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projects\optical_threads_for_CAD\"/>
    </mc:Choice>
  </mc:AlternateContent>
  <xr:revisionPtr revIDLastSave="0" documentId="13_ncr:1_{B95D9DE9-48BA-4EF7-B948-20E32B33D346}" xr6:coauthVersionLast="36" xr6:coauthVersionMax="36" xr10:uidLastSave="{00000000-0000-0000-0000-000000000000}"/>
  <bookViews>
    <workbookView xWindow="0" yWindow="0" windowWidth="19200" windowHeight="659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2" l="1"/>
  <c r="U5" i="2"/>
  <c r="U6" i="2"/>
  <c r="U7" i="2"/>
  <c r="U8" i="2"/>
  <c r="U9" i="2"/>
  <c r="U10" i="2"/>
  <c r="U11" i="2"/>
  <c r="I11" i="2"/>
  <c r="V11" i="2"/>
  <c r="J11" i="2"/>
  <c r="W11" i="2"/>
  <c r="M11" i="2"/>
  <c r="X11" i="2"/>
  <c r="N11" i="2"/>
  <c r="Y11" i="2"/>
  <c r="O11" i="2"/>
  <c r="P11" i="2"/>
  <c r="Q11" i="2"/>
  <c r="I10" i="2"/>
  <c r="V10" i="2"/>
  <c r="J10" i="2"/>
  <c r="W10" i="2"/>
  <c r="M10" i="2"/>
  <c r="X10" i="2"/>
  <c r="N10" i="2"/>
  <c r="Y10" i="2"/>
  <c r="O10" i="2"/>
  <c r="P10" i="2"/>
  <c r="Q10" i="2"/>
  <c r="I9" i="2"/>
  <c r="V9" i="2"/>
  <c r="J9" i="2"/>
  <c r="W9" i="2"/>
  <c r="M9" i="2"/>
  <c r="X9" i="2"/>
  <c r="N9" i="2"/>
  <c r="Y9" i="2"/>
  <c r="O9" i="2"/>
  <c r="P9" i="2"/>
  <c r="Q9" i="2"/>
  <c r="I8" i="2"/>
  <c r="V8" i="2"/>
  <c r="J8" i="2"/>
  <c r="W8" i="2"/>
  <c r="M8" i="2"/>
  <c r="X8" i="2"/>
  <c r="N8" i="2"/>
  <c r="Y8" i="2"/>
  <c r="O8" i="2"/>
  <c r="P8" i="2"/>
  <c r="Q8" i="2"/>
  <c r="Y7" i="2"/>
  <c r="N7" i="2"/>
  <c r="X7" i="2"/>
  <c r="M7" i="2"/>
  <c r="W7" i="2"/>
  <c r="J7" i="2"/>
  <c r="V7" i="2"/>
  <c r="I7" i="2"/>
  <c r="P7" i="2"/>
  <c r="Q7" i="2"/>
  <c r="O7" i="2"/>
  <c r="Y6" i="2"/>
  <c r="N6" i="2"/>
  <c r="X6" i="2"/>
  <c r="M6" i="2"/>
  <c r="W6" i="2"/>
  <c r="J6" i="2"/>
  <c r="P6" i="2"/>
  <c r="V6" i="2"/>
  <c r="I6" i="2"/>
  <c r="Q6" i="2"/>
  <c r="O6" i="2"/>
  <c r="Y5" i="2"/>
  <c r="N5" i="2"/>
  <c r="X5" i="2"/>
  <c r="M5" i="2"/>
  <c r="W5" i="2"/>
  <c r="J5" i="2"/>
  <c r="V5" i="2"/>
  <c r="I5" i="2"/>
  <c r="Q5" i="2"/>
  <c r="P5" i="2"/>
  <c r="O5" i="2"/>
  <c r="J4" i="2"/>
  <c r="I4" i="2"/>
  <c r="V4" i="2"/>
  <c r="X4" i="2"/>
  <c r="W4" i="2"/>
  <c r="Y4" i="2"/>
  <c r="Q4" i="2"/>
  <c r="P4" i="2"/>
  <c r="O4" i="2"/>
  <c r="N4" i="2"/>
  <c r="M4" i="2"/>
  <c r="H4" i="1" l="1"/>
  <c r="H3" i="1"/>
  <c r="H2" i="1"/>
  <c r="F4" i="1"/>
  <c r="F3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Autodesk, Inc.</author>
  </authors>
  <commentList>
    <comment ref="G1" authorId="0" shapeId="0" xr:uid="{61484CAC-A0D9-41FD-B9F4-E332FA15DFBD}">
      <text>
        <r>
          <rPr>
            <sz val="8"/>
            <color indexed="81"/>
            <rFont val="Tahoma"/>
            <family val="2"/>
          </rPr>
          <t xml:space="preserve">I    Inch
M  mm
T   Taper
N   Internal only
X   External only
P   Pitch in column E
Q   TPI in column E
</t>
        </r>
      </text>
    </comment>
    <comment ref="H1" authorId="0" shapeId="0" xr:uid="{02B972BB-F423-4A38-8612-E35D93E89660}">
      <text>
        <r>
          <rPr>
            <sz val="8"/>
            <color indexed="81"/>
            <rFont val="Tahoma"/>
            <family val="2"/>
          </rPr>
          <t xml:space="preserve">Use only this cell to revise the thread family name. Changing Excel sheet names may have unexpected results.
</t>
        </r>
      </text>
    </comment>
  </commentList>
</comments>
</file>

<file path=xl/sharedStrings.xml><?xml version="1.0" encoding="utf-8"?>
<sst xmlns="http://schemas.openxmlformats.org/spreadsheetml/2006/main" count="294" uniqueCount="162">
  <si>
    <t>Max Major Diameter</t>
  </si>
  <si>
    <t>Min Major Diameter</t>
  </si>
  <si>
    <t>Min Pitch Diameter</t>
  </si>
  <si>
    <t>Max Pitch Diameter</t>
  </si>
  <si>
    <t>Max Minor Diameter</t>
  </si>
  <si>
    <t>Major</t>
  </si>
  <si>
    <t xml:space="preserve">Pitch </t>
  </si>
  <si>
    <t>Minor</t>
  </si>
  <si>
    <t>Ext</t>
  </si>
  <si>
    <t>Int</t>
  </si>
  <si>
    <t>Right strip</t>
  </si>
  <si>
    <t xml:space="preserve">Copy thread specs from: </t>
  </si>
  <si>
    <t>https://www.thorlabs.com/newgrouppage9.cfm?objectgroup_id=4961</t>
  </si>
  <si>
    <t>0.7989"</t>
  </si>
  <si>
    <t>0.7934"</t>
  </si>
  <si>
    <t>0.7809"</t>
  </si>
  <si>
    <t>0.7774"</t>
  </si>
  <si>
    <t>0.7688"</t>
  </si>
  <si>
    <t>0.8000"</t>
  </si>
  <si>
    <t>0.7820"</t>
  </si>
  <si>
    <t>0.7866"</t>
  </si>
  <si>
    <t>Min Minor Diameter (and 83.3% of thread)</t>
  </si>
  <si>
    <t>0.770"</t>
  </si>
  <si>
    <t>Max Minor Diameter (and 64.9% of thread)</t>
  </si>
  <si>
    <t>0.777"</t>
  </si>
  <si>
    <t>External Thread, 2.035"-40.0, UNS-2A</t>
  </si>
  <si>
    <t>Internal Thread, 2.035"-40.0, UNS-2B</t>
  </si>
  <si>
    <t>2.0338"</t>
  </si>
  <si>
    <t>2.0350"</t>
  </si>
  <si>
    <t>2.0287"</t>
  </si>
  <si>
    <t>2.0188"</t>
  </si>
  <si>
    <t>2.0176"</t>
  </si>
  <si>
    <t>2.0239"</t>
  </si>
  <si>
    <t>2.0137"</t>
  </si>
  <si>
    <t>2.008"</t>
  </si>
  <si>
    <t>2.0067"</t>
  </si>
  <si>
    <t>2.014"</t>
  </si>
  <si>
    <t>SM05 Threading: Ø1/2" Lens Tubes, 16 mm Cage Systems</t>
  </si>
  <si>
    <t>External Thread, 0.535"-40.0 UNS-2A</t>
  </si>
  <si>
    <t>Internal Thread, 0.535"-40.0 UNS-2B</t>
  </si>
  <si>
    <t>0.5340"</t>
  </si>
  <si>
    <t>0.5350"</t>
  </si>
  <si>
    <t>0.5289"</t>
  </si>
  <si>
    <t>0.5188"</t>
  </si>
  <si>
    <t>0.5178"</t>
  </si>
  <si>
    <t>0.5230"</t>
  </si>
  <si>
    <t>0.5146"</t>
  </si>
  <si>
    <t>Min Minor Diameter (and 83.3% of Thread)</t>
  </si>
  <si>
    <t>0.508"</t>
  </si>
  <si>
    <t>0.5069"</t>
  </si>
  <si>
    <t>Max Minor Diameter (and 64.9% of Thread)</t>
  </si>
  <si>
    <t>0.514"</t>
  </si>
  <si>
    <t>RMS Threading: Objective, Scan, and Tube Lenses</t>
  </si>
  <si>
    <t>External Thread, 0.800"-36.0 UNS-2A</t>
  </si>
  <si>
    <t>Internal Thread, 0.800"-36.0 UNS-2B</t>
  </si>
  <si>
    <t>C-Mount Threading: Machine Vision Lenses, CCD/CMOS Cameras</t>
  </si>
  <si>
    <t>External Thread, 1.000"-32.0 UN-2A</t>
  </si>
  <si>
    <t>Internal Thread, 1.000"-32.0 UN-2B</t>
  </si>
  <si>
    <t>0.9989"</t>
  </si>
  <si>
    <t>1.0000"</t>
  </si>
  <si>
    <t>0.9929"</t>
  </si>
  <si>
    <t>0.9797"</t>
  </si>
  <si>
    <t>0.9786"</t>
  </si>
  <si>
    <t>0.9846"</t>
  </si>
  <si>
    <t>0.9748"</t>
  </si>
  <si>
    <t>0.966"</t>
  </si>
  <si>
    <t>0.9651"</t>
  </si>
  <si>
    <t>0.974"</t>
  </si>
  <si>
    <t>SM1 Threading: Ø1" Lens Tubes, 30 mm Cage Systems</t>
  </si>
  <si>
    <t>External Thread, 1.035"-40.0 UNS-2A</t>
  </si>
  <si>
    <t>Internal Thread, 1.035"-40.0 UNS-2B</t>
  </si>
  <si>
    <t>1.0339"</t>
  </si>
  <si>
    <t>1.0350"</t>
  </si>
  <si>
    <t>1.0288"</t>
  </si>
  <si>
    <t>1.0188"</t>
  </si>
  <si>
    <t>1.0177"</t>
  </si>
  <si>
    <t>1.0234"</t>
  </si>
  <si>
    <t>1.0142"</t>
  </si>
  <si>
    <t>1.008"</t>
  </si>
  <si>
    <t>1.0068"</t>
  </si>
  <si>
    <t>1.014"</t>
  </si>
  <si>
    <t>SM30 Threading: Ø30 mm Lens Tubes</t>
  </si>
  <si>
    <t>External Thread, M30.5 x 0.5 – 6H/6g</t>
  </si>
  <si>
    <t>Internal Thread, M30.5 x 0.5 – 6H/6g</t>
  </si>
  <si>
    <t>30.480 mm</t>
  </si>
  <si>
    <t>30.500 mm</t>
  </si>
  <si>
    <t>30.371 mm</t>
  </si>
  <si>
    <t>30.175 mm</t>
  </si>
  <si>
    <t>30.155 mm</t>
  </si>
  <si>
    <t>30.302 mm</t>
  </si>
  <si>
    <t>30.059 mm</t>
  </si>
  <si>
    <t>29.959 mm</t>
  </si>
  <si>
    <t>29.938 mm</t>
  </si>
  <si>
    <t>30.094 mm</t>
  </si>
  <si>
    <t>SM1.5 Threading: Ø1.5" Lens Tubes</t>
  </si>
  <si>
    <t>External Thread, 1.535"-40 UNS-2A</t>
  </si>
  <si>
    <t>Internal Thread, 1.535"-40 UNS-2B</t>
  </si>
  <si>
    <t>1.5339"</t>
  </si>
  <si>
    <t>1.535"</t>
  </si>
  <si>
    <t>1.5288"</t>
  </si>
  <si>
    <t>1.5188"</t>
  </si>
  <si>
    <t>1.5177"</t>
  </si>
  <si>
    <t>1.5236"</t>
  </si>
  <si>
    <t>1.5140"</t>
  </si>
  <si>
    <t>1.508"</t>
  </si>
  <si>
    <t>1.5068"</t>
  </si>
  <si>
    <t>1.514"</t>
  </si>
  <si>
    <t>SM2 Threading: Ø2" Lens Tubes, 60 mm Cage Systems</t>
  </si>
  <si>
    <t>External Thread, 2.035"-40.0 UNS-2A</t>
  </si>
  <si>
    <t>Internal Thread, 2.035"-40.0 UNS-2B</t>
  </si>
  <si>
    <t>SM3 Threading: Ø3" Lens Tubes</t>
  </si>
  <si>
    <t>External Thread, 3.035"-40.0 UNS-2A</t>
  </si>
  <si>
    <t>Internal Thread, 3.035"-40.0 UNS-2B</t>
  </si>
  <si>
    <t>3.0337"</t>
  </si>
  <si>
    <t>3.0350"</t>
  </si>
  <si>
    <t>3.0286"</t>
  </si>
  <si>
    <t>3.0188"</t>
  </si>
  <si>
    <t>3.0175"</t>
  </si>
  <si>
    <t>3.0242"</t>
  </si>
  <si>
    <t>3.0133"</t>
  </si>
  <si>
    <t>3.008"</t>
  </si>
  <si>
    <t>3.0066"</t>
  </si>
  <si>
    <t>3.014"</t>
  </si>
  <si>
    <t>SM4 Threading: Ø4" Lens Tubes</t>
  </si>
  <si>
    <t>External Thread, 4.035"-40 UNS-2A</t>
  </si>
  <si>
    <t>Internal Thread, 4.035"-40.0 UNS-2B</t>
  </si>
  <si>
    <t>4.0337"</t>
  </si>
  <si>
    <t>4.0350"</t>
  </si>
  <si>
    <t>4.0286"</t>
  </si>
  <si>
    <t>4.0188"</t>
  </si>
  <si>
    <t>4.0175"</t>
  </si>
  <si>
    <t>4.0245"</t>
  </si>
  <si>
    <t>4.0131"</t>
  </si>
  <si>
    <t>4.008"</t>
  </si>
  <si>
    <t>4.0066"</t>
  </si>
  <si>
    <t>4.014"</t>
  </si>
  <si>
    <t>I Q</t>
  </si>
  <si>
    <t>Microscopy Threads UNS</t>
  </si>
  <si>
    <t>Sort Order -1</t>
  </si>
  <si>
    <t>External</t>
  </si>
  <si>
    <t>Internal</t>
  </si>
  <si>
    <t>Major Dia</t>
  </si>
  <si>
    <t>Pitch Dia</t>
  </si>
  <si>
    <t>Minor Dia</t>
  </si>
  <si>
    <t>Tap Drill</t>
  </si>
  <si>
    <t>Thread Depth</t>
  </si>
  <si>
    <t>Thread Runouts</t>
  </si>
  <si>
    <t>Size</t>
  </si>
  <si>
    <t>Size Suffix</t>
  </si>
  <si>
    <t>Thread Designation</t>
  </si>
  <si>
    <t>Custom Thread Designation</t>
  </si>
  <si>
    <t>TPI</t>
  </si>
  <si>
    <t>Class</t>
  </si>
  <si>
    <t>Max</t>
  </si>
  <si>
    <t>Min</t>
  </si>
  <si>
    <t>Basic</t>
  </si>
  <si>
    <t>For inventor thead.xls</t>
  </si>
  <si>
    <t>target row</t>
  </si>
  <si>
    <t>2A</t>
  </si>
  <si>
    <t>2B</t>
  </si>
  <si>
    <t>RMS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</si>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</sst>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5"/>
      <color rgb="FF333333"/>
      <name val="Arial"/>
      <family val="2"/>
    </font>
    <font>
      <b/>
      <sz val="6"/>
      <color rgb="FF333333"/>
      <name val="Arial"/>
      <family val="2"/>
    </font>
    <font>
      <sz val="6"/>
      <color rgb="FF333333"/>
      <name val="Arial"/>
      <family val="2"/>
    </font>
    <font>
      <b/>
      <sz val="7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i/>
      <sz val="10"/>
      <name val="Arial"/>
      <family val="2"/>
    </font>
    <font>
      <i/>
      <sz val="10"/>
      <color indexed="8"/>
      <name val="Arial"/>
      <family val="2"/>
    </font>
    <font>
      <sz val="8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DDE8D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2" fillId="3" borderId="0" xfId="0" applyFont="1" applyFill="1" applyAlignment="1">
      <alignment horizontal="left" vertical="center" wrapText="1"/>
    </xf>
    <xf numFmtId="0" fontId="1" fillId="0" borderId="0" xfId="0" applyFont="1"/>
    <xf numFmtId="164" fontId="0" fillId="0" borderId="0" xfId="0" applyNumberFormat="1"/>
    <xf numFmtId="0" fontId="3" fillId="3" borderId="0" xfId="0" applyFont="1" applyFill="1" applyAlignment="1">
      <alignment horizontal="left" vertical="center" wrapText="1"/>
    </xf>
    <xf numFmtId="0" fontId="4" fillId="4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wrapText="1"/>
    </xf>
    <xf numFmtId="0" fontId="6" fillId="5" borderId="0" xfId="1" applyFill="1" applyAlignment="1">
      <alignment horizontal="center" wrapText="1"/>
    </xf>
    <xf numFmtId="0" fontId="7" fillId="0" borderId="0" xfId="0" applyFont="1"/>
    <xf numFmtId="0" fontId="7" fillId="6" borderId="1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0" fontId="9" fillId="0" borderId="0" xfId="0" applyFont="1" applyFill="1" applyBorder="1"/>
    <xf numFmtId="0" fontId="7" fillId="0" borderId="0" xfId="0" applyFont="1" applyBorder="1"/>
    <xf numFmtId="0" fontId="10" fillId="0" borderId="0" xfId="0" applyFont="1" applyBorder="1"/>
    <xf numFmtId="0" fontId="10" fillId="7" borderId="7" xfId="0" applyFont="1" applyFill="1" applyBorder="1"/>
    <xf numFmtId="0" fontId="10" fillId="7" borderId="8" xfId="0" applyFont="1" applyFill="1" applyBorder="1" applyAlignment="1">
      <alignment horizontal="center"/>
    </xf>
    <xf numFmtId="0" fontId="10" fillId="7" borderId="9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10" fillId="7" borderId="11" xfId="0" applyFont="1" applyFill="1" applyBorder="1"/>
    <xf numFmtId="0" fontId="11" fillId="7" borderId="8" xfId="0" applyFont="1" applyFill="1" applyBorder="1"/>
    <xf numFmtId="0" fontId="10" fillId="7" borderId="12" xfId="0" applyFont="1" applyFill="1" applyBorder="1" applyAlignment="1">
      <alignment horizontal="center"/>
    </xf>
    <xf numFmtId="0" fontId="11" fillId="7" borderId="13" xfId="0" applyFont="1" applyFill="1" applyBorder="1"/>
    <xf numFmtId="0" fontId="12" fillId="7" borderId="14" xfId="0" applyFont="1" applyFill="1" applyBorder="1"/>
    <xf numFmtId="0" fontId="12" fillId="7" borderId="14" xfId="0" applyFont="1" applyFill="1" applyBorder="1" applyAlignment="1">
      <alignment wrapText="1"/>
    </xf>
    <xf numFmtId="0" fontId="12" fillId="7" borderId="15" xfId="0" applyFont="1" applyFill="1" applyBorder="1"/>
    <xf numFmtId="0" fontId="12" fillId="7" borderId="16" xfId="0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7" borderId="18" xfId="0" applyFont="1" applyFill="1" applyBorder="1" applyAlignment="1">
      <alignment horizontal="center"/>
    </xf>
    <xf numFmtId="0" fontId="9" fillId="0" borderId="14" xfId="0" applyFont="1" applyFill="1" applyBorder="1"/>
    <xf numFmtId="0" fontId="13" fillId="7" borderId="16" xfId="0" applyFont="1" applyFill="1" applyBorder="1" applyAlignment="1">
      <alignment horizontal="center"/>
    </xf>
    <xf numFmtId="0" fontId="12" fillId="7" borderId="19" xfId="0" applyFont="1" applyFill="1" applyBorder="1" applyAlignment="1">
      <alignment horizontal="center"/>
    </xf>
    <xf numFmtId="0" fontId="13" fillId="7" borderId="2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rlabs.com/newgrouppage9.cfm?objectgroup_id=12871" TargetMode="External"/><Relationship Id="rId2" Type="http://schemas.openxmlformats.org/officeDocument/2006/relationships/hyperlink" Target="https://www.thorlabs.com/navigation.cfm?guide_id=2069" TargetMode="External"/><Relationship Id="rId1" Type="http://schemas.openxmlformats.org/officeDocument/2006/relationships/hyperlink" Target="https://www.thorlabs.com/navigation.cfm?guide_id=2027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s://www.thorlabs.com/navigation.cfm?guide_id=20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zoomScale="150" zoomScaleNormal="150" workbookViewId="0">
      <selection activeCell="A9" sqref="A9"/>
    </sheetView>
  </sheetViews>
  <sheetFormatPr defaultRowHeight="14.5" x14ac:dyDescent="0.35"/>
  <sheetData>
    <row r="1" spans="1:10" ht="16" customHeight="1" x14ac:dyDescent="0.35">
      <c r="A1" s="6" t="s">
        <v>25</v>
      </c>
      <c r="B1" s="6"/>
      <c r="C1" s="6" t="s">
        <v>26</v>
      </c>
      <c r="D1" s="6"/>
      <c r="E1" s="2" t="s">
        <v>8</v>
      </c>
      <c r="G1" s="2" t="s">
        <v>9</v>
      </c>
      <c r="I1" t="s">
        <v>10</v>
      </c>
      <c r="J1">
        <v>1</v>
      </c>
    </row>
    <row r="2" spans="1:10" ht="16" x14ac:dyDescent="0.35">
      <c r="A2" s="4" t="s">
        <v>0</v>
      </c>
      <c r="B2" s="5" t="s">
        <v>27</v>
      </c>
      <c r="C2" s="4" t="s">
        <v>1</v>
      </c>
      <c r="D2" s="5" t="s">
        <v>28</v>
      </c>
      <c r="E2" t="s">
        <v>5</v>
      </c>
      <c r="F2" s="3">
        <f>(LEFT(B2, LEN(B2)-$J$1)+LEFT(B3, LEN(B3)-$J$1))/2</f>
        <v>2.03125</v>
      </c>
      <c r="G2" t="s">
        <v>5</v>
      </c>
      <c r="H2" s="3">
        <f>_xlfn.NUMBERVALUE(LEFT(D2, LEN(D2)-$J$1))</f>
        <v>2.0350000000000001</v>
      </c>
    </row>
    <row r="3" spans="1:10" ht="16" x14ac:dyDescent="0.35">
      <c r="A3" s="4" t="s">
        <v>1</v>
      </c>
      <c r="B3" s="5" t="s">
        <v>29</v>
      </c>
      <c r="C3" s="4" t="s">
        <v>2</v>
      </c>
      <c r="D3" s="5" t="s">
        <v>30</v>
      </c>
      <c r="E3" t="s">
        <v>6</v>
      </c>
      <c r="F3" s="3">
        <f>(LEFT(B4, LEN(B4)-$J$1)+LEFT(B5, LEN(B5)-$J$1))/2</f>
        <v>2.0156499999999999</v>
      </c>
      <c r="G3" t="s">
        <v>6</v>
      </c>
      <c r="H3" s="3">
        <f>(LEFT(D3, LEN(D3)-$J$1)+LEFT(D4, LEN(D4)-$J$1))/2</f>
        <v>2.02135</v>
      </c>
    </row>
    <row r="4" spans="1:10" ht="16" x14ac:dyDescent="0.35">
      <c r="A4" s="4" t="s">
        <v>3</v>
      </c>
      <c r="B4" s="5" t="s">
        <v>31</v>
      </c>
      <c r="C4" s="4" t="s">
        <v>3</v>
      </c>
      <c r="D4" s="5" t="s">
        <v>32</v>
      </c>
      <c r="E4" t="s">
        <v>7</v>
      </c>
      <c r="F4" s="3">
        <f>_xlfn.NUMBERVALUE(LEFT(B6, LEN(B6)-$J$1))</f>
        <v>2.0066999999999999</v>
      </c>
      <c r="G4" t="s">
        <v>7</v>
      </c>
      <c r="H4" s="3">
        <f>(LEFT(D5, LEN(D5)-$J$1)+LEFT(D6, LEN(D6)-$J$1))/2</f>
        <v>2.0110000000000001</v>
      </c>
    </row>
    <row r="5" spans="1:10" ht="32" x14ac:dyDescent="0.35">
      <c r="A5" s="4" t="s">
        <v>2</v>
      </c>
      <c r="B5" s="5" t="s">
        <v>33</v>
      </c>
      <c r="C5" s="4" t="s">
        <v>21</v>
      </c>
      <c r="D5" s="5" t="s">
        <v>34</v>
      </c>
    </row>
    <row r="6" spans="1:10" ht="32" x14ac:dyDescent="0.35">
      <c r="A6" s="4" t="s">
        <v>4</v>
      </c>
      <c r="B6" s="5" t="s">
        <v>35</v>
      </c>
      <c r="C6" s="4" t="s">
        <v>23</v>
      </c>
      <c r="D6" s="5" t="s">
        <v>36</v>
      </c>
    </row>
    <row r="8" spans="1:10" x14ac:dyDescent="0.35">
      <c r="A8" s="1" t="s">
        <v>11</v>
      </c>
    </row>
    <row r="9" spans="1:10" x14ac:dyDescent="0.35">
      <c r="A9" t="s">
        <v>12</v>
      </c>
    </row>
  </sheetData>
  <mergeCells count="2">
    <mergeCell ref="A1:B1"/>
    <mergeCell ref="C1:D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644C-F75F-49D6-8F1A-B8C826D28E49}">
  <dimension ref="A1:AC63"/>
  <sheetViews>
    <sheetView tabSelected="1" workbookViewId="0">
      <selection activeCell="S13" sqref="S13"/>
    </sheetView>
  </sheetViews>
  <sheetFormatPr defaultRowHeight="14.5" x14ac:dyDescent="0.35"/>
  <sheetData>
    <row r="1" spans="1:29" ht="18" customHeight="1" x14ac:dyDescent="0.4">
      <c r="A1" s="7" t="s">
        <v>37</v>
      </c>
      <c r="B1" s="7"/>
      <c r="C1" s="7"/>
      <c r="D1" s="7"/>
      <c r="F1" t="s">
        <v>156</v>
      </c>
      <c r="G1" s="9" t="s">
        <v>136</v>
      </c>
      <c r="H1" s="10" t="s">
        <v>137</v>
      </c>
      <c r="I1" s="11"/>
      <c r="J1" s="12" t="s">
        <v>138</v>
      </c>
      <c r="L1" s="13" t="s">
        <v>139</v>
      </c>
      <c r="M1" s="14"/>
      <c r="N1" s="14"/>
      <c r="O1" s="14"/>
      <c r="P1" s="14"/>
      <c r="Q1" s="14"/>
      <c r="R1" s="15"/>
      <c r="S1" s="16"/>
      <c r="T1" s="13" t="s">
        <v>140</v>
      </c>
      <c r="U1" s="14"/>
      <c r="V1" s="14"/>
      <c r="W1" s="14"/>
      <c r="X1" s="14"/>
      <c r="Y1" s="14"/>
      <c r="Z1" s="14"/>
      <c r="AA1" s="14"/>
      <c r="AB1" s="14"/>
      <c r="AC1" s="15"/>
    </row>
    <row r="2" spans="1:29" ht="16" customHeight="1" x14ac:dyDescent="0.35">
      <c r="A2" s="6" t="s">
        <v>38</v>
      </c>
      <c r="B2" s="6"/>
      <c r="C2" s="6" t="s">
        <v>39</v>
      </c>
      <c r="D2" s="6"/>
      <c r="G2" s="17"/>
      <c r="H2" s="17"/>
      <c r="I2" s="18"/>
      <c r="L2" s="19"/>
      <c r="M2" s="20" t="s">
        <v>141</v>
      </c>
      <c r="N2" s="21"/>
      <c r="O2" s="20" t="s">
        <v>142</v>
      </c>
      <c r="P2" s="21"/>
      <c r="Q2" s="20" t="s">
        <v>143</v>
      </c>
      <c r="R2" s="22"/>
      <c r="S2" s="16"/>
      <c r="T2" s="23"/>
      <c r="U2" s="20" t="s">
        <v>143</v>
      </c>
      <c r="V2" s="21"/>
      <c r="W2" s="20" t="s">
        <v>142</v>
      </c>
      <c r="X2" s="21"/>
      <c r="Y2" s="20" t="s">
        <v>141</v>
      </c>
      <c r="Z2" s="21"/>
      <c r="AA2" s="24" t="s">
        <v>144</v>
      </c>
      <c r="AB2" s="25" t="s">
        <v>145</v>
      </c>
      <c r="AC2" s="26" t="s">
        <v>146</v>
      </c>
    </row>
    <row r="3" spans="1:29" ht="53" thickBot="1" x14ac:dyDescent="0.4">
      <c r="A3" s="4" t="s">
        <v>0</v>
      </c>
      <c r="B3" s="5" t="s">
        <v>40</v>
      </c>
      <c r="C3" s="4" t="s">
        <v>1</v>
      </c>
      <c r="D3" s="5" t="s">
        <v>41</v>
      </c>
      <c r="F3" t="s">
        <v>157</v>
      </c>
      <c r="G3" s="27" t="s">
        <v>147</v>
      </c>
      <c r="H3" s="28" t="s">
        <v>148</v>
      </c>
      <c r="I3" s="27" t="s">
        <v>149</v>
      </c>
      <c r="J3" s="28" t="s">
        <v>150</v>
      </c>
      <c r="K3" s="27" t="s">
        <v>151</v>
      </c>
      <c r="L3" s="29" t="s">
        <v>152</v>
      </c>
      <c r="M3" s="30" t="s">
        <v>153</v>
      </c>
      <c r="N3" s="31" t="s">
        <v>154</v>
      </c>
      <c r="O3" s="30" t="s">
        <v>153</v>
      </c>
      <c r="P3" s="31" t="s">
        <v>154</v>
      </c>
      <c r="Q3" s="30" t="s">
        <v>153</v>
      </c>
      <c r="R3" s="32" t="s">
        <v>154</v>
      </c>
      <c r="S3" s="33"/>
      <c r="T3" s="29" t="s">
        <v>152</v>
      </c>
      <c r="U3" s="30" t="s">
        <v>154</v>
      </c>
      <c r="V3" s="31" t="s">
        <v>153</v>
      </c>
      <c r="W3" s="30" t="s">
        <v>154</v>
      </c>
      <c r="X3" s="31" t="s">
        <v>153</v>
      </c>
      <c r="Y3" s="30" t="s">
        <v>154</v>
      </c>
      <c r="Z3" s="31" t="s">
        <v>153</v>
      </c>
      <c r="AA3" s="34" t="s">
        <v>155</v>
      </c>
      <c r="AB3" s="35"/>
      <c r="AC3" s="36"/>
    </row>
    <row r="4" spans="1:29" ht="16" x14ac:dyDescent="0.35">
      <c r="A4" s="4" t="s">
        <v>1</v>
      </c>
      <c r="B4" s="5" t="s">
        <v>42</v>
      </c>
      <c r="C4" s="4" t="s">
        <v>2</v>
      </c>
      <c r="D4" s="5" t="s">
        <v>43</v>
      </c>
      <c r="F4">
        <v>1</v>
      </c>
      <c r="G4">
        <v>0.5</v>
      </c>
      <c r="I4" t="str">
        <f ca="1">LEFT(INDIRECT(ADDRESS($F4,1)),SEARCH("T",INDIRECT(ADDRESS($F4,1)))-1)</f>
        <v xml:space="preserve">SM05 </v>
      </c>
      <c r="J4" t="str">
        <f ca="1">LEFT(INDIRECT(ADDRESS($F4,1)),SEARCH("T",INDIRECT(ADDRESS($F4,1)))-1)</f>
        <v xml:space="preserve">SM05 </v>
      </c>
      <c r="K4">
        <v>40</v>
      </c>
      <c r="L4" t="s">
        <v>158</v>
      </c>
      <c r="M4" t="str">
        <f ca="1">LEFT(INDIRECT(ADDRESS($F4+2,2)), LEN(INDIRECT(ADDRESS($F4+2,2)))-1)</f>
        <v>0.5340</v>
      </c>
      <c r="N4" t="str">
        <f ca="1">LEFT(INDIRECT(ADDRESS($F4+3,2)), LEN(INDIRECT(ADDRESS($F4+3,2)))-1)</f>
        <v>0.5289</v>
      </c>
      <c r="O4" t="str">
        <f ca="1">LEFT(INDIRECT(ADDRESS($F4+4,2)), LEN(INDIRECT(ADDRESS($F4+4,2)))-1)</f>
        <v>0.5178</v>
      </c>
      <c r="P4" t="str">
        <f ca="1">LEFT(INDIRECT(ADDRESS($F4+5,2)), LEN(INDIRECT(ADDRESS($F4+5,2)))-1)</f>
        <v>0.5146</v>
      </c>
      <c r="Q4" t="str">
        <f ca="1">LEFT(INDIRECT(ADDRESS($F4+6,2)), LEN(INDIRECT(ADDRESS($F4+6,2)))-1)</f>
        <v>0.5069</v>
      </c>
      <c r="T4" t="s">
        <v>159</v>
      </c>
      <c r="U4" t="str">
        <f ca="1">LEFT(INDIRECT(ADDRESS($F4+5,4)), LEN(INDIRECT(ADDRESS($F4+5,4)))-1)</f>
        <v>0.508</v>
      </c>
      <c r="V4" t="str">
        <f ca="1">LEFT(INDIRECT(ADDRESS($F4+6,4)), LEN(INDIRECT(ADDRESS($F4+6,4)))-1)</f>
        <v>0.514</v>
      </c>
      <c r="W4" t="str">
        <f ca="1">LEFT(INDIRECT(ADDRESS($F4+3,4)), LEN(INDIRECT(ADDRESS($F4+3,4)))-1)</f>
        <v>0.5188</v>
      </c>
      <c r="X4" t="str">
        <f ca="1">LEFT(INDIRECT(ADDRESS($F4+4,4)), LEN(INDIRECT(ADDRESS($F4+4,4)))-1)</f>
        <v>0.5230</v>
      </c>
      <c r="Y4" t="str">
        <f ca="1">LEFT(INDIRECT(ADDRESS($F4+2,4)), LEN(INDIRECT(ADDRESS($F4+2,4)))-1)</f>
        <v>0.5350</v>
      </c>
    </row>
    <row r="5" spans="1:29" ht="16" x14ac:dyDescent="0.35">
      <c r="A5" s="4" t="s">
        <v>3</v>
      </c>
      <c r="B5" s="5" t="s">
        <v>44</v>
      </c>
      <c r="C5" s="4" t="s">
        <v>3</v>
      </c>
      <c r="D5" s="5" t="s">
        <v>45</v>
      </c>
      <c r="F5">
        <v>8</v>
      </c>
      <c r="G5" t="s">
        <v>160</v>
      </c>
      <c r="I5" t="str">
        <f ca="1">LEFT(INDIRECT(ADDRESS($F5,1)),SEARCH("T",INDIRECT(ADDRESS($F5,1)))-1)</f>
        <v xml:space="preserve">RMS </v>
      </c>
      <c r="J5" t="str">
        <f ca="1">LEFT(INDIRECT(ADDRESS($F5,1)),SEARCH("T",INDIRECT(ADDRESS($F5,1)))-1)</f>
        <v xml:space="preserve">RMS </v>
      </c>
      <c r="K5">
        <v>40</v>
      </c>
      <c r="L5" t="s">
        <v>158</v>
      </c>
      <c r="M5" t="str">
        <f ca="1">LEFT(INDIRECT(ADDRESS($F5+2,2)), LEN(INDIRECT(ADDRESS($F5+2,2)))-1)</f>
        <v>0.7989</v>
      </c>
      <c r="N5" t="str">
        <f ca="1">LEFT(INDIRECT(ADDRESS($F5+3,2)), LEN(INDIRECT(ADDRESS($F5+3,2)))-1)</f>
        <v>0.7934</v>
      </c>
      <c r="O5" t="str">
        <f ca="1">LEFT(INDIRECT(ADDRESS($F5+4,2)), LEN(INDIRECT(ADDRESS($F5+4,2)))-1)</f>
        <v>0.7809</v>
      </c>
      <c r="P5" t="str">
        <f ca="1">LEFT(INDIRECT(ADDRESS($F5+5,2)), LEN(INDIRECT(ADDRESS($F5+5,2)))-1)</f>
        <v>0.7774</v>
      </c>
      <c r="Q5" t="str">
        <f ca="1">LEFT(INDIRECT(ADDRESS($F5+6,2)), LEN(INDIRECT(ADDRESS($F5+6,2)))-1)</f>
        <v>0.7688</v>
      </c>
      <c r="T5" t="s">
        <v>159</v>
      </c>
      <c r="U5" t="str">
        <f ca="1">LEFT(INDIRECT(ADDRESS($F5+5,4)), LEN(INDIRECT(ADDRESS($F5+5,4)))-1)</f>
        <v>0.770</v>
      </c>
      <c r="V5" t="str">
        <f ca="1">LEFT(INDIRECT(ADDRESS($F5+6,4)), LEN(INDIRECT(ADDRESS($F5+6,4)))-1)</f>
        <v>0.777</v>
      </c>
      <c r="W5" t="str">
        <f ca="1">LEFT(INDIRECT(ADDRESS($F5+3,4)), LEN(INDIRECT(ADDRESS($F5+3,4)))-1)</f>
        <v>0.7820</v>
      </c>
      <c r="X5" t="str">
        <f ca="1">LEFT(INDIRECT(ADDRESS($F5+4,4)), LEN(INDIRECT(ADDRESS($F5+4,4)))-1)</f>
        <v>0.7866</v>
      </c>
      <c r="Y5" t="str">
        <f ca="1">LEFT(INDIRECT(ADDRESS($F5+2,4)), LEN(INDIRECT(ADDRESS($F5+2,4)))-1)</f>
        <v>0.8000</v>
      </c>
    </row>
    <row r="6" spans="1:29" ht="32" x14ac:dyDescent="0.35">
      <c r="A6" s="4" t="s">
        <v>2</v>
      </c>
      <c r="B6" s="5" t="s">
        <v>46</v>
      </c>
      <c r="C6" s="4" t="s">
        <v>47</v>
      </c>
      <c r="D6" s="5" t="s">
        <v>48</v>
      </c>
      <c r="F6">
        <v>15</v>
      </c>
      <c r="G6" t="s">
        <v>161</v>
      </c>
      <c r="I6" t="str">
        <f ca="1">LEFT(INDIRECT(ADDRESS($F6,1)),SEARCH("T",INDIRECT(ADDRESS($F6,1)))-1)</f>
        <v>C-Moun</v>
      </c>
      <c r="J6" t="str">
        <f ca="1">LEFT(INDIRECT(ADDRESS($F6,1)),SEARCH("T",INDIRECT(ADDRESS($F6,1)))-1)</f>
        <v>C-Moun</v>
      </c>
      <c r="K6">
        <v>40</v>
      </c>
      <c r="L6" t="s">
        <v>158</v>
      </c>
      <c r="M6" t="str">
        <f ca="1">LEFT(INDIRECT(ADDRESS($F6+2,2)), LEN(INDIRECT(ADDRESS($F6+2,2)))-1)</f>
        <v>0.9989</v>
      </c>
      <c r="N6" t="str">
        <f ca="1">LEFT(INDIRECT(ADDRESS($F6+3,2)), LEN(INDIRECT(ADDRESS($F6+3,2)))-1)</f>
        <v>0.9929</v>
      </c>
      <c r="O6" t="str">
        <f ca="1">LEFT(INDIRECT(ADDRESS($F6+4,2)), LEN(INDIRECT(ADDRESS($F6+4,2)))-1)</f>
        <v>0.9786</v>
      </c>
      <c r="P6" t="str">
        <f ca="1">LEFT(INDIRECT(ADDRESS($F6+5,2)), LEN(INDIRECT(ADDRESS($F6+5,2)))-1)</f>
        <v>0.9748</v>
      </c>
      <c r="Q6" t="str">
        <f ca="1">LEFT(INDIRECT(ADDRESS($F6+6,2)), LEN(INDIRECT(ADDRESS($F6+6,2)))-1)</f>
        <v>0.9651</v>
      </c>
      <c r="T6" t="s">
        <v>159</v>
      </c>
      <c r="U6" t="str">
        <f ca="1">LEFT(INDIRECT(ADDRESS($F6+5,4)), LEN(INDIRECT(ADDRESS($F6+5,4)))-1)</f>
        <v>0.966</v>
      </c>
      <c r="V6" t="str">
        <f ca="1">LEFT(INDIRECT(ADDRESS($F6+6,4)), LEN(INDIRECT(ADDRESS($F6+6,4)))-1)</f>
        <v>0.974</v>
      </c>
      <c r="W6" t="str">
        <f ca="1">LEFT(INDIRECT(ADDRESS($F6+3,4)), LEN(INDIRECT(ADDRESS($F6+3,4)))-1)</f>
        <v>0.9797</v>
      </c>
      <c r="X6" t="str">
        <f ca="1">LEFT(INDIRECT(ADDRESS($F6+4,4)), LEN(INDIRECT(ADDRESS($F6+4,4)))-1)</f>
        <v>0.9846</v>
      </c>
      <c r="Y6" t="str">
        <f ca="1">LEFT(INDIRECT(ADDRESS($F6+2,4)), LEN(INDIRECT(ADDRESS($F6+2,4)))-1)</f>
        <v>1.0000</v>
      </c>
    </row>
    <row r="7" spans="1:29" ht="32" x14ac:dyDescent="0.35">
      <c r="A7" s="4" t="s">
        <v>4</v>
      </c>
      <c r="B7" s="5" t="s">
        <v>49</v>
      </c>
      <c r="C7" s="4" t="s">
        <v>50</v>
      </c>
      <c r="D7" s="5" t="s">
        <v>51</v>
      </c>
      <c r="F7">
        <v>22</v>
      </c>
      <c r="G7">
        <v>1</v>
      </c>
      <c r="I7" t="str">
        <f ca="1">LEFT(INDIRECT(ADDRESS($F7,1)),SEARCH("T",INDIRECT(ADDRESS($F7,1)))-1)</f>
        <v xml:space="preserve">SM1 </v>
      </c>
      <c r="J7" t="str">
        <f ca="1">LEFT(INDIRECT(ADDRESS($F7,1)),SEARCH("T",INDIRECT(ADDRESS($F7,1)))-1)</f>
        <v xml:space="preserve">SM1 </v>
      </c>
      <c r="K7">
        <v>40</v>
      </c>
      <c r="L7" t="s">
        <v>158</v>
      </c>
      <c r="M7" t="str">
        <f ca="1">LEFT(INDIRECT(ADDRESS($F7+2,2)), LEN(INDIRECT(ADDRESS($F7+2,2)))-1)</f>
        <v>1.0339</v>
      </c>
      <c r="N7" t="str">
        <f ca="1">LEFT(INDIRECT(ADDRESS($F7+3,2)), LEN(INDIRECT(ADDRESS($F7+3,2)))-1)</f>
        <v>1.0288</v>
      </c>
      <c r="O7" t="str">
        <f ca="1">LEFT(INDIRECT(ADDRESS($F7+4,2)), LEN(INDIRECT(ADDRESS($F7+4,2)))-1)</f>
        <v>1.0177</v>
      </c>
      <c r="P7" t="str">
        <f ca="1">LEFT(INDIRECT(ADDRESS($F7+5,2)), LEN(INDIRECT(ADDRESS($F7+5,2)))-1)</f>
        <v>1.0142</v>
      </c>
      <c r="Q7" t="str">
        <f ca="1">LEFT(INDIRECT(ADDRESS($F7+6,2)), LEN(INDIRECT(ADDRESS($F7+6,2)))-1)</f>
        <v>1.0068</v>
      </c>
      <c r="T7" t="s">
        <v>159</v>
      </c>
      <c r="U7" t="str">
        <f ca="1">LEFT(INDIRECT(ADDRESS($F7+5,4)), LEN(INDIRECT(ADDRESS($F7+5,4)))-1)</f>
        <v>1.008</v>
      </c>
      <c r="V7" t="str">
        <f ca="1">LEFT(INDIRECT(ADDRESS($F7+6,4)), LEN(INDIRECT(ADDRESS($F7+6,4)))-1)</f>
        <v>1.014</v>
      </c>
      <c r="W7" t="str">
        <f ca="1">LEFT(INDIRECT(ADDRESS($F7+3,4)), LEN(INDIRECT(ADDRESS($F7+3,4)))-1)</f>
        <v>1.0188</v>
      </c>
      <c r="X7" t="str">
        <f ca="1">LEFT(INDIRECT(ADDRESS($F7+4,4)), LEN(INDIRECT(ADDRESS($F7+4,4)))-1)</f>
        <v>1.0234</v>
      </c>
      <c r="Y7" t="str">
        <f ca="1">LEFT(INDIRECT(ADDRESS($F7+2,4)), LEN(INDIRECT(ADDRESS($F7+2,4)))-1)</f>
        <v>1.0350</v>
      </c>
    </row>
    <row r="8" spans="1:29" ht="29" customHeight="1" x14ac:dyDescent="0.35">
      <c r="A8" s="8" t="s">
        <v>52</v>
      </c>
      <c r="B8" s="8"/>
      <c r="C8" s="8"/>
      <c r="D8" s="8"/>
      <c r="F8">
        <v>36</v>
      </c>
      <c r="G8">
        <v>1.5</v>
      </c>
      <c r="I8" t="str">
        <f ca="1">LEFT(INDIRECT(ADDRESS($F8,1)),SEARCH("T",INDIRECT(ADDRESS($F8,1)))-1)</f>
        <v xml:space="preserve">SM1.5 </v>
      </c>
      <c r="J8" t="str">
        <f ca="1">LEFT(INDIRECT(ADDRESS($F8,1)),SEARCH("T",INDIRECT(ADDRESS($F8,1)))-1)</f>
        <v xml:space="preserve">SM1.5 </v>
      </c>
      <c r="K8">
        <v>40</v>
      </c>
      <c r="L8" t="s">
        <v>158</v>
      </c>
      <c r="M8" t="str">
        <f ca="1">LEFT(INDIRECT(ADDRESS($F8+2,2)), LEN(INDIRECT(ADDRESS($F8+2,2)))-1)</f>
        <v>1.5339</v>
      </c>
      <c r="N8" t="str">
        <f ca="1">LEFT(INDIRECT(ADDRESS($F8+3,2)), LEN(INDIRECT(ADDRESS($F8+3,2)))-1)</f>
        <v>1.5288</v>
      </c>
      <c r="O8" t="str">
        <f ca="1">LEFT(INDIRECT(ADDRESS($F8+4,2)), LEN(INDIRECT(ADDRESS($F8+4,2)))-1)</f>
        <v>1.5177</v>
      </c>
      <c r="P8" t="str">
        <f ca="1">LEFT(INDIRECT(ADDRESS($F8+5,2)), LEN(INDIRECT(ADDRESS($F8+5,2)))-1)</f>
        <v>1.5140</v>
      </c>
      <c r="Q8" t="str">
        <f ca="1">LEFT(INDIRECT(ADDRESS($F8+6,2)), LEN(INDIRECT(ADDRESS($F8+6,2)))-1)</f>
        <v>1.5068</v>
      </c>
      <c r="T8" t="s">
        <v>159</v>
      </c>
      <c r="U8" t="str">
        <f ca="1">LEFT(INDIRECT(ADDRESS($F8+5,4)), LEN(INDIRECT(ADDRESS($F8+5,4)))-1)</f>
        <v>1.508</v>
      </c>
      <c r="V8" t="str">
        <f ca="1">LEFT(INDIRECT(ADDRESS($F8+6,4)), LEN(INDIRECT(ADDRESS($F8+6,4)))-1)</f>
        <v>1.514</v>
      </c>
      <c r="W8" t="str">
        <f ca="1">LEFT(INDIRECT(ADDRESS($F8+3,4)), LEN(INDIRECT(ADDRESS($F8+3,4)))-1)</f>
        <v>1.5188</v>
      </c>
      <c r="X8" t="str">
        <f ca="1">LEFT(INDIRECT(ADDRESS($F8+4,4)), LEN(INDIRECT(ADDRESS($F8+4,4)))-1)</f>
        <v>1.5236</v>
      </c>
      <c r="Y8" t="str">
        <f ca="1">LEFT(INDIRECT(ADDRESS($F8+2,4)), LEN(INDIRECT(ADDRESS($F8+2,4)))-1)</f>
        <v>1.535</v>
      </c>
    </row>
    <row r="9" spans="1:29" ht="16" customHeight="1" x14ac:dyDescent="0.35">
      <c r="A9" s="6" t="s">
        <v>53</v>
      </c>
      <c r="B9" s="6"/>
      <c r="C9" s="6" t="s">
        <v>54</v>
      </c>
      <c r="D9" s="6"/>
      <c r="F9">
        <v>43</v>
      </c>
      <c r="G9">
        <v>2</v>
      </c>
      <c r="I9" t="str">
        <f ca="1">LEFT(INDIRECT(ADDRESS($F9,1)),SEARCH("T",INDIRECT(ADDRESS($F9,1)))-1)</f>
        <v xml:space="preserve">SM2 </v>
      </c>
      <c r="J9" t="str">
        <f ca="1">LEFT(INDIRECT(ADDRESS($F9,1)),SEARCH("T",INDIRECT(ADDRESS($F9,1)))-1)</f>
        <v xml:space="preserve">SM2 </v>
      </c>
      <c r="K9">
        <v>40</v>
      </c>
      <c r="L9" t="s">
        <v>158</v>
      </c>
      <c r="M9" t="str">
        <f ca="1">LEFT(INDIRECT(ADDRESS($F9+2,2)), LEN(INDIRECT(ADDRESS($F9+2,2)))-1)</f>
        <v>2.0338</v>
      </c>
      <c r="N9" t="str">
        <f ca="1">LEFT(INDIRECT(ADDRESS($F9+3,2)), LEN(INDIRECT(ADDRESS($F9+3,2)))-1)</f>
        <v>2.0287</v>
      </c>
      <c r="O9" t="str">
        <f ca="1">LEFT(INDIRECT(ADDRESS($F9+4,2)), LEN(INDIRECT(ADDRESS($F9+4,2)))-1)</f>
        <v>2.0176</v>
      </c>
      <c r="P9" t="str">
        <f ca="1">LEFT(INDIRECT(ADDRESS($F9+5,2)), LEN(INDIRECT(ADDRESS($F9+5,2)))-1)</f>
        <v>2.0137</v>
      </c>
      <c r="Q9" t="str">
        <f ca="1">LEFT(INDIRECT(ADDRESS($F9+6,2)), LEN(INDIRECT(ADDRESS($F9+6,2)))-1)</f>
        <v>2.0067</v>
      </c>
      <c r="T9" t="s">
        <v>159</v>
      </c>
      <c r="U9" t="str">
        <f ca="1">LEFT(INDIRECT(ADDRESS($F9+5,4)), LEN(INDIRECT(ADDRESS($F9+5,4)))-1)</f>
        <v>2.008</v>
      </c>
      <c r="V9" t="str">
        <f ca="1">LEFT(INDIRECT(ADDRESS($F9+6,4)), LEN(INDIRECT(ADDRESS($F9+6,4)))-1)</f>
        <v>2.014</v>
      </c>
      <c r="W9" t="str">
        <f ca="1">LEFT(INDIRECT(ADDRESS($F9+3,4)), LEN(INDIRECT(ADDRESS($F9+3,4)))-1)</f>
        <v>2.0188</v>
      </c>
      <c r="X9" t="str">
        <f ca="1">LEFT(INDIRECT(ADDRESS($F9+4,4)), LEN(INDIRECT(ADDRESS($F9+4,4)))-1)</f>
        <v>2.0239</v>
      </c>
      <c r="Y9" t="str">
        <f ca="1">LEFT(INDIRECT(ADDRESS($F9+2,4)), LEN(INDIRECT(ADDRESS($F9+2,4)))-1)</f>
        <v>2.0350</v>
      </c>
    </row>
    <row r="10" spans="1:29" ht="16" x14ac:dyDescent="0.35">
      <c r="A10" s="4" t="s">
        <v>0</v>
      </c>
      <c r="B10" s="5" t="s">
        <v>13</v>
      </c>
      <c r="C10" s="4" t="s">
        <v>1</v>
      </c>
      <c r="D10" s="5" t="s">
        <v>18</v>
      </c>
      <c r="F10">
        <v>50</v>
      </c>
      <c r="G10">
        <v>3</v>
      </c>
      <c r="I10" t="str">
        <f ca="1">LEFT(INDIRECT(ADDRESS($F10,1)),SEARCH("T",INDIRECT(ADDRESS($F10,1)))-1)</f>
        <v xml:space="preserve">SM3 </v>
      </c>
      <c r="J10" t="str">
        <f ca="1">LEFT(INDIRECT(ADDRESS($F10,1)),SEARCH("T",INDIRECT(ADDRESS($F10,1)))-1)</f>
        <v xml:space="preserve">SM3 </v>
      </c>
      <c r="K10">
        <v>40</v>
      </c>
      <c r="L10" t="s">
        <v>158</v>
      </c>
      <c r="M10" t="str">
        <f ca="1">LEFT(INDIRECT(ADDRESS($F10+2,2)), LEN(INDIRECT(ADDRESS($F10+2,2)))-1)</f>
        <v>3.0337</v>
      </c>
      <c r="N10" t="str">
        <f ca="1">LEFT(INDIRECT(ADDRESS($F10+3,2)), LEN(INDIRECT(ADDRESS($F10+3,2)))-1)</f>
        <v>3.0286</v>
      </c>
      <c r="O10" t="str">
        <f ca="1">LEFT(INDIRECT(ADDRESS($F10+4,2)), LEN(INDIRECT(ADDRESS($F10+4,2)))-1)</f>
        <v>3.0175</v>
      </c>
      <c r="P10" t="str">
        <f ca="1">LEFT(INDIRECT(ADDRESS($F10+5,2)), LEN(INDIRECT(ADDRESS($F10+5,2)))-1)</f>
        <v>3.0133</v>
      </c>
      <c r="Q10" t="str">
        <f ca="1">LEFT(INDIRECT(ADDRESS($F10+6,2)), LEN(INDIRECT(ADDRESS($F10+6,2)))-1)</f>
        <v>3.0066</v>
      </c>
      <c r="T10" t="s">
        <v>159</v>
      </c>
      <c r="U10" t="str">
        <f ca="1">LEFT(INDIRECT(ADDRESS($F10+5,4)), LEN(INDIRECT(ADDRESS($F10+5,4)))-1)</f>
        <v>3.008</v>
      </c>
      <c r="V10" t="str">
        <f ca="1">LEFT(INDIRECT(ADDRESS($F10+6,4)), LEN(INDIRECT(ADDRESS($F10+6,4)))-1)</f>
        <v>3.014</v>
      </c>
      <c r="W10" t="str">
        <f ca="1">LEFT(INDIRECT(ADDRESS($F10+3,4)), LEN(INDIRECT(ADDRESS($F10+3,4)))-1)</f>
        <v>3.0188</v>
      </c>
      <c r="X10" t="str">
        <f ca="1">LEFT(INDIRECT(ADDRESS($F10+4,4)), LEN(INDIRECT(ADDRESS($F10+4,4)))-1)</f>
        <v>3.0242</v>
      </c>
      <c r="Y10" t="str">
        <f ca="1">LEFT(INDIRECT(ADDRESS($F10+2,4)), LEN(INDIRECT(ADDRESS($F10+2,4)))-1)</f>
        <v>3.0350</v>
      </c>
    </row>
    <row r="11" spans="1:29" ht="16" x14ac:dyDescent="0.35">
      <c r="A11" s="4" t="s">
        <v>1</v>
      </c>
      <c r="B11" s="5" t="s">
        <v>14</v>
      </c>
      <c r="C11" s="4" t="s">
        <v>2</v>
      </c>
      <c r="D11" s="5" t="s">
        <v>19</v>
      </c>
      <c r="F11">
        <v>57</v>
      </c>
      <c r="G11">
        <v>4</v>
      </c>
      <c r="I11" t="str">
        <f ca="1">LEFT(INDIRECT(ADDRESS($F11,1)),SEARCH("T",INDIRECT(ADDRESS($F11,1)))-1)</f>
        <v xml:space="preserve">SM4 </v>
      </c>
      <c r="J11" t="str">
        <f ca="1">LEFT(INDIRECT(ADDRESS($F11,1)),SEARCH("T",INDIRECT(ADDRESS($F11,1)))-1)</f>
        <v xml:space="preserve">SM4 </v>
      </c>
      <c r="K11">
        <v>40</v>
      </c>
      <c r="L11" t="s">
        <v>158</v>
      </c>
      <c r="M11" t="str">
        <f ca="1">LEFT(INDIRECT(ADDRESS($F11+2,2)), LEN(INDIRECT(ADDRESS($F11+2,2)))-1)</f>
        <v>4.0337</v>
      </c>
      <c r="N11" t="str">
        <f ca="1">LEFT(INDIRECT(ADDRESS($F11+3,2)), LEN(INDIRECT(ADDRESS($F11+3,2)))-1)</f>
        <v>4.0286</v>
      </c>
      <c r="O11" t="str">
        <f ca="1">LEFT(INDIRECT(ADDRESS($F11+4,2)), LEN(INDIRECT(ADDRESS($F11+4,2)))-1)</f>
        <v>4.0175</v>
      </c>
      <c r="P11" t="str">
        <f ca="1">LEFT(INDIRECT(ADDRESS($F11+5,2)), LEN(INDIRECT(ADDRESS($F11+5,2)))-1)</f>
        <v>4.0131</v>
      </c>
      <c r="Q11" t="str">
        <f ca="1">LEFT(INDIRECT(ADDRESS($F11+6,2)), LEN(INDIRECT(ADDRESS($F11+6,2)))-1)</f>
        <v>4.0066</v>
      </c>
      <c r="T11" t="s">
        <v>159</v>
      </c>
      <c r="U11" t="str">
        <f ca="1">LEFT(INDIRECT(ADDRESS($F11+5,4)), LEN(INDIRECT(ADDRESS($F11+5,4)))-1)</f>
        <v>4.008</v>
      </c>
      <c r="V11" t="str">
        <f ca="1">LEFT(INDIRECT(ADDRESS($F11+6,4)), LEN(INDIRECT(ADDRESS($F11+6,4)))-1)</f>
        <v>4.014</v>
      </c>
      <c r="W11" t="str">
        <f ca="1">LEFT(INDIRECT(ADDRESS($F11+3,4)), LEN(INDIRECT(ADDRESS($F11+3,4)))-1)</f>
        <v>4.0188</v>
      </c>
      <c r="X11" t="str">
        <f ca="1">LEFT(INDIRECT(ADDRESS($F11+4,4)), LEN(INDIRECT(ADDRESS($F11+4,4)))-1)</f>
        <v>4.0245</v>
      </c>
      <c r="Y11" t="str">
        <f ca="1">LEFT(INDIRECT(ADDRESS($F11+2,4)), LEN(INDIRECT(ADDRESS($F11+2,4)))-1)</f>
        <v>4.0350</v>
      </c>
    </row>
    <row r="12" spans="1:29" ht="16" x14ac:dyDescent="0.35">
      <c r="A12" s="4" t="s">
        <v>3</v>
      </c>
      <c r="B12" s="5" t="s">
        <v>15</v>
      </c>
      <c r="C12" s="4" t="s">
        <v>3</v>
      </c>
      <c r="D12" s="5" t="s">
        <v>20</v>
      </c>
    </row>
    <row r="13" spans="1:29" ht="32" x14ac:dyDescent="0.35">
      <c r="A13" s="4" t="s">
        <v>2</v>
      </c>
      <c r="B13" s="5" t="s">
        <v>16</v>
      </c>
      <c r="C13" s="4" t="s">
        <v>47</v>
      </c>
      <c r="D13" s="5" t="s">
        <v>22</v>
      </c>
    </row>
    <row r="14" spans="1:29" ht="32" x14ac:dyDescent="0.35">
      <c r="A14" s="4" t="s">
        <v>4</v>
      </c>
      <c r="B14" s="5" t="s">
        <v>17</v>
      </c>
      <c r="C14" s="4" t="s">
        <v>50</v>
      </c>
      <c r="D14" s="5" t="s">
        <v>24</v>
      </c>
    </row>
    <row r="15" spans="1:29" ht="18" customHeight="1" x14ac:dyDescent="0.35">
      <c r="A15" s="7" t="s">
        <v>55</v>
      </c>
      <c r="B15" s="7"/>
      <c r="C15" s="7"/>
      <c r="D15" s="7"/>
    </row>
    <row r="16" spans="1:29" ht="16" customHeight="1" x14ac:dyDescent="0.35">
      <c r="A16" s="6" t="s">
        <v>56</v>
      </c>
      <c r="B16" s="6"/>
      <c r="C16" s="6" t="s">
        <v>57</v>
      </c>
      <c r="D16" s="6"/>
    </row>
    <row r="17" spans="1:4" ht="16" x14ac:dyDescent="0.35">
      <c r="A17" s="4" t="s">
        <v>0</v>
      </c>
      <c r="B17" s="5" t="s">
        <v>58</v>
      </c>
      <c r="C17" s="4" t="s">
        <v>1</v>
      </c>
      <c r="D17" s="5" t="s">
        <v>59</v>
      </c>
    </row>
    <row r="18" spans="1:4" ht="16" x14ac:dyDescent="0.35">
      <c r="A18" s="4" t="s">
        <v>1</v>
      </c>
      <c r="B18" s="5" t="s">
        <v>60</v>
      </c>
      <c r="C18" s="4" t="s">
        <v>2</v>
      </c>
      <c r="D18" s="5" t="s">
        <v>61</v>
      </c>
    </row>
    <row r="19" spans="1:4" ht="16" x14ac:dyDescent="0.35">
      <c r="A19" s="4" t="s">
        <v>3</v>
      </c>
      <c r="B19" s="5" t="s">
        <v>62</v>
      </c>
      <c r="C19" s="4" t="s">
        <v>3</v>
      </c>
      <c r="D19" s="5" t="s">
        <v>63</v>
      </c>
    </row>
    <row r="20" spans="1:4" ht="32" x14ac:dyDescent="0.35">
      <c r="A20" s="4" t="s">
        <v>2</v>
      </c>
      <c r="B20" s="5" t="s">
        <v>64</v>
      </c>
      <c r="C20" s="4" t="s">
        <v>47</v>
      </c>
      <c r="D20" s="5" t="s">
        <v>65</v>
      </c>
    </row>
    <row r="21" spans="1:4" ht="32" x14ac:dyDescent="0.35">
      <c r="A21" s="4" t="s">
        <v>4</v>
      </c>
      <c r="B21" s="5" t="s">
        <v>66</v>
      </c>
      <c r="C21" s="4" t="s">
        <v>50</v>
      </c>
      <c r="D21" s="5" t="s">
        <v>67</v>
      </c>
    </row>
    <row r="22" spans="1:4" x14ac:dyDescent="0.35">
      <c r="A22" s="7" t="s">
        <v>68</v>
      </c>
      <c r="B22" s="7"/>
      <c r="C22" s="7"/>
      <c r="D22" s="7"/>
    </row>
    <row r="23" spans="1:4" ht="16" customHeight="1" x14ac:dyDescent="0.35">
      <c r="A23" s="6" t="s">
        <v>69</v>
      </c>
      <c r="B23" s="6"/>
      <c r="C23" s="6" t="s">
        <v>70</v>
      </c>
      <c r="D23" s="6"/>
    </row>
    <row r="24" spans="1:4" ht="16" x14ac:dyDescent="0.35">
      <c r="A24" s="4" t="s">
        <v>0</v>
      </c>
      <c r="B24" s="5" t="s">
        <v>71</v>
      </c>
      <c r="C24" s="4" t="s">
        <v>1</v>
      </c>
      <c r="D24" s="5" t="s">
        <v>72</v>
      </c>
    </row>
    <row r="25" spans="1:4" ht="16" x14ac:dyDescent="0.35">
      <c r="A25" s="4" t="s">
        <v>1</v>
      </c>
      <c r="B25" s="5" t="s">
        <v>73</v>
      </c>
      <c r="C25" s="4" t="s">
        <v>2</v>
      </c>
      <c r="D25" s="5" t="s">
        <v>74</v>
      </c>
    </row>
    <row r="26" spans="1:4" ht="16" x14ac:dyDescent="0.35">
      <c r="A26" s="4" t="s">
        <v>3</v>
      </c>
      <c r="B26" s="5" t="s">
        <v>75</v>
      </c>
      <c r="C26" s="4" t="s">
        <v>3</v>
      </c>
      <c r="D26" s="5" t="s">
        <v>76</v>
      </c>
    </row>
    <row r="27" spans="1:4" ht="32" x14ac:dyDescent="0.35">
      <c r="A27" s="4" t="s">
        <v>2</v>
      </c>
      <c r="B27" s="5" t="s">
        <v>77</v>
      </c>
      <c r="C27" s="4" t="s">
        <v>47</v>
      </c>
      <c r="D27" s="5" t="s">
        <v>78</v>
      </c>
    </row>
    <row r="28" spans="1:4" ht="32" x14ac:dyDescent="0.35">
      <c r="A28" s="4" t="s">
        <v>4</v>
      </c>
      <c r="B28" s="5" t="s">
        <v>79</v>
      </c>
      <c r="C28" s="4" t="s">
        <v>50</v>
      </c>
      <c r="D28" s="5" t="s">
        <v>80</v>
      </c>
    </row>
    <row r="29" spans="1:4" ht="14.5" customHeight="1" x14ac:dyDescent="0.35">
      <c r="A29" s="8" t="s">
        <v>81</v>
      </c>
      <c r="B29" s="8"/>
      <c r="C29" s="8"/>
      <c r="D29" s="8"/>
    </row>
    <row r="30" spans="1:4" ht="16" customHeight="1" x14ac:dyDescent="0.35">
      <c r="A30" s="6" t="s">
        <v>82</v>
      </c>
      <c r="B30" s="6"/>
      <c r="C30" s="6" t="s">
        <v>83</v>
      </c>
      <c r="D30" s="6"/>
    </row>
    <row r="31" spans="1:4" ht="16" x14ac:dyDescent="0.35">
      <c r="A31" s="4" t="s">
        <v>0</v>
      </c>
      <c r="B31" s="5" t="s">
        <v>84</v>
      </c>
      <c r="C31" s="4" t="s">
        <v>1</v>
      </c>
      <c r="D31" s="5" t="s">
        <v>85</v>
      </c>
    </row>
    <row r="32" spans="1:4" ht="16" x14ac:dyDescent="0.35">
      <c r="A32" s="4" t="s">
        <v>1</v>
      </c>
      <c r="B32" s="5" t="s">
        <v>86</v>
      </c>
      <c r="C32" s="4" t="s">
        <v>2</v>
      </c>
      <c r="D32" s="5" t="s">
        <v>87</v>
      </c>
    </row>
    <row r="33" spans="1:4" ht="16" x14ac:dyDescent="0.35">
      <c r="A33" s="4" t="s">
        <v>3</v>
      </c>
      <c r="B33" s="5" t="s">
        <v>88</v>
      </c>
      <c r="C33" s="4" t="s">
        <v>3</v>
      </c>
      <c r="D33" s="5" t="s">
        <v>89</v>
      </c>
    </row>
    <row r="34" spans="1:4" ht="32" x14ac:dyDescent="0.35">
      <c r="A34" s="4" t="s">
        <v>2</v>
      </c>
      <c r="B34" s="5" t="s">
        <v>90</v>
      </c>
      <c r="C34" s="4" t="s">
        <v>47</v>
      </c>
      <c r="D34" s="5" t="s">
        <v>91</v>
      </c>
    </row>
    <row r="35" spans="1:4" ht="32" x14ac:dyDescent="0.35">
      <c r="A35" s="4" t="s">
        <v>4</v>
      </c>
      <c r="B35" s="5" t="s">
        <v>92</v>
      </c>
      <c r="C35" s="4" t="s">
        <v>50</v>
      </c>
      <c r="D35" s="5" t="s">
        <v>93</v>
      </c>
    </row>
    <row r="36" spans="1:4" ht="14.5" customHeight="1" x14ac:dyDescent="0.35">
      <c r="A36" s="8" t="s">
        <v>94</v>
      </c>
      <c r="B36" s="8"/>
      <c r="C36" s="8"/>
      <c r="D36" s="8"/>
    </row>
    <row r="37" spans="1:4" ht="16" customHeight="1" x14ac:dyDescent="0.35">
      <c r="A37" s="6" t="s">
        <v>95</v>
      </c>
      <c r="B37" s="6"/>
      <c r="C37" s="6" t="s">
        <v>96</v>
      </c>
      <c r="D37" s="6"/>
    </row>
    <row r="38" spans="1:4" ht="16" x14ac:dyDescent="0.35">
      <c r="A38" s="4" t="s">
        <v>0</v>
      </c>
      <c r="B38" s="5" t="s">
        <v>97</v>
      </c>
      <c r="C38" s="4" t="s">
        <v>1</v>
      </c>
      <c r="D38" s="5" t="s">
        <v>98</v>
      </c>
    </row>
    <row r="39" spans="1:4" ht="16" x14ac:dyDescent="0.35">
      <c r="A39" s="4" t="s">
        <v>1</v>
      </c>
      <c r="B39" s="5" t="s">
        <v>99</v>
      </c>
      <c r="C39" s="4" t="s">
        <v>2</v>
      </c>
      <c r="D39" s="5" t="s">
        <v>100</v>
      </c>
    </row>
    <row r="40" spans="1:4" ht="16" x14ac:dyDescent="0.35">
      <c r="A40" s="4" t="s">
        <v>3</v>
      </c>
      <c r="B40" s="5" t="s">
        <v>101</v>
      </c>
      <c r="C40" s="4" t="s">
        <v>3</v>
      </c>
      <c r="D40" s="5" t="s">
        <v>102</v>
      </c>
    </row>
    <row r="41" spans="1:4" ht="32" x14ac:dyDescent="0.35">
      <c r="A41" s="4" t="s">
        <v>2</v>
      </c>
      <c r="B41" s="5" t="s">
        <v>103</v>
      </c>
      <c r="C41" s="4" t="s">
        <v>47</v>
      </c>
      <c r="D41" s="5" t="s">
        <v>104</v>
      </c>
    </row>
    <row r="42" spans="1:4" ht="32" x14ac:dyDescent="0.35">
      <c r="A42" s="4" t="s">
        <v>4</v>
      </c>
      <c r="B42" s="5" t="s">
        <v>105</v>
      </c>
      <c r="C42" s="4" t="s">
        <v>50</v>
      </c>
      <c r="D42" s="5" t="s">
        <v>106</v>
      </c>
    </row>
    <row r="43" spans="1:4" x14ac:dyDescent="0.35">
      <c r="A43" s="7" t="s">
        <v>107</v>
      </c>
      <c r="B43" s="7"/>
      <c r="C43" s="7"/>
      <c r="D43" s="7"/>
    </row>
    <row r="44" spans="1:4" ht="16" customHeight="1" x14ac:dyDescent="0.35">
      <c r="A44" s="6" t="s">
        <v>108</v>
      </c>
      <c r="B44" s="6"/>
      <c r="C44" s="6" t="s">
        <v>109</v>
      </c>
      <c r="D44" s="6"/>
    </row>
    <row r="45" spans="1:4" ht="16" x14ac:dyDescent="0.35">
      <c r="A45" s="4" t="s">
        <v>0</v>
      </c>
      <c r="B45" s="5" t="s">
        <v>27</v>
      </c>
      <c r="C45" s="4" t="s">
        <v>1</v>
      </c>
      <c r="D45" s="5" t="s">
        <v>28</v>
      </c>
    </row>
    <row r="46" spans="1:4" ht="16" x14ac:dyDescent="0.35">
      <c r="A46" s="4" t="s">
        <v>1</v>
      </c>
      <c r="B46" s="5" t="s">
        <v>29</v>
      </c>
      <c r="C46" s="4" t="s">
        <v>2</v>
      </c>
      <c r="D46" s="5" t="s">
        <v>30</v>
      </c>
    </row>
    <row r="47" spans="1:4" ht="16" x14ac:dyDescent="0.35">
      <c r="A47" s="4" t="s">
        <v>3</v>
      </c>
      <c r="B47" s="5" t="s">
        <v>31</v>
      </c>
      <c r="C47" s="4" t="s">
        <v>3</v>
      </c>
      <c r="D47" s="5" t="s">
        <v>32</v>
      </c>
    </row>
    <row r="48" spans="1:4" ht="32" x14ac:dyDescent="0.35">
      <c r="A48" s="4" t="s">
        <v>2</v>
      </c>
      <c r="B48" s="5" t="s">
        <v>33</v>
      </c>
      <c r="C48" s="4" t="s">
        <v>47</v>
      </c>
      <c r="D48" s="5" t="s">
        <v>34</v>
      </c>
    </row>
    <row r="49" spans="1:4" ht="32" x14ac:dyDescent="0.35">
      <c r="A49" s="4" t="s">
        <v>4</v>
      </c>
      <c r="B49" s="5" t="s">
        <v>35</v>
      </c>
      <c r="C49" s="4" t="s">
        <v>50</v>
      </c>
      <c r="D49" s="5" t="s">
        <v>36</v>
      </c>
    </row>
    <row r="50" spans="1:4" ht="14.5" customHeight="1" x14ac:dyDescent="0.35">
      <c r="A50" s="8" t="s">
        <v>110</v>
      </c>
      <c r="B50" s="8"/>
      <c r="C50" s="8"/>
      <c r="D50" s="8"/>
    </row>
    <row r="51" spans="1:4" ht="16" customHeight="1" x14ac:dyDescent="0.35">
      <c r="A51" s="6" t="s">
        <v>111</v>
      </c>
      <c r="B51" s="6"/>
      <c r="C51" s="6" t="s">
        <v>112</v>
      </c>
      <c r="D51" s="6"/>
    </row>
    <row r="52" spans="1:4" ht="16" x14ac:dyDescent="0.35">
      <c r="A52" s="4" t="s">
        <v>0</v>
      </c>
      <c r="B52" s="5" t="s">
        <v>113</v>
      </c>
      <c r="C52" s="4" t="s">
        <v>1</v>
      </c>
      <c r="D52" s="5" t="s">
        <v>114</v>
      </c>
    </row>
    <row r="53" spans="1:4" ht="16" x14ac:dyDescent="0.35">
      <c r="A53" s="4" t="s">
        <v>1</v>
      </c>
      <c r="B53" s="5" t="s">
        <v>115</v>
      </c>
      <c r="C53" s="4" t="s">
        <v>2</v>
      </c>
      <c r="D53" s="5" t="s">
        <v>116</v>
      </c>
    </row>
    <row r="54" spans="1:4" ht="16" x14ac:dyDescent="0.35">
      <c r="A54" s="4" t="s">
        <v>3</v>
      </c>
      <c r="B54" s="5" t="s">
        <v>117</v>
      </c>
      <c r="C54" s="4" t="s">
        <v>3</v>
      </c>
      <c r="D54" s="5" t="s">
        <v>118</v>
      </c>
    </row>
    <row r="55" spans="1:4" ht="32" x14ac:dyDescent="0.35">
      <c r="A55" s="4" t="s">
        <v>2</v>
      </c>
      <c r="B55" s="5" t="s">
        <v>119</v>
      </c>
      <c r="C55" s="4" t="s">
        <v>47</v>
      </c>
      <c r="D55" s="5" t="s">
        <v>120</v>
      </c>
    </row>
    <row r="56" spans="1:4" ht="32" x14ac:dyDescent="0.35">
      <c r="A56" s="4" t="s">
        <v>4</v>
      </c>
      <c r="B56" s="5" t="s">
        <v>121</v>
      </c>
      <c r="C56" s="4" t="s">
        <v>50</v>
      </c>
      <c r="D56" s="5" t="s">
        <v>122</v>
      </c>
    </row>
    <row r="57" spans="1:4" x14ac:dyDescent="0.35">
      <c r="A57" s="7" t="s">
        <v>123</v>
      </c>
      <c r="B57" s="7"/>
      <c r="C57" s="7"/>
      <c r="D57" s="7"/>
    </row>
    <row r="58" spans="1:4" ht="16" customHeight="1" x14ac:dyDescent="0.35">
      <c r="A58" s="6" t="s">
        <v>124</v>
      </c>
      <c r="B58" s="6"/>
      <c r="C58" s="6" t="s">
        <v>125</v>
      </c>
      <c r="D58" s="6"/>
    </row>
    <row r="59" spans="1:4" ht="16" x14ac:dyDescent="0.35">
      <c r="A59" s="4" t="s">
        <v>0</v>
      </c>
      <c r="B59" s="5" t="s">
        <v>126</v>
      </c>
      <c r="C59" s="4" t="s">
        <v>1</v>
      </c>
      <c r="D59" s="5" t="s">
        <v>127</v>
      </c>
    </row>
    <row r="60" spans="1:4" ht="16" x14ac:dyDescent="0.35">
      <c r="A60" s="4" t="s">
        <v>1</v>
      </c>
      <c r="B60" s="5" t="s">
        <v>128</v>
      </c>
      <c r="C60" s="4" t="s">
        <v>2</v>
      </c>
      <c r="D60" s="5" t="s">
        <v>129</v>
      </c>
    </row>
    <row r="61" spans="1:4" ht="16" x14ac:dyDescent="0.35">
      <c r="A61" s="4" t="s">
        <v>3</v>
      </c>
      <c r="B61" s="5" t="s">
        <v>130</v>
      </c>
      <c r="C61" s="4" t="s">
        <v>3</v>
      </c>
      <c r="D61" s="5" t="s">
        <v>131</v>
      </c>
    </row>
    <row r="62" spans="1:4" ht="32" x14ac:dyDescent="0.35">
      <c r="A62" s="4" t="s">
        <v>2</v>
      </c>
      <c r="B62" s="5" t="s">
        <v>132</v>
      </c>
      <c r="C62" s="4" t="s">
        <v>47</v>
      </c>
      <c r="D62" s="5" t="s">
        <v>133</v>
      </c>
    </row>
    <row r="63" spans="1:4" ht="32" x14ac:dyDescent="0.35">
      <c r="A63" s="4" t="s">
        <v>4</v>
      </c>
      <c r="B63" s="5" t="s">
        <v>134</v>
      </c>
      <c r="C63" s="4" t="s">
        <v>50</v>
      </c>
      <c r="D63" s="5" t="s">
        <v>135</v>
      </c>
    </row>
  </sheetData>
  <mergeCells count="30">
    <mergeCell ref="A57:D57"/>
    <mergeCell ref="A58:B58"/>
    <mergeCell ref="C58:D58"/>
    <mergeCell ref="H1:I1"/>
    <mergeCell ref="L1:R1"/>
    <mergeCell ref="T1:AC1"/>
    <mergeCell ref="A43:D43"/>
    <mergeCell ref="A44:B44"/>
    <mergeCell ref="C44:D44"/>
    <mergeCell ref="A50:D50"/>
    <mergeCell ref="A51:B51"/>
    <mergeCell ref="C51:D51"/>
    <mergeCell ref="A29:D29"/>
    <mergeCell ref="A30:B30"/>
    <mergeCell ref="C30:D30"/>
    <mergeCell ref="A36:D36"/>
    <mergeCell ref="A37:B37"/>
    <mergeCell ref="C37:D37"/>
    <mergeCell ref="A15:D15"/>
    <mergeCell ref="A16:B16"/>
    <mergeCell ref="C16:D16"/>
    <mergeCell ref="A22:D22"/>
    <mergeCell ref="A23:B23"/>
    <mergeCell ref="C23:D23"/>
    <mergeCell ref="A1:D1"/>
    <mergeCell ref="A2:B2"/>
    <mergeCell ref="C2:D2"/>
    <mergeCell ref="A8:D8"/>
    <mergeCell ref="A9:B9"/>
    <mergeCell ref="C9:D9"/>
  </mergeCells>
  <hyperlinks>
    <hyperlink ref="A8" r:id="rId1" tooltip="Objective, Scan, and Tube Lenses" display="https://www.thorlabs.com/navigation.cfm?guide_id=2027" xr:uid="{97197CA4-C10C-4170-8BD0-AC4966AE9187}"/>
    <hyperlink ref="A29" r:id="rId2" display="https://www.thorlabs.com/navigation.cfm?guide_id=2069" xr:uid="{EC6480AE-3A5F-436B-89BF-CC0A1E2B6302}"/>
    <hyperlink ref="A36" r:id="rId3" display="https://www.thorlabs.com/newgrouppage9.cfm?objectgroup_id=12871" xr:uid="{B0035437-DC50-4EA0-A57E-BA7728108DCF}"/>
    <hyperlink ref="A50" r:id="rId4" display="https://www.thorlabs.com/navigation.cfm?guide_id=2071" xr:uid="{A5D3D280-8A29-4375-8FC4-2DF6D6F6CDD8}"/>
  </hyperlinks>
  <pageMargins left="0.7" right="0.7" top="0.75" bottom="0.75" header="0.3" footer="0.3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MPI of Neurobiology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Donovan</dc:creator>
  <cp:lastModifiedBy>Joseph Donovan</cp:lastModifiedBy>
  <dcterms:created xsi:type="dcterms:W3CDTF">2022-01-17T10:42:29Z</dcterms:created>
  <dcterms:modified xsi:type="dcterms:W3CDTF">2022-10-14T12:55:04Z</dcterms:modified>
</cp:coreProperties>
</file>