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jsoft\workshop-drier\documentation\"/>
    </mc:Choice>
  </mc:AlternateContent>
  <xr:revisionPtr revIDLastSave="0" documentId="13_ncr:1_{90985423-C4F4-4EBD-AEA6-C331C5430E8E}" xr6:coauthVersionLast="45" xr6:coauthVersionMax="45" xr10:uidLastSave="{00000000-0000-0000-0000-000000000000}"/>
  <bookViews>
    <workbookView xWindow="2640" yWindow="2520" windowWidth="13757" windowHeight="136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E46" i="1"/>
  <c r="A15" i="1"/>
  <c r="D22" i="1"/>
  <c r="B19" i="1"/>
  <c r="H31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D21" i="1"/>
  <c r="B3" i="1"/>
  <c r="B6" i="1" s="1"/>
  <c r="A14" i="1"/>
  <c r="G9" i="1"/>
  <c r="G10" i="1" s="1"/>
  <c r="G11" i="1" l="1"/>
  <c r="B11" i="1"/>
  <c r="B10" i="1"/>
  <c r="G12" i="1"/>
  <c r="G22" i="1" s="1"/>
  <c r="G23" i="1" s="1"/>
  <c r="G25" i="1" s="1"/>
  <c r="G26" i="1" s="1"/>
  <c r="G13" i="1"/>
</calcChain>
</file>

<file path=xl/sharedStrings.xml><?xml version="1.0" encoding="utf-8"?>
<sst xmlns="http://schemas.openxmlformats.org/spreadsheetml/2006/main" count="66" uniqueCount="48">
  <si>
    <t>Compute Pounds of Water per cubic Foot of Air based on Relative Humidity &amp; Temperature</t>
  </si>
  <si>
    <t>Temp in C</t>
  </si>
  <si>
    <t>Relative Humidity</t>
  </si>
  <si>
    <t xml:space="preserve">Building Size </t>
  </si>
  <si>
    <t>Grams  per Cubic Meter</t>
  </si>
  <si>
    <t xml:space="preserve">   Length Foot</t>
  </si>
  <si>
    <t xml:space="preserve">  Width foot</t>
  </si>
  <si>
    <t>Cubic Foot Per Meter</t>
  </si>
  <si>
    <t xml:space="preserve">  Height foot</t>
  </si>
  <si>
    <t xml:space="preserve">  Cubic Foot</t>
  </si>
  <si>
    <t>kg per Cubic Meter</t>
  </si>
  <si>
    <t xml:space="preserve">  Cubic Meter</t>
  </si>
  <si>
    <t xml:space="preserve">  Grams Water in Air</t>
  </si>
  <si>
    <t xml:space="preserve">  Pounds of Water in Air</t>
  </si>
  <si>
    <t xml:space="preserve">  Gallons of Water in Air</t>
  </si>
  <si>
    <t>Temp F</t>
  </si>
  <si>
    <t>Calculate Amount of Water Lost between 2 temp with a given Dessicant</t>
  </si>
  <si>
    <t>Molecular Siev hold a pretty consistent 15% of weight across a wide range of humidity</t>
  </si>
  <si>
    <t>while calcium chloride varies considerably across humidity</t>
  </si>
  <si>
    <t>Target Number of Regeneration cycles</t>
  </si>
  <si>
    <t>Absorption as Function of weight</t>
  </si>
  <si>
    <t>Desicant required to Store fraction of water</t>
  </si>
  <si>
    <t>Desicant adjusted for number of cycles per day</t>
  </si>
  <si>
    <t>Estimated Change as Portion of total</t>
  </si>
  <si>
    <t>Adjusted pounds of Desicant needed</t>
  </si>
  <si>
    <t>max pounds water contained in Desicant</t>
  </si>
  <si>
    <t>If we take 80* RH air and dry it to 10% then allow them to mix then</t>
  </si>
  <si>
    <t>how many cubic foot of do we need to mix reduce overall humidty to 45%</t>
  </si>
  <si>
    <t>Grams per M3 80% @ 60F</t>
  </si>
  <si>
    <t>Grams per M3 45% @ 60F</t>
  </si>
  <si>
    <t>Grams per M3 10% @ 60F</t>
  </si>
  <si>
    <t>Resulting Grams per M3 @  Mixing Ratio</t>
  </si>
  <si>
    <t>Mix Ratio Parts@Dry to parts@Moist</t>
  </si>
  <si>
    <t>Result Grams @ mixing Ratio</t>
  </si>
  <si>
    <t xml:space="preserve">Dewpoint of 80% RH @ 60F </t>
  </si>
  <si>
    <t>How much do we need to dry the air to ensure Dewpoint is not reached</t>
  </si>
  <si>
    <t>for the interior air?   To know this we need to know the probable lowest</t>
  </si>
  <si>
    <t xml:space="preserve">Temperature we are likely to encounter.  </t>
  </si>
  <si>
    <t>Drying By Mixing</t>
  </si>
  <si>
    <t>Drying Required to Prevent Condensation</t>
  </si>
  <si>
    <t>In essence we will need to remove 5.4 grams or 44% of the water.</t>
  </si>
  <si>
    <t>If the prior night was similar and the structure has minimal leaks then</t>
  </si>
  <si>
    <t>it may already be at the lower humidity from the night befor and only</t>
  </si>
  <si>
    <t>require a little drying.   The more leaky the structure the more drying will be required.</t>
  </si>
  <si>
    <t xml:space="preserve">for example: If low temp will be 40F or 4.4C  the air can hold 6.6 grams at 100%  vs our 12 grams. </t>
  </si>
  <si>
    <t>grams per ounce</t>
  </si>
  <si>
    <t>ounces per  cubic foot</t>
  </si>
  <si>
    <t>pounds per cubic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</si>
</sst>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0000"/>
    <numFmt numFmtId="167" formatCode="0.00000"/>
    <numFmt numFmtId="168" formatCode="0.0%"/>
  </numFmts>
  <fonts count="14" x14ac:knownFonts="1">
    <font>
      <sz val="10"/>
      <color rgb="FF000000"/>
      <name val="Arial"/>
    </font>
    <font>
      <sz val="11"/>
      <color theme="1"/>
      <name val="Arial Black"/>
    </font>
    <font>
      <sz val="10"/>
      <color theme="1"/>
      <name val="Arial"/>
    </font>
    <font>
      <b/>
      <sz val="10"/>
      <name val="Arial"/>
    </font>
    <font>
      <i/>
      <sz val="10"/>
      <color rgb="FF274E13"/>
      <name val="Arial"/>
    </font>
    <font>
      <i/>
      <sz val="10"/>
      <color rgb="FF274E13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i/>
      <sz val="10"/>
      <color theme="7" tint="-0.49998474074526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164" fontId="5" fillId="0" borderId="0" xfId="0" applyNumberFormat="1" applyFont="1" applyAlignment="1"/>
    <xf numFmtId="165" fontId="5" fillId="0" borderId="0" xfId="0" applyNumberFormat="1" applyFont="1"/>
    <xf numFmtId="0" fontId="6" fillId="0" borderId="0" xfId="0" applyFont="1" applyAlignment="1"/>
    <xf numFmtId="166" fontId="5" fillId="0" borderId="0" xfId="0" applyNumberFormat="1" applyFont="1"/>
    <xf numFmtId="4" fontId="5" fillId="0" borderId="0" xfId="0" applyNumberFormat="1" applyFont="1"/>
    <xf numFmtId="167" fontId="5" fillId="0" borderId="0" xfId="0" applyNumberFormat="1" applyFont="1"/>
    <xf numFmtId="0" fontId="7" fillId="0" borderId="0" xfId="0" applyFont="1" applyAlignment="1"/>
    <xf numFmtId="0" fontId="2" fillId="0" borderId="0" xfId="0" applyFont="1" applyAlignment="1">
      <alignment wrapText="1"/>
    </xf>
    <xf numFmtId="2" fontId="2" fillId="0" borderId="0" xfId="0" applyNumberFormat="1" applyFont="1" applyAlignment="1"/>
    <xf numFmtId="0" fontId="0" fillId="0" borderId="0" xfId="0" quotePrefix="1" applyFont="1" applyAlignment="1"/>
    <xf numFmtId="0" fontId="4" fillId="0" borderId="0" xfId="0" quotePrefix="1" applyFont="1" applyAlignment="1"/>
    <xf numFmtId="168" fontId="0" fillId="0" borderId="0" xfId="1" applyNumberFormat="1" applyFont="1" applyAlignment="1"/>
    <xf numFmtId="9" fontId="0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2" fontId="0" fillId="0" borderId="0" xfId="0" applyNumberFormat="1" applyFont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 applyAlignment="1"/>
    <xf numFmtId="0" fontId="13" fillId="0" borderId="0" xfId="2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9"/>
  <sheetViews>
    <sheetView tabSelected="1" zoomScale="80" zoomScaleNormal="80" workbookViewId="0">
      <selection activeCell="A19" sqref="A19"/>
    </sheetView>
  </sheetViews>
  <sheetFormatPr defaultColWidth="14.4609375" defaultRowHeight="15.75" customHeight="1" x14ac:dyDescent="0.3"/>
  <cols>
    <col min="1" max="1" width="30.84375" customWidth="1"/>
    <col min="6" max="6" width="32.53515625" customWidth="1"/>
  </cols>
  <sheetData>
    <row r="1" spans="1:7" ht="15.75" customHeight="1" x14ac:dyDescent="0.6">
      <c r="A1" s="1" t="s">
        <v>0</v>
      </c>
    </row>
    <row r="2" spans="1:7" ht="15.75" customHeight="1" x14ac:dyDescent="0.3">
      <c r="A2" s="2" t="s">
        <v>15</v>
      </c>
      <c r="B2" s="2">
        <v>70</v>
      </c>
      <c r="C2" s="2"/>
    </row>
    <row r="3" spans="1:7" ht="15.75" customHeight="1" x14ac:dyDescent="0.3">
      <c r="A3" s="2" t="s">
        <v>1</v>
      </c>
      <c r="B3" s="15">
        <f>(B2-32)/1.8</f>
        <v>21.111111111111111</v>
      </c>
      <c r="C3" s="3"/>
    </row>
    <row r="4" spans="1:7" ht="15.75" customHeight="1" x14ac:dyDescent="0.3">
      <c r="A4" s="2" t="s">
        <v>2</v>
      </c>
      <c r="B4" s="4">
        <v>80</v>
      </c>
    </row>
    <row r="5" spans="1:7" ht="15.75" customHeight="1" x14ac:dyDescent="0.3">
      <c r="F5" s="5" t="s">
        <v>3</v>
      </c>
    </row>
    <row r="6" spans="1:7" ht="12.9" x14ac:dyDescent="0.35">
      <c r="A6" s="6" t="s">
        <v>4</v>
      </c>
      <c r="B6" s="7">
        <f>(6.112 * POWER(2.71828,((17.67 * B3)/(B3 + 243.5))) * B4 * 2.1674) / (273.15 + B3)</f>
        <v>14.747628408008804</v>
      </c>
      <c r="F6" s="2" t="s">
        <v>5</v>
      </c>
      <c r="G6" s="2">
        <v>52</v>
      </c>
    </row>
    <row r="7" spans="1:7" ht="12.9" x14ac:dyDescent="0.35">
      <c r="A7" s="6" t="s">
        <v>45</v>
      </c>
      <c r="B7" s="8">
        <v>28.349499999999999</v>
      </c>
      <c r="F7" s="9" t="s">
        <v>6</v>
      </c>
      <c r="G7" s="2">
        <v>36</v>
      </c>
    </row>
    <row r="8" spans="1:7" ht="12.9" x14ac:dyDescent="0.35">
      <c r="A8" s="6" t="s">
        <v>7</v>
      </c>
      <c r="B8" s="6">
        <v>35.314700000000002</v>
      </c>
      <c r="F8" s="2" t="s">
        <v>8</v>
      </c>
      <c r="G8" s="2">
        <v>12</v>
      </c>
    </row>
    <row r="9" spans="1:7" ht="12.9" x14ac:dyDescent="0.35">
      <c r="A9" s="6" t="s">
        <v>46</v>
      </c>
      <c r="B9" s="10">
        <f>(B6/B7)/B8</f>
        <v>1.4730627972189355E-2</v>
      </c>
      <c r="F9" s="6" t="s">
        <v>9</v>
      </c>
      <c r="G9" s="11">
        <f>G8*G7*G6</f>
        <v>22464</v>
      </c>
    </row>
    <row r="10" spans="1:7" ht="12.9" x14ac:dyDescent="0.35">
      <c r="A10" s="6" t="s">
        <v>10</v>
      </c>
      <c r="B10" s="12">
        <f>B6/1000</f>
        <v>1.4747628408008804E-2</v>
      </c>
      <c r="F10" s="6" t="s">
        <v>11</v>
      </c>
      <c r="G10" s="11">
        <f>G9/35.3147</f>
        <v>636.1090424101011</v>
      </c>
    </row>
    <row r="11" spans="1:7" ht="12.9" x14ac:dyDescent="0.35">
      <c r="A11" s="6" t="s">
        <v>47</v>
      </c>
      <c r="B11" s="20">
        <f>B9/16</f>
        <v>9.2066424826183467E-4</v>
      </c>
      <c r="F11" s="6" t="s">
        <v>12</v>
      </c>
      <c r="G11" s="11">
        <f>G10*B6</f>
        <v>9381.0997844384838</v>
      </c>
    </row>
    <row r="12" spans="1:7" ht="12.9" x14ac:dyDescent="0.35">
      <c r="F12" s="6" t="s">
        <v>13</v>
      </c>
      <c r="G12" s="11">
        <f>G11/453.592</f>
        <v>20.681801672953853</v>
      </c>
    </row>
    <row r="13" spans="1:7" ht="12.9" x14ac:dyDescent="0.35">
      <c r="F13" s="6" t="s">
        <v>14</v>
      </c>
      <c r="G13" s="11">
        <f>G11/3785.41</f>
        <v>2.4782255513771254</v>
      </c>
    </row>
    <row r="14" spans="1:7" ht="15.75" customHeight="1" x14ac:dyDescent="0.3">
      <c r="A14" s="13" t="str">
        <f>HYPERLINK("https://planetcalc.com/2167/","Online Calculator for kg per Cubic Meter")</f>
        <v>Online Calculator for kg per Cubic Meter</v>
      </c>
    </row>
    <row r="15" spans="1:7" ht="15.75" customHeight="1" x14ac:dyDescent="0.3">
      <c r="A15" s="26" t="str">
        <f>HYPERLINK("https://www.process-heating.com/ext/resources/PH/2001/05/Files/PDFs/0501PHhartzell-tables1and2.pdf","Process Heating Chart")</f>
        <v>Process Heating Chart</v>
      </c>
    </row>
    <row r="16" spans="1:7" ht="15.75" customHeight="1" x14ac:dyDescent="0.35">
      <c r="F16" s="17" t="s">
        <v>16</v>
      </c>
    </row>
    <row r="17" spans="1:8" ht="15.75" customHeight="1" x14ac:dyDescent="0.3">
      <c r="F17" s="16" t="s">
        <v>17</v>
      </c>
    </row>
    <row r="18" spans="1:8" ht="15.75" customHeight="1" x14ac:dyDescent="0.3">
      <c r="F18" s="16" t="s">
        <v>18</v>
      </c>
    </row>
    <row r="19" spans="1:8" ht="15.75" customHeight="1" x14ac:dyDescent="0.3">
      <c r="A19" s="14"/>
      <c r="B19">
        <f>2.2/6.8</f>
        <v>0.3235294117647059</v>
      </c>
    </row>
    <row r="20" spans="1:8" ht="15.75" customHeight="1" x14ac:dyDescent="0.3">
      <c r="F20" t="s">
        <v>19</v>
      </c>
      <c r="G20">
        <v>6</v>
      </c>
    </row>
    <row r="21" spans="1:8" ht="15.75" customHeight="1" x14ac:dyDescent="0.3">
      <c r="D21">
        <f>35.3146667*28.3495231</f>
        <v>1001.1539593804506</v>
      </c>
      <c r="F21" t="s">
        <v>20</v>
      </c>
      <c r="G21" s="18">
        <v>0.15</v>
      </c>
    </row>
    <row r="22" spans="1:8" ht="15.75" customHeight="1" x14ac:dyDescent="0.3">
      <c r="D22">
        <f>3.68*0.53</f>
        <v>1.9504000000000001</v>
      </c>
      <c r="F22" t="s">
        <v>21</v>
      </c>
      <c r="G22">
        <f>G12/G21</f>
        <v>137.87867781969237</v>
      </c>
    </row>
    <row r="23" spans="1:8" ht="15.75" customHeight="1" x14ac:dyDescent="0.3">
      <c r="F23" t="s">
        <v>22</v>
      </c>
      <c r="G23">
        <f>G22/G20</f>
        <v>22.979779636615394</v>
      </c>
    </row>
    <row r="24" spans="1:8" ht="15.75" customHeight="1" x14ac:dyDescent="0.3">
      <c r="F24" t="s">
        <v>23</v>
      </c>
      <c r="G24" s="19">
        <v>0.4</v>
      </c>
    </row>
    <row r="25" spans="1:8" ht="15.75" customHeight="1" x14ac:dyDescent="0.3">
      <c r="F25" t="s">
        <v>24</v>
      </c>
      <c r="G25">
        <f>G23/G24</f>
        <v>57.449449091538483</v>
      </c>
    </row>
    <row r="26" spans="1:8" ht="15.75" customHeight="1" x14ac:dyDescent="0.3">
      <c r="F26" t="s">
        <v>25</v>
      </c>
      <c r="G26">
        <f>G25*G21</f>
        <v>8.6174173637307714</v>
      </c>
    </row>
    <row r="29" spans="1:8" ht="15.75" customHeight="1" x14ac:dyDescent="0.3">
      <c r="F29" s="21"/>
    </row>
    <row r="30" spans="1:8" ht="15.75" customHeight="1" x14ac:dyDescent="0.4">
      <c r="F30" s="25" t="s">
        <v>39</v>
      </c>
    </row>
    <row r="31" spans="1:8" ht="15" customHeight="1" x14ac:dyDescent="0.3">
      <c r="F31" s="21" t="s">
        <v>34</v>
      </c>
      <c r="G31">
        <v>12.12</v>
      </c>
      <c r="H31">
        <f>5.4/G31</f>
        <v>0.44554455445544561</v>
      </c>
    </row>
    <row r="32" spans="1:8" ht="15.75" customHeight="1" x14ac:dyDescent="0.3">
      <c r="F32" s="21" t="s">
        <v>35</v>
      </c>
    </row>
    <row r="33" spans="5:7" ht="15.75" customHeight="1" x14ac:dyDescent="0.3">
      <c r="F33" s="21" t="s">
        <v>36</v>
      </c>
    </row>
    <row r="34" spans="5:7" ht="15.75" customHeight="1" x14ac:dyDescent="0.3">
      <c r="F34" s="21" t="s">
        <v>37</v>
      </c>
    </row>
    <row r="35" spans="5:7" ht="15.75" customHeight="1" x14ac:dyDescent="0.3">
      <c r="F35" s="21" t="s">
        <v>44</v>
      </c>
    </row>
    <row r="36" spans="5:7" ht="15.75" customHeight="1" x14ac:dyDescent="0.3">
      <c r="F36" s="21" t="s">
        <v>40</v>
      </c>
    </row>
    <row r="37" spans="5:7" ht="15.75" customHeight="1" x14ac:dyDescent="0.3">
      <c r="F37" s="21" t="s">
        <v>41</v>
      </c>
    </row>
    <row r="38" spans="5:7" ht="15.75" customHeight="1" x14ac:dyDescent="0.3">
      <c r="F38" s="21" t="s">
        <v>42</v>
      </c>
    </row>
    <row r="39" spans="5:7" ht="15.75" customHeight="1" x14ac:dyDescent="0.3">
      <c r="F39" s="21" t="s">
        <v>43</v>
      </c>
    </row>
    <row r="40" spans="5:7" ht="15.75" customHeight="1" x14ac:dyDescent="0.3">
      <c r="F40" s="21"/>
    </row>
    <row r="41" spans="5:7" ht="15.75" customHeight="1" x14ac:dyDescent="0.3">
      <c r="F41" s="21"/>
    </row>
    <row r="42" spans="5:7" ht="15.75" customHeight="1" x14ac:dyDescent="0.3">
      <c r="F42" s="21"/>
    </row>
    <row r="43" spans="5:7" ht="15.75" customHeight="1" x14ac:dyDescent="0.35">
      <c r="F43" s="24" t="s">
        <v>38</v>
      </c>
    </row>
    <row r="44" spans="5:7" ht="15.75" customHeight="1" x14ac:dyDescent="0.3">
      <c r="F44" s="21" t="s">
        <v>26</v>
      </c>
    </row>
    <row r="45" spans="5:7" ht="15.75" customHeight="1" x14ac:dyDescent="0.3">
      <c r="F45" s="21" t="s">
        <v>27</v>
      </c>
    </row>
    <row r="46" spans="5:7" ht="15.75" customHeight="1" x14ac:dyDescent="0.3">
      <c r="E46" s="26" t="str">
        <f>HYPERLINK("https://www.process-heating.com/ext/resources/PH/2001/05/Files/PDFs/0501PHhartzell-tables1and2.pdf","Process Heating Chart")</f>
        <v>Process Heating Chart</v>
      </c>
    </row>
    <row r="47" spans="5:7" ht="15.75" customHeight="1" x14ac:dyDescent="0.3">
      <c r="F47" s="21" t="s">
        <v>28</v>
      </c>
      <c r="G47">
        <v>10.606</v>
      </c>
    </row>
    <row r="48" spans="5:7" ht="15.75" customHeight="1" x14ac:dyDescent="0.3">
      <c r="F48" s="21" t="s">
        <v>30</v>
      </c>
      <c r="G48">
        <v>1.3260000000000001</v>
      </c>
    </row>
    <row r="49" spans="6:8" ht="15.75" customHeight="1" x14ac:dyDescent="0.3">
      <c r="F49" s="21" t="s">
        <v>29</v>
      </c>
      <c r="G49">
        <v>5.9660000000000002</v>
      </c>
    </row>
    <row r="50" spans="6:8" ht="42.55" customHeight="1" x14ac:dyDescent="0.3">
      <c r="G50" s="23" t="s">
        <v>33</v>
      </c>
      <c r="H50" s="23" t="s">
        <v>32</v>
      </c>
    </row>
    <row r="51" spans="6:8" ht="15.75" customHeight="1" x14ac:dyDescent="0.3">
      <c r="F51" s="21" t="s">
        <v>31</v>
      </c>
      <c r="G51" s="22">
        <f>(G$47+(G$48*H51))/(H51+1)</f>
        <v>8.4644615384615385</v>
      </c>
      <c r="H51">
        <v>0.3</v>
      </c>
    </row>
    <row r="52" spans="6:8" ht="15.75" customHeight="1" x14ac:dyDescent="0.3">
      <c r="F52" s="21" t="s">
        <v>31</v>
      </c>
      <c r="G52" s="22">
        <f t="shared" ref="G52:G69" si="0">(G$47+(G$48*H52))/(H52+1)</f>
        <v>7.512666666666667</v>
      </c>
      <c r="H52">
        <v>0.5</v>
      </c>
    </row>
    <row r="53" spans="6:8" ht="15.75" customHeight="1" x14ac:dyDescent="0.3">
      <c r="F53" s="21" t="s">
        <v>31</v>
      </c>
      <c r="G53" s="22">
        <f t="shared" si="0"/>
        <v>6.7848235294117654</v>
      </c>
      <c r="H53">
        <v>0.7</v>
      </c>
    </row>
    <row r="54" spans="6:8" ht="15.75" customHeight="1" x14ac:dyDescent="0.3">
      <c r="F54" s="21" t="s">
        <v>31</v>
      </c>
      <c r="G54" s="22">
        <f t="shared" si="0"/>
        <v>5.9660000000000002</v>
      </c>
      <c r="H54">
        <v>1</v>
      </c>
    </row>
    <row r="55" spans="6:8" ht="15.75" customHeight="1" x14ac:dyDescent="0.3">
      <c r="F55" s="21" t="s">
        <v>31</v>
      </c>
      <c r="G55" s="22">
        <f t="shared" si="0"/>
        <v>4.4193333333333333</v>
      </c>
      <c r="H55">
        <v>2</v>
      </c>
    </row>
    <row r="56" spans="6:8" ht="15.75" customHeight="1" x14ac:dyDescent="0.3">
      <c r="F56" s="21" t="s">
        <v>31</v>
      </c>
      <c r="G56" s="22">
        <f t="shared" si="0"/>
        <v>3.6459999999999999</v>
      </c>
      <c r="H56">
        <v>3</v>
      </c>
    </row>
    <row r="57" spans="6:8" ht="15.75" customHeight="1" x14ac:dyDescent="0.3">
      <c r="F57" s="21" t="s">
        <v>31</v>
      </c>
      <c r="G57" s="22">
        <f t="shared" si="0"/>
        <v>3.1819999999999999</v>
      </c>
      <c r="H57">
        <v>4</v>
      </c>
    </row>
    <row r="58" spans="6:8" ht="15.75" customHeight="1" x14ac:dyDescent="0.3">
      <c r="F58" s="21" t="s">
        <v>31</v>
      </c>
      <c r="G58" s="22">
        <f t="shared" si="0"/>
        <v>2.8726666666666669</v>
      </c>
      <c r="H58">
        <v>5</v>
      </c>
    </row>
    <row r="59" spans="6:8" ht="15.75" customHeight="1" x14ac:dyDescent="0.3">
      <c r="F59" s="21" t="s">
        <v>31</v>
      </c>
      <c r="G59" s="22">
        <f t="shared" si="0"/>
        <v>2.6517142857142857</v>
      </c>
      <c r="H59">
        <v>6</v>
      </c>
    </row>
    <row r="60" spans="6:8" ht="15.75" customHeight="1" x14ac:dyDescent="0.3">
      <c r="F60" s="21" t="s">
        <v>31</v>
      </c>
      <c r="G60" s="22">
        <f t="shared" si="0"/>
        <v>2.4859999999999998</v>
      </c>
      <c r="H60">
        <v>7</v>
      </c>
    </row>
    <row r="61" spans="6:8" ht="15.75" customHeight="1" x14ac:dyDescent="0.3">
      <c r="F61" s="21" t="s">
        <v>31</v>
      </c>
      <c r="G61" s="22">
        <f t="shared" si="0"/>
        <v>2.3571111111111112</v>
      </c>
      <c r="H61">
        <v>8</v>
      </c>
    </row>
    <row r="62" spans="6:8" ht="15.75" customHeight="1" x14ac:dyDescent="0.3">
      <c r="F62" s="21" t="s">
        <v>31</v>
      </c>
      <c r="G62" s="22">
        <f t="shared" si="0"/>
        <v>2.254</v>
      </c>
      <c r="H62">
        <v>9</v>
      </c>
    </row>
    <row r="63" spans="6:8" ht="15.75" customHeight="1" x14ac:dyDescent="0.3">
      <c r="F63" s="21" t="s">
        <v>31</v>
      </c>
      <c r="G63" s="22">
        <f t="shared" si="0"/>
        <v>2.1696363636363638</v>
      </c>
      <c r="H63">
        <v>10</v>
      </c>
    </row>
    <row r="64" spans="6:8" ht="15.75" customHeight="1" x14ac:dyDescent="0.3">
      <c r="F64" s="21" t="s">
        <v>31</v>
      </c>
      <c r="G64" s="22">
        <f t="shared" si="0"/>
        <v>2.0993333333333335</v>
      </c>
      <c r="H64">
        <v>11</v>
      </c>
    </row>
    <row r="65" spans="6:8" ht="15.75" customHeight="1" x14ac:dyDescent="0.3">
      <c r="F65" s="21" t="s">
        <v>31</v>
      </c>
      <c r="G65" s="22">
        <f t="shared" si="0"/>
        <v>2.0398461538461539</v>
      </c>
      <c r="H65">
        <v>12</v>
      </c>
    </row>
    <row r="66" spans="6:8" ht="15.75" customHeight="1" x14ac:dyDescent="0.3">
      <c r="F66" s="21" t="s">
        <v>31</v>
      </c>
      <c r="G66" s="22">
        <f t="shared" si="0"/>
        <v>1.9888571428571429</v>
      </c>
      <c r="H66">
        <v>13</v>
      </c>
    </row>
    <row r="67" spans="6:8" ht="15.75" customHeight="1" x14ac:dyDescent="0.3">
      <c r="F67" s="21" t="s">
        <v>31</v>
      </c>
      <c r="G67" s="22">
        <f t="shared" si="0"/>
        <v>1.9446666666666668</v>
      </c>
      <c r="H67">
        <v>14</v>
      </c>
    </row>
    <row r="68" spans="6:8" ht="15.75" customHeight="1" x14ac:dyDescent="0.3">
      <c r="F68" s="21" t="s">
        <v>31</v>
      </c>
      <c r="G68" s="22">
        <f t="shared" si="0"/>
        <v>1.9060000000000001</v>
      </c>
      <c r="H68">
        <v>15</v>
      </c>
    </row>
    <row r="69" spans="6:8" ht="15.75" customHeight="1" x14ac:dyDescent="0.3">
      <c r="F69" s="21" t="s">
        <v>31</v>
      </c>
      <c r="G69" s="22">
        <f t="shared" si="0"/>
        <v>1.8718823529411766</v>
      </c>
      <c r="H69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joexdobs</cp:lastModifiedBy>
  <dcterms:modified xsi:type="dcterms:W3CDTF">2020-01-01T00:31:01Z</dcterms:modified>
</cp:coreProperties>
</file>