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1880" windowHeight="5610" activeTab="9"/>
  </bookViews>
  <sheets>
    <sheet name="Sample Size Myanmar" sheetId="10" r:id="rId1"/>
    <sheet name="National retreatment" sheetId="9" state="hidden" r:id="rId2"/>
    <sheet name="Expected numbers, larger" sheetId="11" state="hidden" r:id="rId3"/>
    <sheet name="Expected numbers, smaller" sheetId="12" state="hidden" r:id="rId4"/>
    <sheet name="Manzini" sheetId="3" state="hidden" r:id="rId5"/>
    <sheet name="Hhohho" sheetId="7" state="hidden" r:id="rId6"/>
    <sheet name="Lubombo" sheetId="6" state="hidden" r:id="rId7"/>
    <sheet name="Shiselweni" sheetId="5" state="hidden" r:id="rId8"/>
    <sheet name="Cluster Selection" sheetId="13" r:id="rId9"/>
    <sheet name="Cluster List" sheetId="15" r:id="rId10"/>
  </sheets>
  <definedNames>
    <definedName name="_xlnm._FilterDatabase" localSheetId="8" hidden="1">'Cluster Selection'!$A$1:$F$330</definedName>
    <definedName name="Deff">#REF!</definedName>
    <definedName name="Dff" localSheetId="5">Hhohho!$C$3</definedName>
    <definedName name="Dff" localSheetId="6">Lubombo!$C$3</definedName>
    <definedName name="Dff" localSheetId="1">'National retreatment'!$C$3</definedName>
    <definedName name="Dff" localSheetId="0">'Sample Size Myanmar'!$C$3</definedName>
    <definedName name="Dff" localSheetId="7">Shiselweni!$C$3</definedName>
    <definedName name="Dff">Manzini!$C$3</definedName>
    <definedName name="Diff" localSheetId="5">Hhohho!$C$3</definedName>
    <definedName name="Diff" localSheetId="6">Lubombo!$C$3</definedName>
    <definedName name="Diff" localSheetId="1">'National retreatment'!$C$3</definedName>
    <definedName name="Diff" localSheetId="0">'Sample Size Myanmar'!$C$3</definedName>
    <definedName name="Diff" localSheetId="7">Shiselweni!$C$3</definedName>
    <definedName name="Diff">Manzini!$C$3</definedName>
    <definedName name="IM">#REF!</definedName>
    <definedName name="NA">#REF!</definedName>
    <definedName name="NC">#REF!</definedName>
    <definedName name="Ncc" localSheetId="5">Hhohho!$C$5</definedName>
    <definedName name="Ncc" localSheetId="6">Lubombo!$C$5</definedName>
    <definedName name="Ncc" localSheetId="1">'National retreatment'!$C$5</definedName>
    <definedName name="Ncc" localSheetId="0">'Sample Size Myanmar'!$C$5</definedName>
    <definedName name="Ncc" localSheetId="7">Shiselweni!$C$5</definedName>
    <definedName name="Ncc">Manzini!$C$5</definedName>
    <definedName name="SS">#REF!</definedName>
    <definedName name="TOT">#REF!</definedName>
    <definedName name="Zc">#REF!</definedName>
    <definedName name="Zcc" localSheetId="5">Hhohho!$C$4</definedName>
    <definedName name="Zcc" localSheetId="6">Lubombo!$C$4</definedName>
    <definedName name="Zcc" localSheetId="1">'National retreatment'!$C$4</definedName>
    <definedName name="Zcc" localSheetId="0">'Sample Size Myanmar'!$C$4</definedName>
    <definedName name="Zcc" localSheetId="7">Shiselweni!$C$4</definedName>
    <definedName name="Zcc">Manzini!$C$4</definedName>
  </definedNames>
  <calcPr calcId="145621"/>
</workbook>
</file>

<file path=xl/calcChain.xml><?xml version="1.0" encoding="utf-8"?>
<calcChain xmlns="http://schemas.openxmlformats.org/spreadsheetml/2006/main">
  <c r="H4" i="15" l="1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3" i="15"/>
  <c r="F28" i="15"/>
  <c r="J3" i="13" l="1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E3" i="13"/>
  <c r="E4" i="13" s="1"/>
  <c r="E5" i="13" s="1"/>
  <c r="E6" i="13" s="1"/>
  <c r="E7" i="13" s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20" i="13" s="1"/>
  <c r="E21" i="13" s="1"/>
  <c r="E22" i="13" s="1"/>
  <c r="E23" i="13" s="1"/>
  <c r="E24" i="13" s="1"/>
  <c r="E25" i="13" s="1"/>
  <c r="E26" i="13" s="1"/>
  <c r="E27" i="13" s="1"/>
  <c r="E28" i="13" s="1"/>
  <c r="E29" i="13" s="1"/>
  <c r="E30" i="13" s="1"/>
  <c r="E31" i="13" s="1"/>
  <c r="E32" i="13" s="1"/>
  <c r="E33" i="13" s="1"/>
  <c r="E34" i="13" s="1"/>
  <c r="E35" i="13" s="1"/>
  <c r="E36" i="13" s="1"/>
  <c r="E37" i="13" s="1"/>
  <c r="E38" i="13" s="1"/>
  <c r="E39" i="13" s="1"/>
  <c r="E40" i="13" s="1"/>
  <c r="E41" i="13" s="1"/>
  <c r="E42" i="13" s="1"/>
  <c r="E43" i="13" s="1"/>
  <c r="E44" i="13" s="1"/>
  <c r="E45" i="13" s="1"/>
  <c r="E46" i="13" s="1"/>
  <c r="E47" i="13" s="1"/>
  <c r="E48" i="13" s="1"/>
  <c r="E49" i="13" s="1"/>
  <c r="E50" i="13" s="1"/>
  <c r="E51" i="13" s="1"/>
  <c r="E52" i="13" s="1"/>
  <c r="E53" i="13" s="1"/>
  <c r="E54" i="13" s="1"/>
  <c r="E55" i="13" s="1"/>
  <c r="E56" i="13" s="1"/>
  <c r="E57" i="13" s="1"/>
  <c r="E58" i="13" s="1"/>
  <c r="E59" i="13" s="1"/>
  <c r="E60" i="13" s="1"/>
  <c r="E61" i="13" s="1"/>
  <c r="E62" i="13" s="1"/>
  <c r="E63" i="13" s="1"/>
  <c r="E64" i="13" s="1"/>
  <c r="E65" i="13" s="1"/>
  <c r="E66" i="13" s="1"/>
  <c r="E67" i="13" s="1"/>
  <c r="E68" i="13" s="1"/>
  <c r="E69" i="13" s="1"/>
  <c r="E70" i="13" s="1"/>
  <c r="E71" i="13" s="1"/>
  <c r="E72" i="13" s="1"/>
  <c r="E73" i="13" s="1"/>
  <c r="E74" i="13" s="1"/>
  <c r="E75" i="13" s="1"/>
  <c r="E76" i="13" s="1"/>
  <c r="E77" i="13" s="1"/>
  <c r="E78" i="13" s="1"/>
  <c r="E79" i="13" s="1"/>
  <c r="E80" i="13" s="1"/>
  <c r="E81" i="13" s="1"/>
  <c r="E82" i="13" s="1"/>
  <c r="E83" i="13" s="1"/>
  <c r="E84" i="13" s="1"/>
  <c r="E85" i="13" s="1"/>
  <c r="E86" i="13" s="1"/>
  <c r="E87" i="13" s="1"/>
  <c r="E88" i="13" s="1"/>
  <c r="E89" i="13" s="1"/>
  <c r="E90" i="13" s="1"/>
  <c r="E91" i="13" s="1"/>
  <c r="E92" i="13" s="1"/>
  <c r="E93" i="13" s="1"/>
  <c r="E94" i="13" s="1"/>
  <c r="E95" i="13" s="1"/>
  <c r="E96" i="13" s="1"/>
  <c r="E97" i="13" s="1"/>
  <c r="E98" i="13" s="1"/>
  <c r="E99" i="13" s="1"/>
  <c r="E100" i="13" s="1"/>
  <c r="E101" i="13" s="1"/>
  <c r="E102" i="13" s="1"/>
  <c r="E103" i="13" s="1"/>
  <c r="E104" i="13" s="1"/>
  <c r="E105" i="13" s="1"/>
  <c r="E106" i="13" s="1"/>
  <c r="E107" i="13" s="1"/>
  <c r="E108" i="13" s="1"/>
  <c r="E109" i="13" s="1"/>
  <c r="E110" i="13" s="1"/>
  <c r="E111" i="13" s="1"/>
  <c r="E112" i="13" s="1"/>
  <c r="E113" i="13" s="1"/>
  <c r="E114" i="13" s="1"/>
  <c r="E115" i="13" s="1"/>
  <c r="E116" i="13" s="1"/>
  <c r="E117" i="13" s="1"/>
  <c r="E118" i="13" s="1"/>
  <c r="E119" i="13" s="1"/>
  <c r="E120" i="13" s="1"/>
  <c r="E121" i="13" s="1"/>
  <c r="E122" i="13" s="1"/>
  <c r="E123" i="13" s="1"/>
  <c r="E124" i="13" s="1"/>
  <c r="E125" i="13" s="1"/>
  <c r="E126" i="13" s="1"/>
  <c r="E127" i="13" s="1"/>
  <c r="E128" i="13" s="1"/>
  <c r="E129" i="13" s="1"/>
  <c r="E130" i="13" s="1"/>
  <c r="E131" i="13" s="1"/>
  <c r="E132" i="13" s="1"/>
  <c r="E133" i="13" s="1"/>
  <c r="E134" i="13" s="1"/>
  <c r="E135" i="13" s="1"/>
  <c r="E136" i="13" s="1"/>
  <c r="E137" i="13" s="1"/>
  <c r="E138" i="13" s="1"/>
  <c r="E139" i="13" s="1"/>
  <c r="E140" i="13" s="1"/>
  <c r="E141" i="13" s="1"/>
  <c r="E142" i="13" s="1"/>
  <c r="E143" i="13" s="1"/>
  <c r="E144" i="13" s="1"/>
  <c r="E145" i="13" s="1"/>
  <c r="E146" i="13" s="1"/>
  <c r="E147" i="13" s="1"/>
  <c r="E148" i="13" s="1"/>
  <c r="E149" i="13" s="1"/>
  <c r="E150" i="13" s="1"/>
  <c r="E151" i="13" s="1"/>
  <c r="E152" i="13" s="1"/>
  <c r="E153" i="13" s="1"/>
  <c r="E154" i="13" s="1"/>
  <c r="E155" i="13" s="1"/>
  <c r="E156" i="13" s="1"/>
  <c r="E157" i="13" s="1"/>
  <c r="E158" i="13" s="1"/>
  <c r="E159" i="13" s="1"/>
  <c r="E160" i="13" s="1"/>
  <c r="E161" i="13" s="1"/>
  <c r="E162" i="13" s="1"/>
  <c r="E163" i="13" s="1"/>
  <c r="E164" i="13" s="1"/>
  <c r="E165" i="13" s="1"/>
  <c r="E166" i="13" s="1"/>
  <c r="E167" i="13" s="1"/>
  <c r="E168" i="13" s="1"/>
  <c r="E169" i="13" s="1"/>
  <c r="E170" i="13" s="1"/>
  <c r="E171" i="13" s="1"/>
  <c r="E172" i="13" s="1"/>
  <c r="E173" i="13" s="1"/>
  <c r="E174" i="13" s="1"/>
  <c r="E175" i="13" s="1"/>
  <c r="E176" i="13" s="1"/>
  <c r="E177" i="13" s="1"/>
  <c r="E178" i="13" s="1"/>
  <c r="E179" i="13" s="1"/>
  <c r="E180" i="13" s="1"/>
  <c r="E181" i="13" s="1"/>
  <c r="E182" i="13" s="1"/>
  <c r="E183" i="13" s="1"/>
  <c r="E184" i="13" s="1"/>
  <c r="E185" i="13" s="1"/>
  <c r="E186" i="13" s="1"/>
  <c r="E187" i="13" s="1"/>
  <c r="E188" i="13" s="1"/>
  <c r="E189" i="13" s="1"/>
  <c r="E190" i="13" s="1"/>
  <c r="E191" i="13" s="1"/>
  <c r="E192" i="13" s="1"/>
  <c r="E193" i="13" s="1"/>
  <c r="E194" i="13" s="1"/>
  <c r="E195" i="13" s="1"/>
  <c r="E196" i="13" s="1"/>
  <c r="E197" i="13" s="1"/>
  <c r="E198" i="13" s="1"/>
  <c r="E199" i="13" s="1"/>
  <c r="E200" i="13" s="1"/>
  <c r="E201" i="13" s="1"/>
  <c r="E202" i="13" s="1"/>
  <c r="E203" i="13" s="1"/>
  <c r="E204" i="13" s="1"/>
  <c r="E205" i="13" s="1"/>
  <c r="E206" i="13" s="1"/>
  <c r="E207" i="13" s="1"/>
  <c r="E208" i="13" s="1"/>
  <c r="E209" i="13" s="1"/>
  <c r="E210" i="13" s="1"/>
  <c r="E211" i="13" s="1"/>
  <c r="E212" i="13" s="1"/>
  <c r="E213" i="13" s="1"/>
  <c r="E214" i="13" s="1"/>
  <c r="E215" i="13" s="1"/>
  <c r="E216" i="13" s="1"/>
  <c r="E2" i="13"/>
  <c r="D330" i="13"/>
  <c r="E217" i="13" l="1"/>
  <c r="E218" i="13" s="1"/>
  <c r="E219" i="13" s="1"/>
  <c r="E220" i="13" s="1"/>
  <c r="E221" i="13" s="1"/>
  <c r="E222" i="13" s="1"/>
  <c r="E223" i="13" s="1"/>
  <c r="E224" i="13" s="1"/>
  <c r="E225" i="13" s="1"/>
  <c r="E226" i="13" s="1"/>
  <c r="E227" i="13" s="1"/>
  <c r="E228" i="13" s="1"/>
  <c r="E229" i="13" s="1"/>
  <c r="E230" i="13" s="1"/>
  <c r="E231" i="13" s="1"/>
  <c r="E232" i="13" s="1"/>
  <c r="E233" i="13" s="1"/>
  <c r="E234" i="13" s="1"/>
  <c r="E235" i="13" s="1"/>
  <c r="E236" i="13" s="1"/>
  <c r="E237" i="13" s="1"/>
  <c r="E238" i="13" s="1"/>
  <c r="E239" i="13" s="1"/>
  <c r="E240" i="13" s="1"/>
  <c r="E241" i="13" s="1"/>
  <c r="E242" i="13" s="1"/>
  <c r="E243" i="13" s="1"/>
  <c r="E244" i="13" s="1"/>
  <c r="E245" i="13" s="1"/>
  <c r="E246" i="13" s="1"/>
  <c r="E247" i="13" s="1"/>
  <c r="E248" i="13" s="1"/>
  <c r="E249" i="13" s="1"/>
  <c r="E250" i="13" s="1"/>
  <c r="E251" i="13" s="1"/>
  <c r="E252" i="13" s="1"/>
  <c r="E253" i="13" s="1"/>
  <c r="E254" i="13" s="1"/>
  <c r="E255" i="13" s="1"/>
  <c r="E256" i="13" s="1"/>
  <c r="E257" i="13" s="1"/>
  <c r="E258" i="13" s="1"/>
  <c r="E259" i="13" s="1"/>
  <c r="E260" i="13" s="1"/>
  <c r="E261" i="13" s="1"/>
  <c r="E262" i="13" s="1"/>
  <c r="E263" i="13" s="1"/>
  <c r="E264" i="13" s="1"/>
  <c r="E265" i="13" s="1"/>
  <c r="E266" i="13" s="1"/>
  <c r="E267" i="13" s="1"/>
  <c r="E268" i="13" s="1"/>
  <c r="E269" i="13" s="1"/>
  <c r="E270" i="13" s="1"/>
  <c r="E271" i="13" s="1"/>
  <c r="E272" i="13" s="1"/>
  <c r="E273" i="13" s="1"/>
  <c r="E274" i="13" s="1"/>
  <c r="E275" i="13" s="1"/>
  <c r="E276" i="13" s="1"/>
  <c r="E277" i="13" s="1"/>
  <c r="E278" i="13" s="1"/>
  <c r="E279" i="13" s="1"/>
  <c r="E280" i="13" s="1"/>
  <c r="E281" i="13" s="1"/>
  <c r="E282" i="13" s="1"/>
  <c r="E283" i="13" s="1"/>
  <c r="E284" i="13" s="1"/>
  <c r="E285" i="13" s="1"/>
  <c r="E286" i="13" s="1"/>
  <c r="E287" i="13" s="1"/>
  <c r="E288" i="13" s="1"/>
  <c r="E289" i="13" s="1"/>
  <c r="E290" i="13" s="1"/>
  <c r="E291" i="13" s="1"/>
  <c r="E292" i="13" s="1"/>
  <c r="E293" i="13" s="1"/>
  <c r="E294" i="13" s="1"/>
  <c r="E295" i="13" s="1"/>
  <c r="E296" i="13" s="1"/>
  <c r="E297" i="13" s="1"/>
  <c r="E298" i="13" s="1"/>
  <c r="E299" i="13" s="1"/>
  <c r="E300" i="13" s="1"/>
  <c r="E301" i="13" s="1"/>
  <c r="E302" i="13" s="1"/>
  <c r="E303" i="13" s="1"/>
  <c r="E304" i="13" s="1"/>
  <c r="E305" i="13" s="1"/>
  <c r="E306" i="13" s="1"/>
  <c r="E307" i="13" s="1"/>
  <c r="E308" i="13" s="1"/>
  <c r="E309" i="13" s="1"/>
  <c r="E310" i="13" s="1"/>
  <c r="E311" i="13" s="1"/>
  <c r="E312" i="13" s="1"/>
  <c r="E313" i="13" s="1"/>
  <c r="E314" i="13" s="1"/>
  <c r="E315" i="13" s="1"/>
  <c r="E316" i="13" s="1"/>
  <c r="E317" i="13" s="1"/>
  <c r="E318" i="13" s="1"/>
  <c r="E319" i="13" s="1"/>
  <c r="E320" i="13" s="1"/>
  <c r="E321" i="13" s="1"/>
  <c r="E322" i="13" s="1"/>
  <c r="E323" i="13" s="1"/>
  <c r="E324" i="13" s="1"/>
  <c r="E325" i="13" s="1"/>
  <c r="E326" i="13" s="1"/>
  <c r="E327" i="13" s="1"/>
  <c r="E328" i="13" s="1"/>
  <c r="A17" i="10"/>
  <c r="B5" i="12"/>
  <c r="B9" i="12"/>
  <c r="B4" i="12"/>
  <c r="B6" i="12"/>
  <c r="B13" i="12"/>
  <c r="B13" i="11"/>
  <c r="B10" i="11"/>
  <c r="B9" i="11"/>
  <c r="B8" i="11"/>
  <c r="B5" i="11"/>
  <c r="B4" i="11"/>
  <c r="I10" i="10"/>
  <c r="O10" i="10" s="1"/>
  <c r="H10" i="10"/>
  <c r="N10" i="10" s="1"/>
  <c r="G10" i="10"/>
  <c r="M10" i="10" s="1"/>
  <c r="I9" i="10"/>
  <c r="O9" i="10" s="1"/>
  <c r="H9" i="10"/>
  <c r="N9" i="10" s="1"/>
  <c r="H17" i="10" s="1"/>
  <c r="G9" i="10"/>
  <c r="M9" i="10" s="1"/>
  <c r="I8" i="10"/>
  <c r="O8" i="10" s="1"/>
  <c r="H8" i="10"/>
  <c r="N8" i="10" s="1"/>
  <c r="G8" i="10"/>
  <c r="M8" i="10" s="1"/>
  <c r="I7" i="10"/>
  <c r="O7" i="10" s="1"/>
  <c r="H7" i="10"/>
  <c r="N7" i="10" s="1"/>
  <c r="H18" i="10" s="1"/>
  <c r="G7" i="10"/>
  <c r="M7" i="10" s="1"/>
  <c r="I6" i="10"/>
  <c r="O6" i="10" s="1"/>
  <c r="H6" i="10"/>
  <c r="N6" i="10" s="1"/>
  <c r="G6" i="10"/>
  <c r="M6" i="10" s="1"/>
  <c r="I5" i="10"/>
  <c r="O5" i="10" s="1"/>
  <c r="H5" i="10"/>
  <c r="N5" i="10" s="1"/>
  <c r="G5" i="10"/>
  <c r="M5" i="10" s="1"/>
  <c r="O4" i="10"/>
  <c r="M4" i="10"/>
  <c r="I10" i="9"/>
  <c r="O10" i="9"/>
  <c r="H10" i="9"/>
  <c r="N10" i="9"/>
  <c r="G10" i="9"/>
  <c r="M10" i="9"/>
  <c r="I9" i="9"/>
  <c r="O9" i="9"/>
  <c r="H9" i="9"/>
  <c r="N9" i="9"/>
  <c r="G9" i="9"/>
  <c r="M9" i="9"/>
  <c r="I8" i="9"/>
  <c r="O8" i="9"/>
  <c r="H8" i="9"/>
  <c r="N8" i="9"/>
  <c r="H17" i="9"/>
  <c r="G8" i="9"/>
  <c r="M8" i="9"/>
  <c r="I7" i="9"/>
  <c r="O7" i="9"/>
  <c r="H7" i="9"/>
  <c r="N7" i="9"/>
  <c r="G7" i="9"/>
  <c r="M7" i="9"/>
  <c r="I6" i="9"/>
  <c r="O6" i="9"/>
  <c r="H6" i="9"/>
  <c r="N6" i="9"/>
  <c r="G6" i="9"/>
  <c r="M6" i="9"/>
  <c r="I5" i="9"/>
  <c r="O5" i="9"/>
  <c r="H5" i="9"/>
  <c r="N5" i="9"/>
  <c r="G5" i="9"/>
  <c r="M5" i="9"/>
  <c r="O4" i="9"/>
  <c r="N4" i="9"/>
  <c r="M4" i="9"/>
  <c r="I10" i="7"/>
  <c r="O10" i="7"/>
  <c r="H10" i="7"/>
  <c r="N10" i="7"/>
  <c r="G10" i="7"/>
  <c r="M10" i="7"/>
  <c r="I9" i="7"/>
  <c r="O9" i="7"/>
  <c r="H9" i="7"/>
  <c r="N9" i="7"/>
  <c r="G9" i="7"/>
  <c r="M9" i="7"/>
  <c r="I8" i="7"/>
  <c r="O8" i="7"/>
  <c r="H8" i="7"/>
  <c r="N8" i="7"/>
  <c r="H17" i="7"/>
  <c r="G8" i="7"/>
  <c r="M8" i="7"/>
  <c r="I7" i="7"/>
  <c r="O7" i="7"/>
  <c r="H7" i="7"/>
  <c r="N7" i="7"/>
  <c r="G7" i="7"/>
  <c r="M7" i="7"/>
  <c r="I6" i="7"/>
  <c r="O6" i="7"/>
  <c r="H6" i="7"/>
  <c r="N6" i="7"/>
  <c r="G6" i="7"/>
  <c r="M6" i="7"/>
  <c r="I5" i="7"/>
  <c r="O5" i="7"/>
  <c r="H5" i="7"/>
  <c r="N5" i="7"/>
  <c r="G5" i="7"/>
  <c r="M5" i="7"/>
  <c r="O4" i="7"/>
  <c r="N4" i="7"/>
  <c r="M4" i="7"/>
  <c r="I10" i="6"/>
  <c r="O10" i="6"/>
  <c r="H10" i="6"/>
  <c r="N10" i="6"/>
  <c r="G10" i="6"/>
  <c r="M10" i="6"/>
  <c r="I9" i="6"/>
  <c r="O9" i="6"/>
  <c r="H9" i="6"/>
  <c r="N9" i="6"/>
  <c r="G9" i="6"/>
  <c r="M9" i="6"/>
  <c r="I8" i="6"/>
  <c r="O8" i="6"/>
  <c r="H8" i="6"/>
  <c r="N8" i="6"/>
  <c r="H17" i="6"/>
  <c r="G8" i="6"/>
  <c r="M8" i="6"/>
  <c r="I7" i="6"/>
  <c r="O7" i="6"/>
  <c r="H7" i="6"/>
  <c r="N7" i="6"/>
  <c r="G7" i="6"/>
  <c r="M7" i="6"/>
  <c r="I6" i="6"/>
  <c r="O6" i="6"/>
  <c r="H6" i="6"/>
  <c r="N6" i="6"/>
  <c r="G6" i="6"/>
  <c r="M6" i="6"/>
  <c r="I5" i="6"/>
  <c r="O5" i="6"/>
  <c r="H5" i="6"/>
  <c r="N5" i="6"/>
  <c r="G5" i="6"/>
  <c r="M5" i="6"/>
  <c r="O4" i="6"/>
  <c r="N4" i="6"/>
  <c r="M4" i="6"/>
  <c r="I10" i="5"/>
  <c r="O10" i="5"/>
  <c r="H10" i="5"/>
  <c r="N10" i="5"/>
  <c r="G10" i="5"/>
  <c r="M10" i="5"/>
  <c r="I9" i="5"/>
  <c r="O9" i="5"/>
  <c r="H9" i="5"/>
  <c r="N9" i="5"/>
  <c r="G9" i="5"/>
  <c r="M9" i="5"/>
  <c r="I8" i="5"/>
  <c r="O8" i="5"/>
  <c r="H8" i="5"/>
  <c r="N8" i="5"/>
  <c r="H17" i="5"/>
  <c r="G8" i="5"/>
  <c r="M8" i="5"/>
  <c r="I7" i="5"/>
  <c r="O7" i="5"/>
  <c r="H7" i="5"/>
  <c r="N7" i="5"/>
  <c r="G7" i="5"/>
  <c r="M7" i="5"/>
  <c r="I6" i="5"/>
  <c r="O6" i="5"/>
  <c r="H6" i="5"/>
  <c r="N6" i="5"/>
  <c r="G6" i="5"/>
  <c r="M6" i="5"/>
  <c r="I5" i="5"/>
  <c r="O5" i="5"/>
  <c r="H5" i="5"/>
  <c r="N5" i="5"/>
  <c r="G5" i="5"/>
  <c r="M5" i="5"/>
  <c r="O4" i="5"/>
  <c r="N4" i="5"/>
  <c r="M4" i="5"/>
  <c r="G9" i="3"/>
  <c r="M9" i="3"/>
  <c r="H5" i="3"/>
  <c r="N5" i="3"/>
  <c r="I5" i="3"/>
  <c r="O5" i="3"/>
  <c r="H6" i="3"/>
  <c r="N6" i="3"/>
  <c r="I6" i="3"/>
  <c r="O6" i="3"/>
  <c r="H7" i="3"/>
  <c r="N7" i="3"/>
  <c r="I7" i="3"/>
  <c r="O7" i="3"/>
  <c r="H8" i="3"/>
  <c r="N8" i="3"/>
  <c r="H17" i="3"/>
  <c r="I8" i="3"/>
  <c r="O8" i="3"/>
  <c r="H9" i="3"/>
  <c r="N9" i="3"/>
  <c r="I9" i="3"/>
  <c r="O9" i="3"/>
  <c r="H10" i="3"/>
  <c r="N10" i="3"/>
  <c r="I10" i="3"/>
  <c r="O10" i="3"/>
  <c r="G6" i="3"/>
  <c r="M6" i="3"/>
  <c r="G7" i="3"/>
  <c r="M7" i="3"/>
  <c r="G8" i="3"/>
  <c r="M8" i="3"/>
  <c r="G10" i="3"/>
  <c r="M10" i="3"/>
  <c r="G5" i="3"/>
  <c r="M5" i="3"/>
  <c r="O4" i="3"/>
  <c r="N4" i="3"/>
  <c r="M4" i="3"/>
  <c r="B6" i="11"/>
  <c r="B12" i="11"/>
  <c r="B12" i="12"/>
  <c r="B8" i="12"/>
  <c r="B10" i="12"/>
</calcChain>
</file>

<file path=xl/sharedStrings.xml><?xml version="1.0" encoding="utf-8"?>
<sst xmlns="http://schemas.openxmlformats.org/spreadsheetml/2006/main" count="796" uniqueCount="376">
  <si>
    <t>Z</t>
  </si>
  <si>
    <t>DEFF</t>
  </si>
  <si>
    <t>Proportion of drug resistance</t>
  </si>
  <si>
    <t>Population</t>
  </si>
  <si>
    <t>Precision</t>
  </si>
  <si>
    <t>Loss</t>
  </si>
  <si>
    <t>Enrolment period</t>
  </si>
  <si>
    <t>months</t>
  </si>
  <si>
    <t>Rif resistant new</t>
  </si>
  <si>
    <t>Rif resistant retreatment</t>
  </si>
  <si>
    <t>Rif susceptible new</t>
  </si>
  <si>
    <t>TOTAL</t>
  </si>
  <si>
    <t>New patients</t>
  </si>
  <si>
    <t>Retreatment patients</t>
  </si>
  <si>
    <t>10% rif susceptible</t>
  </si>
  <si>
    <t>one rif susceptible per each rif resistant</t>
  </si>
  <si>
    <t>Enrolment (smaller)</t>
  </si>
  <si>
    <t>Enrolment (larger)</t>
  </si>
  <si>
    <t>Proportion Catastrophic</t>
  </si>
  <si>
    <t>Region</t>
  </si>
  <si>
    <t>Township</t>
  </si>
  <si>
    <t>Cluster</t>
  </si>
  <si>
    <t>Total Cases</t>
  </si>
  <si>
    <t>Cummulative Cases</t>
  </si>
  <si>
    <t>rand</t>
  </si>
  <si>
    <t>Selection</t>
  </si>
  <si>
    <t>Bago</t>
  </si>
  <si>
    <t>Kyauktagar</t>
  </si>
  <si>
    <t>Number of Clusters</t>
  </si>
  <si>
    <t>Shan (Kengtong)</t>
  </si>
  <si>
    <t>Tachileik</t>
  </si>
  <si>
    <t>Sampling Interval</t>
  </si>
  <si>
    <t>Kyaing Tong + Monglar</t>
  </si>
  <si>
    <t>Random</t>
  </si>
  <si>
    <t>Yangon</t>
  </si>
  <si>
    <t>Kyimyindaing</t>
  </si>
  <si>
    <t>Magway</t>
  </si>
  <si>
    <t>Aunglan</t>
  </si>
  <si>
    <t>Okkalapa(N)</t>
  </si>
  <si>
    <t>Tanintharyi</t>
  </si>
  <si>
    <t>Kawthaung</t>
  </si>
  <si>
    <t>Moenyo</t>
  </si>
  <si>
    <t>Mingalardon</t>
  </si>
  <si>
    <t>Mandalay</t>
  </si>
  <si>
    <t>Yamethin</t>
  </si>
  <si>
    <t>Hlaingtharyar</t>
  </si>
  <si>
    <t>Kachin</t>
  </si>
  <si>
    <t>Waingmaw</t>
  </si>
  <si>
    <t>Ayeyarwaddy</t>
  </si>
  <si>
    <t>Pyapon</t>
  </si>
  <si>
    <t>Moegaung</t>
  </si>
  <si>
    <t>Kyaukse</t>
  </si>
  <si>
    <t>Minhla</t>
  </si>
  <si>
    <t>Myeik</t>
  </si>
  <si>
    <t>Sagaing</t>
  </si>
  <si>
    <t>Htigyaing</t>
  </si>
  <si>
    <t>Hlegu</t>
  </si>
  <si>
    <t>Monywa</t>
  </si>
  <si>
    <t>Mayangon</t>
  </si>
  <si>
    <t>Mon</t>
  </si>
  <si>
    <t>Paung</t>
  </si>
  <si>
    <t>Laputta</t>
  </si>
  <si>
    <t>Thanbyuzayat</t>
  </si>
  <si>
    <t>Bamaw</t>
  </si>
  <si>
    <t>Mawlamyine</t>
  </si>
  <si>
    <t>Ye</t>
  </si>
  <si>
    <t>Kawlin</t>
  </si>
  <si>
    <t>Rakhine</t>
  </si>
  <si>
    <t>Kyauktaw</t>
  </si>
  <si>
    <t>Okkalapa(S)</t>
  </si>
  <si>
    <t>Phyu</t>
  </si>
  <si>
    <t>Phakant</t>
  </si>
  <si>
    <t>Ahlone</t>
  </si>
  <si>
    <t>Yankin</t>
  </si>
  <si>
    <t>Taungoo</t>
  </si>
  <si>
    <t>Thegone</t>
  </si>
  <si>
    <t>Tharyarwaddy</t>
  </si>
  <si>
    <t>Myinmu</t>
  </si>
  <si>
    <t>Kyaukgyi</t>
  </si>
  <si>
    <t>Lahel</t>
  </si>
  <si>
    <t>Nyaunglaybin</t>
  </si>
  <si>
    <t>Thingangyun</t>
  </si>
  <si>
    <t>Thaton</t>
  </si>
  <si>
    <t>Hintada</t>
  </si>
  <si>
    <t>Chaung U</t>
  </si>
  <si>
    <t>Thonegwa</t>
  </si>
  <si>
    <t>Myittha</t>
  </si>
  <si>
    <t>Pakhokku</t>
  </si>
  <si>
    <t>Myitkyina</t>
  </si>
  <si>
    <t>Tanai</t>
  </si>
  <si>
    <t>Ayadaw</t>
  </si>
  <si>
    <t>Katha</t>
  </si>
  <si>
    <t>Saytoketaya</t>
  </si>
  <si>
    <t xml:space="preserve"> Botataung</t>
  </si>
  <si>
    <t>Wakema</t>
  </si>
  <si>
    <t>Dawbon</t>
  </si>
  <si>
    <t>Kyaukpadaung</t>
  </si>
  <si>
    <t>Taze</t>
  </si>
  <si>
    <t>Tapayin</t>
  </si>
  <si>
    <t>Mong Yan</t>
  </si>
  <si>
    <t>Shan(lashio)</t>
  </si>
  <si>
    <t>Mongreh</t>
  </si>
  <si>
    <t>Htantabin</t>
  </si>
  <si>
    <t>Shan (Tauggyi)</t>
  </si>
  <si>
    <t>Mongkaing</t>
  </si>
  <si>
    <t>Nyaungdon</t>
  </si>
  <si>
    <t>Kanbalu</t>
  </si>
  <si>
    <t>Naungmun</t>
  </si>
  <si>
    <t>Namkham</t>
  </si>
  <si>
    <t>Kamaryut</t>
  </si>
  <si>
    <t>Mongshu</t>
  </si>
  <si>
    <t>Chin</t>
  </si>
  <si>
    <t>Htantalan</t>
  </si>
  <si>
    <t>Palaw</t>
  </si>
  <si>
    <t>Kyusunsu</t>
  </si>
  <si>
    <t>Pauktaw</t>
  </si>
  <si>
    <t>Moenai</t>
  </si>
  <si>
    <t>Thabeikkyin</t>
  </si>
  <si>
    <t>Laikha</t>
  </si>
  <si>
    <t>Shwegu</t>
  </si>
  <si>
    <t>Shwebo</t>
  </si>
  <si>
    <t>Minbya</t>
  </si>
  <si>
    <t>Moemauk</t>
  </si>
  <si>
    <t>Layshi</t>
  </si>
  <si>
    <t>Ann</t>
  </si>
  <si>
    <t>Taikkyi</t>
  </si>
  <si>
    <t>Lepadan</t>
  </si>
  <si>
    <t>Phekon</t>
  </si>
  <si>
    <t>Pyay</t>
  </si>
  <si>
    <t>Shwekyin</t>
  </si>
  <si>
    <t>Hsiseng</t>
  </si>
  <si>
    <t>Insein</t>
  </si>
  <si>
    <t>Yesagyo</t>
  </si>
  <si>
    <t>Mindone</t>
  </si>
  <si>
    <t>Pyigyitagun</t>
  </si>
  <si>
    <t>Laymyetna</t>
  </si>
  <si>
    <t>Einme</t>
  </si>
  <si>
    <t>Kawa</t>
  </si>
  <si>
    <t>Myothit</t>
  </si>
  <si>
    <t>Thyetchaung</t>
  </si>
  <si>
    <t>Dala</t>
  </si>
  <si>
    <t>Tarketa</t>
  </si>
  <si>
    <t>Putao</t>
  </si>
  <si>
    <t>Kayin</t>
  </si>
  <si>
    <t>Myawaddy</t>
  </si>
  <si>
    <t>Nattalin</t>
  </si>
  <si>
    <t>Patheingyi</t>
  </si>
  <si>
    <t>Naypyitaw</t>
  </si>
  <si>
    <t>Oaktaratheri</t>
  </si>
  <si>
    <t>Kalay</t>
  </si>
  <si>
    <t>Dedaye</t>
  </si>
  <si>
    <t>Kyaukphyu</t>
  </si>
  <si>
    <t>Deik-U</t>
  </si>
  <si>
    <t>Pinlebu</t>
  </si>
  <si>
    <t>Waw</t>
  </si>
  <si>
    <t>Hlaing</t>
  </si>
  <si>
    <t>Hakha</t>
  </si>
  <si>
    <t>Naungcho</t>
  </si>
  <si>
    <t>Thandaung</t>
  </si>
  <si>
    <t>Dagon Seikkan</t>
  </si>
  <si>
    <t>Myawpon</t>
  </si>
  <si>
    <t>Oakpo</t>
  </si>
  <si>
    <t>Indaw</t>
  </si>
  <si>
    <t>Yephyu</t>
  </si>
  <si>
    <t>Mongpan</t>
  </si>
  <si>
    <t>Wetlet</t>
  </si>
  <si>
    <t>Zamutheri</t>
  </si>
  <si>
    <t>Kyaunggon</t>
  </si>
  <si>
    <t>Chaungzone</t>
  </si>
  <si>
    <t>Nyaungshwe</t>
  </si>
  <si>
    <t>Dagon(E)</t>
  </si>
  <si>
    <t>Pabedan</t>
  </si>
  <si>
    <t>Pauk</t>
  </si>
  <si>
    <t>Chanmyatharzi</t>
  </si>
  <si>
    <t>Nagputaw</t>
  </si>
  <si>
    <t>Kyaukme</t>
  </si>
  <si>
    <t>Kanpetlet</t>
  </si>
  <si>
    <t>Minbu</t>
  </si>
  <si>
    <t>Paungde</t>
  </si>
  <si>
    <t>Hsipaw</t>
  </si>
  <si>
    <t>Lashio</t>
  </si>
  <si>
    <t>Mawlaik</t>
  </si>
  <si>
    <t>Mong Sat</t>
  </si>
  <si>
    <t>Matupi</t>
  </si>
  <si>
    <t>Kyaiklatt</t>
  </si>
  <si>
    <t>Sittwe</t>
  </si>
  <si>
    <t>Paletwa, Rak</t>
  </si>
  <si>
    <t>Zayyartheri</t>
  </si>
  <si>
    <t>Myingyan</t>
  </si>
  <si>
    <t>Kalewa</t>
  </si>
  <si>
    <t>Myaungmya</t>
  </si>
  <si>
    <t>Theinni</t>
  </si>
  <si>
    <t>Mogoke</t>
  </si>
  <si>
    <t>Namtu</t>
  </si>
  <si>
    <t>Amarapura</t>
  </si>
  <si>
    <t>Kuikai</t>
  </si>
  <si>
    <t>Yekyi</t>
  </si>
  <si>
    <t>Twantay</t>
  </si>
  <si>
    <t>Hopan</t>
  </si>
  <si>
    <t>Ponnagyun</t>
  </si>
  <si>
    <t>Pazundaung</t>
  </si>
  <si>
    <t>Moenyin</t>
  </si>
  <si>
    <t>Ngazun</t>
  </si>
  <si>
    <t>Belin</t>
  </si>
  <si>
    <t>Manton</t>
  </si>
  <si>
    <t>Yedashe</t>
  </si>
  <si>
    <t>Mong Khat</t>
  </si>
  <si>
    <t>Wundwin</t>
  </si>
  <si>
    <t>Mat Men</t>
  </si>
  <si>
    <t>Mahlaing</t>
  </si>
  <si>
    <t>Saw</t>
  </si>
  <si>
    <t>Dagon</t>
  </si>
  <si>
    <t>Ingapu</t>
  </si>
  <si>
    <t>Hlaingbwe</t>
  </si>
  <si>
    <t>Pinlaung</t>
  </si>
  <si>
    <t>Natogyi</t>
  </si>
  <si>
    <t>Aungmyaetharzan</t>
  </si>
  <si>
    <t>Pwintphyu</t>
  </si>
  <si>
    <t>Linkhay</t>
  </si>
  <si>
    <t>Mansi</t>
  </si>
  <si>
    <t>Kayah</t>
  </si>
  <si>
    <t>Phruso</t>
  </si>
  <si>
    <t>Pale</t>
  </si>
  <si>
    <t>Deemawso</t>
  </si>
  <si>
    <t>Salin</t>
  </si>
  <si>
    <t>Chauk</t>
  </si>
  <si>
    <t>Khaunglanbu</t>
  </si>
  <si>
    <t>Khamti</t>
  </si>
  <si>
    <t>Myaing</t>
  </si>
  <si>
    <t>Mawgyun</t>
  </si>
  <si>
    <t>Kamma</t>
  </si>
  <si>
    <t>Falam , Sag</t>
  </si>
  <si>
    <t>Mabein</t>
  </si>
  <si>
    <t>Mahaaungmyae</t>
  </si>
  <si>
    <t>Pindaya</t>
  </si>
  <si>
    <t>Htilin</t>
  </si>
  <si>
    <t>Kawhmu</t>
  </si>
  <si>
    <t>Kyankin</t>
  </si>
  <si>
    <t>Hopone</t>
  </si>
  <si>
    <t>Myanaung</t>
  </si>
  <si>
    <t>Mudon</t>
  </si>
  <si>
    <t>Yatheedaung</t>
  </si>
  <si>
    <t>Zegone</t>
  </si>
  <si>
    <t>Minkin</t>
  </si>
  <si>
    <t xml:space="preserve">Khin U </t>
  </si>
  <si>
    <t>Seikkyikhanaungto</t>
  </si>
  <si>
    <t>Gantgaw</t>
  </si>
  <si>
    <t>Shadaw</t>
  </si>
  <si>
    <t>Kalaw</t>
  </si>
  <si>
    <t>Salingyi</t>
  </si>
  <si>
    <t>Launglone</t>
  </si>
  <si>
    <t>Budalin</t>
  </si>
  <si>
    <t>Taungdwingyi</t>
  </si>
  <si>
    <t>Bahan</t>
  </si>
  <si>
    <t>Thabaung</t>
  </si>
  <si>
    <t>Pyawbwe</t>
  </si>
  <si>
    <t>Tarmwe</t>
  </si>
  <si>
    <t>Tiddim</t>
  </si>
  <si>
    <t>Sintgaing</t>
  </si>
  <si>
    <t>Meiktilar</t>
  </si>
  <si>
    <t>Kawkareik</t>
  </si>
  <si>
    <t>Cocogyun</t>
  </si>
  <si>
    <t>Zalun</t>
  </si>
  <si>
    <t>Padaung</t>
  </si>
  <si>
    <t>Loilem</t>
  </si>
  <si>
    <t>Manaung</t>
  </si>
  <si>
    <t>Chipwe</t>
  </si>
  <si>
    <t>Pantanaw</t>
  </si>
  <si>
    <t>Taunggyi</t>
  </si>
  <si>
    <t>Taungtha</t>
  </si>
  <si>
    <t>Ingyanyan</t>
  </si>
  <si>
    <t>Hmawbi</t>
  </si>
  <si>
    <t>Kungyangone</t>
  </si>
  <si>
    <t>Lanmadaw</t>
  </si>
  <si>
    <t>Chanayetharzan</t>
  </si>
  <si>
    <t>MingalarT'N</t>
  </si>
  <si>
    <t>Natmauk</t>
  </si>
  <si>
    <t>Maubin</t>
  </si>
  <si>
    <t>Yatsauk</t>
  </si>
  <si>
    <t>Pyinmana</t>
  </si>
  <si>
    <t>Loikaw</t>
  </si>
  <si>
    <t>Bawlake</t>
  </si>
  <si>
    <t>Kyauktan</t>
  </si>
  <si>
    <t>Oaktwin</t>
  </si>
  <si>
    <t>Tanyan</t>
  </si>
  <si>
    <t>Maese</t>
  </si>
  <si>
    <t>Papon+Kamamaung</t>
  </si>
  <si>
    <t>Sanchaung</t>
  </si>
  <si>
    <t>Kyaikhto</t>
  </si>
  <si>
    <t>Mong Phyak</t>
  </si>
  <si>
    <t>Pathein</t>
  </si>
  <si>
    <t>UTI</t>
  </si>
  <si>
    <t>NyaungU</t>
  </si>
  <si>
    <t>Namsam</t>
  </si>
  <si>
    <t>Kunhein</t>
  </si>
  <si>
    <t>NTP Diagnostic C</t>
  </si>
  <si>
    <t>Hpa-an</t>
  </si>
  <si>
    <t>Thanlyin</t>
  </si>
  <si>
    <t>Homalin</t>
  </si>
  <si>
    <t>Namsan</t>
  </si>
  <si>
    <t>Maukme</t>
  </si>
  <si>
    <t>Nanyun</t>
  </si>
  <si>
    <t>Seikkan</t>
  </si>
  <si>
    <t>Insein jail</t>
  </si>
  <si>
    <t>Kayan</t>
  </si>
  <si>
    <t>Kani</t>
  </si>
  <si>
    <t>PyinOoLwin</t>
  </si>
  <si>
    <t>Danuphyu</t>
  </si>
  <si>
    <t>Gwa</t>
  </si>
  <si>
    <t>Thandwe</t>
  </si>
  <si>
    <t>Shwepyithar</t>
  </si>
  <si>
    <t>Mong Yaung</t>
  </si>
  <si>
    <t>TadaOo</t>
  </si>
  <si>
    <t>Dagon(North)</t>
  </si>
  <si>
    <t>Ye U</t>
  </si>
  <si>
    <t>Thanutpin</t>
  </si>
  <si>
    <t>Bokpyinn</t>
  </si>
  <si>
    <t>Kyeikmayaw</t>
  </si>
  <si>
    <t>Wuntho</t>
  </si>
  <si>
    <t>Salaw</t>
  </si>
  <si>
    <t>Dagon(South)</t>
  </si>
  <si>
    <t>Mongmeik</t>
  </si>
  <si>
    <t>Yenangyaung</t>
  </si>
  <si>
    <t>Seikphyu</t>
  </si>
  <si>
    <t>Kyaythee</t>
  </si>
  <si>
    <t>Kyuktada</t>
  </si>
  <si>
    <t>Kunlon</t>
  </si>
  <si>
    <t>Shwedaung</t>
  </si>
  <si>
    <t>Kyonpyaw</t>
  </si>
  <si>
    <t>MarukOo</t>
  </si>
  <si>
    <t>Kyunhla</t>
  </si>
  <si>
    <t>Yanbyae</t>
  </si>
  <si>
    <t>Tharzi</t>
  </si>
  <si>
    <t>Tamu</t>
  </si>
  <si>
    <t>Taunggoke</t>
  </si>
  <si>
    <t>Dawei</t>
  </si>
  <si>
    <t>Sumparabun</t>
  </si>
  <si>
    <t>Machanbaw</t>
  </si>
  <si>
    <t>Latha</t>
  </si>
  <si>
    <t>Mong Tong</t>
  </si>
  <si>
    <t>Laukkai</t>
  </si>
  <si>
    <t>Tunzan</t>
  </si>
  <si>
    <t>Phaungbyin</t>
  </si>
  <si>
    <t>Ywengan</t>
  </si>
  <si>
    <t>Butheedaung</t>
  </si>
  <si>
    <t>Thayet</t>
  </si>
  <si>
    <t>Paukkhaung</t>
  </si>
  <si>
    <t>Maungdaw</t>
  </si>
  <si>
    <t>Poatpatheri</t>
  </si>
  <si>
    <t>Myaung</t>
  </si>
  <si>
    <t>Banmaunk</t>
  </si>
  <si>
    <t>Bogalay</t>
  </si>
  <si>
    <t>Phasaung</t>
  </si>
  <si>
    <t>Mong Pyin</t>
  </si>
  <si>
    <t>Sinboungwe</t>
  </si>
  <si>
    <t>Dekhinatheri</t>
  </si>
  <si>
    <t>Ngape</t>
  </si>
  <si>
    <t>Lewei</t>
  </si>
  <si>
    <t>Madayar</t>
  </si>
  <si>
    <t>Gyobinkauk</t>
  </si>
  <si>
    <t>Kangyidaung</t>
  </si>
  <si>
    <t>Singu</t>
  </si>
  <si>
    <t>Mindat, Mag</t>
  </si>
  <si>
    <t>Muse</t>
  </si>
  <si>
    <t>Tatkone</t>
  </si>
  <si>
    <t>Kyarinseikkyi</t>
  </si>
  <si>
    <t>Yinmabin</t>
  </si>
  <si>
    <t>Total Notifications</t>
  </si>
  <si>
    <t>Patients Interviewed</t>
  </si>
  <si>
    <t>Daik-U</t>
  </si>
  <si>
    <t>Pyi gyi tagun</t>
  </si>
  <si>
    <t>Labutta</t>
  </si>
  <si>
    <t>Danubyu</t>
  </si>
  <si>
    <t>Namsang</t>
  </si>
  <si>
    <t>Kyauktaga</t>
  </si>
  <si>
    <t>Min. time
(in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</si>
</sst>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0.0"/>
  </numFmts>
  <fonts count="1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5" fillId="3" borderId="2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textRotation="90"/>
    </xf>
    <xf numFmtId="10" fontId="2" fillId="4" borderId="1" xfId="0" applyNumberFormat="1" applyFont="1" applyFill="1" applyBorder="1" applyAlignment="1" applyProtection="1">
      <alignment horizontal="center" vertical="center"/>
      <protection locked="0"/>
    </xf>
    <xf numFmtId="10" fontId="2" fillId="4" borderId="3" xfId="0" applyNumberFormat="1" applyFont="1" applyFill="1" applyBorder="1" applyAlignment="1" applyProtection="1">
      <alignment horizontal="center" vertical="center"/>
      <protection locked="0"/>
    </xf>
    <xf numFmtId="10" fontId="2" fillId="4" borderId="4" xfId="0" applyNumberFormat="1" applyFont="1" applyFill="1" applyBorder="1" applyAlignment="1" applyProtection="1">
      <alignment horizontal="center" vertical="center"/>
      <protection locked="0"/>
    </xf>
    <xf numFmtId="0" fontId="1" fillId="3" borderId="5" xfId="0" applyFont="1" applyFill="1" applyBorder="1" applyAlignment="1">
      <alignment vertical="center"/>
    </xf>
    <xf numFmtId="165" fontId="5" fillId="3" borderId="2" xfId="1" applyNumberFormat="1" applyFont="1" applyFill="1" applyBorder="1" applyAlignment="1" applyProtection="1">
      <alignment vertical="center"/>
      <protection locked="0"/>
    </xf>
    <xf numFmtId="10" fontId="2" fillId="4" borderId="3" xfId="2" applyNumberFormat="1" applyFont="1" applyFill="1" applyBorder="1" applyAlignment="1" applyProtection="1">
      <alignment horizontal="center" vertical="center"/>
      <protection locked="0"/>
    </xf>
    <xf numFmtId="165" fontId="0" fillId="5" borderId="1" xfId="1" applyNumberFormat="1" applyFont="1" applyFill="1" applyBorder="1" applyAlignment="1">
      <alignment horizontal="center" vertical="center"/>
    </xf>
    <xf numFmtId="165" fontId="0" fillId="5" borderId="3" xfId="1" applyNumberFormat="1" applyFont="1" applyFill="1" applyBorder="1" applyAlignment="1">
      <alignment horizontal="center" vertical="center"/>
    </xf>
    <xf numFmtId="165" fontId="0" fillId="5" borderId="4" xfId="1" applyNumberFormat="1" applyFont="1" applyFill="1" applyBorder="1" applyAlignment="1">
      <alignment horizontal="center" vertical="center"/>
    </xf>
    <xf numFmtId="10" fontId="2" fillId="4" borderId="0" xfId="2" applyNumberFormat="1" applyFont="1" applyFill="1" applyBorder="1" applyAlignment="1" applyProtection="1">
      <alignment horizontal="center" vertical="center"/>
      <protection locked="0"/>
    </xf>
    <xf numFmtId="165" fontId="0" fillId="5" borderId="6" xfId="1" applyNumberFormat="1" applyFont="1" applyFill="1" applyBorder="1" applyAlignment="1">
      <alignment horizontal="center" vertical="center"/>
    </xf>
    <xf numFmtId="165" fontId="0" fillId="5" borderId="0" xfId="1" applyNumberFormat="1" applyFont="1" applyFill="1" applyBorder="1" applyAlignment="1">
      <alignment horizontal="center" vertical="center"/>
    </xf>
    <xf numFmtId="165" fontId="0" fillId="5" borderId="7" xfId="1" applyNumberFormat="1" applyFont="1" applyFill="1" applyBorder="1" applyAlignment="1">
      <alignment horizontal="center" vertical="center"/>
    </xf>
    <xf numFmtId="10" fontId="2" fillId="4" borderId="8" xfId="2" applyNumberFormat="1" applyFont="1" applyFill="1" applyBorder="1" applyAlignment="1" applyProtection="1">
      <alignment horizontal="center" vertical="center"/>
      <protection locked="0"/>
    </xf>
    <xf numFmtId="165" fontId="0" fillId="5" borderId="5" xfId="1" applyNumberFormat="1" applyFont="1" applyFill="1" applyBorder="1" applyAlignment="1">
      <alignment horizontal="center" vertical="center"/>
    </xf>
    <xf numFmtId="165" fontId="0" fillId="5" borderId="8" xfId="1" applyNumberFormat="1" applyFont="1" applyFill="1" applyBorder="1" applyAlignment="1">
      <alignment horizontal="center" vertical="center"/>
    </xf>
    <xf numFmtId="165" fontId="0" fillId="5" borderId="9" xfId="1" applyNumberFormat="1" applyFont="1" applyFill="1" applyBorder="1" applyAlignment="1">
      <alignment horizontal="center" vertical="center"/>
    </xf>
    <xf numFmtId="164" fontId="0" fillId="0" borderId="0" xfId="0" applyNumberFormat="1"/>
    <xf numFmtId="10" fontId="0" fillId="4" borderId="1" xfId="0" applyNumberFormat="1" applyFill="1" applyBorder="1" applyAlignment="1">
      <alignment horizontal="center" vertical="center"/>
    </xf>
    <xf numFmtId="10" fontId="0" fillId="4" borderId="3" xfId="0" applyNumberFormat="1" applyFill="1" applyBorder="1" applyAlignment="1">
      <alignment horizontal="center" vertical="center"/>
    </xf>
    <xf numFmtId="10" fontId="0" fillId="4" borderId="4" xfId="0" applyNumberFormat="1" applyFill="1" applyBorder="1" applyAlignment="1">
      <alignment horizontal="center" vertical="center"/>
    </xf>
    <xf numFmtId="165" fontId="6" fillId="6" borderId="0" xfId="1" applyNumberFormat="1" applyFont="1" applyFill="1" applyBorder="1" applyAlignment="1">
      <alignment horizontal="center" vertical="center"/>
    </xf>
    <xf numFmtId="1" fontId="0" fillId="0" borderId="0" xfId="0" applyNumberFormat="1"/>
    <xf numFmtId="165" fontId="6" fillId="7" borderId="0" xfId="1" applyNumberFormat="1" applyFont="1" applyFill="1" applyBorder="1" applyAlignment="1">
      <alignment horizontal="center" vertical="center"/>
    </xf>
    <xf numFmtId="165" fontId="6" fillId="6" borderId="0" xfId="1" applyNumberFormat="1" applyFont="1" applyFill="1" applyBorder="1" applyAlignment="1">
      <alignment horizontal="center" vertical="center"/>
    </xf>
    <xf numFmtId="165" fontId="6" fillId="6" borderId="0" xfId="1" applyNumberFormat="1" applyFont="1" applyFill="1" applyBorder="1" applyAlignment="1">
      <alignment horizontal="center" vertical="center"/>
    </xf>
    <xf numFmtId="165" fontId="6" fillId="7" borderId="8" xfId="1" applyNumberFormat="1" applyFont="1" applyFill="1" applyBorder="1" applyAlignment="1">
      <alignment horizontal="center" vertical="center"/>
    </xf>
    <xf numFmtId="10" fontId="2" fillId="0" borderId="0" xfId="2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/>
    <xf numFmtId="0" fontId="9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9" xfId="0" applyBorder="1"/>
    <xf numFmtId="165" fontId="3" fillId="5" borderId="7" xfId="1" applyNumberFormat="1" applyFont="1" applyFill="1" applyBorder="1" applyAlignment="1">
      <alignment horizontal="center" vertical="center"/>
    </xf>
    <xf numFmtId="165" fontId="3" fillId="5" borderId="6" xfId="1" applyNumberFormat="1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0" xfId="0" applyFont="1"/>
    <xf numFmtId="0" fontId="11" fillId="0" borderId="6" xfId="0" applyFont="1" applyBorder="1"/>
    <xf numFmtId="0" fontId="11" fillId="0" borderId="0" xfId="0" applyFont="1" applyBorder="1"/>
    <xf numFmtId="0" fontId="11" fillId="0" borderId="7" xfId="0" applyFont="1" applyBorder="1"/>
    <xf numFmtId="0" fontId="11" fillId="8" borderId="6" xfId="0" applyFont="1" applyFill="1" applyBorder="1"/>
    <xf numFmtId="0" fontId="11" fillId="8" borderId="0" xfId="0" applyFont="1" applyFill="1" applyBorder="1"/>
    <xf numFmtId="0" fontId="12" fillId="0" borderId="6" xfId="0" applyFont="1" applyBorder="1"/>
    <xf numFmtId="0" fontId="12" fillId="0" borderId="0" xfId="0" applyFont="1" applyBorder="1"/>
    <xf numFmtId="0" fontId="12" fillId="0" borderId="7" xfId="0" applyFont="1" applyBorder="1"/>
    <xf numFmtId="0" fontId="11" fillId="0" borderId="5" xfId="0" applyFont="1" applyBorder="1"/>
    <xf numFmtId="0" fontId="11" fillId="0" borderId="8" xfId="0" applyFont="1" applyBorder="1"/>
    <xf numFmtId="0" fontId="11" fillId="0" borderId="9" xfId="0" applyFont="1" applyBorder="1"/>
    <xf numFmtId="0" fontId="10" fillId="0" borderId="13" xfId="0" applyFont="1" applyFill="1" applyBorder="1" applyAlignment="1">
      <alignment horizontal="center" wrapText="1"/>
    </xf>
    <xf numFmtId="167" fontId="11" fillId="0" borderId="14" xfId="0" applyNumberFormat="1" applyFont="1" applyBorder="1" applyAlignment="1">
      <alignment horizontal="center"/>
    </xf>
    <xf numFmtId="167" fontId="11" fillId="0" borderId="15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textRotation="90"/>
    </xf>
    <xf numFmtId="0" fontId="3" fillId="4" borderId="14" xfId="0" applyFont="1" applyFill="1" applyBorder="1" applyAlignment="1">
      <alignment horizontal="center" vertical="center" textRotation="90"/>
    </xf>
    <xf numFmtId="0" fontId="3" fillId="4" borderId="15" xfId="0" applyFont="1" applyFill="1" applyBorder="1" applyAlignment="1">
      <alignment horizontal="center" vertical="center" textRotation="90"/>
    </xf>
    <xf numFmtId="166" fontId="2" fillId="4" borderId="1" xfId="2" applyNumberFormat="1" applyFont="1" applyFill="1" applyBorder="1" applyAlignment="1" applyProtection="1">
      <alignment horizontal="center" vertical="center"/>
      <protection locked="0"/>
    </xf>
    <xf numFmtId="166" fontId="2" fillId="4" borderId="6" xfId="2" applyNumberFormat="1" applyFont="1" applyFill="1" applyBorder="1" applyAlignment="1" applyProtection="1">
      <alignment horizontal="center" vertical="center"/>
      <protection locked="0"/>
    </xf>
    <xf numFmtId="166" fontId="2" fillId="4" borderId="5" xfId="2" applyNumberFormat="1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7</xdr:row>
      <xdr:rowOff>0</xdr:rowOff>
    </xdr:from>
    <xdr:to>
      <xdr:col>3</xdr:col>
      <xdr:colOff>533400</xdr:colOff>
      <xdr:row>9</xdr:row>
      <xdr:rowOff>133350</xdr:rowOff>
    </xdr:to>
    <xdr:pic>
      <xdr:nvPicPr>
        <xdr:cNvPr id="9238" name="Picture 2" descr="Image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752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7</xdr:row>
      <xdr:rowOff>0</xdr:rowOff>
    </xdr:from>
    <xdr:to>
      <xdr:col>3</xdr:col>
      <xdr:colOff>533400</xdr:colOff>
      <xdr:row>9</xdr:row>
      <xdr:rowOff>133350</xdr:rowOff>
    </xdr:to>
    <xdr:pic>
      <xdr:nvPicPr>
        <xdr:cNvPr id="2092" name="Picture 2" descr="Image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752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7</xdr:row>
      <xdr:rowOff>0</xdr:rowOff>
    </xdr:from>
    <xdr:to>
      <xdr:col>3</xdr:col>
      <xdr:colOff>533400</xdr:colOff>
      <xdr:row>9</xdr:row>
      <xdr:rowOff>133350</xdr:rowOff>
    </xdr:to>
    <xdr:pic>
      <xdr:nvPicPr>
        <xdr:cNvPr id="7192" name="Picture 2" descr="Image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752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7</xdr:row>
      <xdr:rowOff>0</xdr:rowOff>
    </xdr:from>
    <xdr:to>
      <xdr:col>3</xdr:col>
      <xdr:colOff>533400</xdr:colOff>
      <xdr:row>9</xdr:row>
      <xdr:rowOff>133350</xdr:rowOff>
    </xdr:to>
    <xdr:pic>
      <xdr:nvPicPr>
        <xdr:cNvPr id="6168" name="Picture 2" descr="Image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752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7</xdr:row>
      <xdr:rowOff>0</xdr:rowOff>
    </xdr:from>
    <xdr:to>
      <xdr:col>3</xdr:col>
      <xdr:colOff>533400</xdr:colOff>
      <xdr:row>9</xdr:row>
      <xdr:rowOff>133350</xdr:rowOff>
    </xdr:to>
    <xdr:pic>
      <xdr:nvPicPr>
        <xdr:cNvPr id="5144" name="Picture 2" descr="Image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752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zoomScaleNormal="100" workbookViewId="0"/>
  </sheetViews>
  <sheetFormatPr defaultRowHeight="12.75" x14ac:dyDescent="0.2"/>
  <cols>
    <col min="2" max="2" width="9.7109375" bestFit="1" customWidth="1"/>
    <col min="8" max="8" width="9.5703125" bestFit="1" customWidth="1"/>
    <col min="10" max="10" width="9.28515625" bestFit="1" customWidth="1"/>
    <col min="11" max="15" width="0" hidden="1" customWidth="1"/>
  </cols>
  <sheetData>
    <row r="2" spans="1:15" ht="13.5" thickBot="1" x14ac:dyDescent="0.25"/>
    <row r="3" spans="1:15" ht="13.5" customHeight="1" thickBot="1" x14ac:dyDescent="0.25">
      <c r="A3" s="1"/>
      <c r="B3" s="2" t="s">
        <v>1</v>
      </c>
      <c r="C3" s="3">
        <v>2</v>
      </c>
      <c r="D3" s="1"/>
      <c r="E3" s="1"/>
      <c r="F3" s="1"/>
      <c r="G3" s="66" t="s">
        <v>18</v>
      </c>
      <c r="H3" s="67"/>
      <c r="I3" s="68"/>
      <c r="J3" s="1"/>
      <c r="K3" s="1"/>
      <c r="L3" s="1"/>
      <c r="M3" s="66" t="s">
        <v>18</v>
      </c>
      <c r="N3" s="67"/>
      <c r="O3" s="68"/>
    </row>
    <row r="4" spans="1:15" ht="13.5" thickBot="1" x14ac:dyDescent="0.25">
      <c r="A4" s="1"/>
      <c r="B4" s="4" t="s">
        <v>0</v>
      </c>
      <c r="C4" s="3">
        <v>1.96</v>
      </c>
      <c r="D4" s="1"/>
      <c r="E4" s="5"/>
      <c r="F4" s="1"/>
      <c r="G4" s="6">
        <v>0.3</v>
      </c>
      <c r="H4" s="7">
        <v>0.4</v>
      </c>
      <c r="I4" s="8">
        <v>0.5</v>
      </c>
      <c r="J4" s="1"/>
      <c r="K4" s="5"/>
      <c r="L4" s="1"/>
      <c r="M4" s="24">
        <f>G4</f>
        <v>0.3</v>
      </c>
      <c r="N4" s="25">
        <v>0.08</v>
      </c>
      <c r="O4" s="26">
        <f>I4</f>
        <v>0.5</v>
      </c>
    </row>
    <row r="5" spans="1:15" ht="13.5" thickBot="1" x14ac:dyDescent="0.25">
      <c r="A5" s="1"/>
      <c r="B5" s="9" t="s">
        <v>3</v>
      </c>
      <c r="C5" s="10">
        <v>110000</v>
      </c>
      <c r="D5" s="1"/>
      <c r="E5" s="69" t="s">
        <v>4</v>
      </c>
      <c r="F5" s="11">
        <v>2.5000000000000001E-2</v>
      </c>
      <c r="G5" s="12">
        <f t="shared" ref="G5:I10" si="0">Diff*(Ncc*Zcc^2*G$4*(1-G$4))/($F5^2*(Ncc-1)+Zcc^2*G$4*(1-G$4))</f>
        <v>2551.6366203970188</v>
      </c>
      <c r="H5" s="13">
        <f t="shared" si="0"/>
        <v>2911.3323309797925</v>
      </c>
      <c r="I5" s="14">
        <f t="shared" si="0"/>
        <v>3030.9666040379552</v>
      </c>
      <c r="J5" s="1"/>
      <c r="K5" s="69" t="s">
        <v>5</v>
      </c>
      <c r="L5" s="72">
        <v>0.15</v>
      </c>
      <c r="M5" s="12">
        <f t="shared" ref="M5:O10" si="1">G5/0.85</f>
        <v>3001.9254357611985</v>
      </c>
      <c r="N5" s="13">
        <f t="shared" si="1"/>
        <v>3425.0968599762264</v>
      </c>
      <c r="O5" s="14">
        <f t="shared" si="1"/>
        <v>3565.8430635740651</v>
      </c>
    </row>
    <row r="6" spans="1:15" x14ac:dyDescent="0.2">
      <c r="A6" s="1"/>
      <c r="B6" s="1"/>
      <c r="C6" s="1"/>
      <c r="D6" s="1"/>
      <c r="E6" s="70"/>
      <c r="F6" s="15">
        <v>0.03</v>
      </c>
      <c r="G6" s="16">
        <f t="shared" si="0"/>
        <v>1778.2719639761342</v>
      </c>
      <c r="H6" s="17">
        <f t="shared" si="0"/>
        <v>2029.9667685750887</v>
      </c>
      <c r="I6" s="18">
        <f t="shared" si="0"/>
        <v>2113.7360631055576</v>
      </c>
      <c r="J6" s="1"/>
      <c r="K6" s="70"/>
      <c r="L6" s="73"/>
      <c r="M6" s="16">
        <f t="shared" si="1"/>
        <v>2092.0846635013345</v>
      </c>
      <c r="N6" s="17">
        <f t="shared" si="1"/>
        <v>2388.1961983236338</v>
      </c>
      <c r="O6" s="18">
        <f t="shared" si="1"/>
        <v>2486.7483095359503</v>
      </c>
    </row>
    <row r="7" spans="1:15" x14ac:dyDescent="0.2">
      <c r="A7" s="1"/>
      <c r="B7" s="1"/>
      <c r="C7" s="1"/>
      <c r="D7" s="1"/>
      <c r="E7" s="70"/>
      <c r="F7" s="15">
        <v>3.5000000000000003E-2</v>
      </c>
      <c r="G7" s="16">
        <f t="shared" si="0"/>
        <v>1309.2932828086932</v>
      </c>
      <c r="H7" s="17">
        <f t="shared" si="0"/>
        <v>1495.0640911502524</v>
      </c>
      <c r="I7" s="18">
        <f t="shared" si="0"/>
        <v>1556.917577606672</v>
      </c>
      <c r="J7" s="1"/>
      <c r="K7" s="70"/>
      <c r="L7" s="73"/>
      <c r="M7" s="16">
        <f t="shared" si="1"/>
        <v>1540.3450385984627</v>
      </c>
      <c r="N7" s="30">
        <f t="shared" si="1"/>
        <v>1758.8989307650029</v>
      </c>
      <c r="O7" s="18">
        <f t="shared" si="1"/>
        <v>1831.6677383607907</v>
      </c>
    </row>
    <row r="8" spans="1:15" x14ac:dyDescent="0.2">
      <c r="A8" s="1"/>
      <c r="B8" s="1"/>
      <c r="C8" s="1"/>
      <c r="D8" s="1"/>
      <c r="E8" s="70"/>
      <c r="F8" s="15">
        <v>0.04</v>
      </c>
      <c r="G8" s="45">
        <f>Diff*(Ncc*Zcc^2*G$4*(1-G$4))/($F8^2*(Ncc-1)+Zcc^2*G$4*(1-G$4))</f>
        <v>1003.8278526026526</v>
      </c>
      <c r="H8" s="17">
        <f>Diff*(Ncc*Zcc^2*H$4*(1-H$4))/($F8^2*(Ncc-1)+Zcc^2*H$4*(1-H$4))</f>
        <v>1146.484511360771</v>
      </c>
      <c r="I8" s="18">
        <f>Diff*(Ncc*Zcc^2*I$4*(1-I$4))/($F8^2*(Ncc-1)+Zcc^2*I$4*(1-I$4))</f>
        <v>1193.9954384862465</v>
      </c>
      <c r="J8" s="1"/>
      <c r="K8" s="70"/>
      <c r="L8" s="73"/>
      <c r="M8" s="16">
        <f t="shared" si="1"/>
        <v>1180.9739442384148</v>
      </c>
      <c r="N8" s="29">
        <f t="shared" si="1"/>
        <v>1348.8053074832601</v>
      </c>
      <c r="O8" s="18">
        <f t="shared" si="1"/>
        <v>1404.7005158661723</v>
      </c>
    </row>
    <row r="9" spans="1:15" x14ac:dyDescent="0.2">
      <c r="A9" s="1"/>
      <c r="B9" s="1"/>
      <c r="C9" s="1"/>
      <c r="D9" s="1"/>
      <c r="E9" s="70"/>
      <c r="F9" s="15">
        <v>4.4999999999999998E-2</v>
      </c>
      <c r="G9" s="16">
        <f t="shared" si="0"/>
        <v>793.90820800014342</v>
      </c>
      <c r="H9" s="17">
        <f t="shared" si="0"/>
        <v>906.85615943623429</v>
      </c>
      <c r="I9" s="44">
        <f t="shared" si="0"/>
        <v>944.47961548153921</v>
      </c>
      <c r="J9" s="1"/>
      <c r="K9" s="70"/>
      <c r="L9" s="73"/>
      <c r="M9" s="16">
        <f t="shared" si="1"/>
        <v>934.00965647075702</v>
      </c>
      <c r="N9" s="31">
        <f t="shared" si="1"/>
        <v>1066.8895993367462</v>
      </c>
      <c r="O9" s="18">
        <f t="shared" si="1"/>
        <v>1111.1524888018109</v>
      </c>
    </row>
    <row r="10" spans="1:15" ht="13.5" thickBot="1" x14ac:dyDescent="0.25">
      <c r="A10" s="1"/>
      <c r="B10" s="1"/>
      <c r="C10" s="1"/>
      <c r="D10" s="1"/>
      <c r="E10" s="71"/>
      <c r="F10" s="19">
        <v>0.05</v>
      </c>
      <c r="G10" s="20">
        <f t="shared" si="0"/>
        <v>643.50686767552008</v>
      </c>
      <c r="H10" s="21">
        <f t="shared" si="0"/>
        <v>735.12923791927619</v>
      </c>
      <c r="I10" s="22">
        <f t="shared" si="0"/>
        <v>765.65302171092014</v>
      </c>
      <c r="J10" s="1"/>
      <c r="K10" s="71"/>
      <c r="L10" s="74"/>
      <c r="M10" s="20">
        <f t="shared" si="1"/>
        <v>757.0669031476707</v>
      </c>
      <c r="N10" s="32">
        <f t="shared" si="1"/>
        <v>864.85792696385431</v>
      </c>
      <c r="O10" s="22">
        <f t="shared" si="1"/>
        <v>900.76826083637661</v>
      </c>
    </row>
    <row r="16" spans="1:15" hidden="1" x14ac:dyDescent="0.2"/>
    <row r="17" spans="1:12" hidden="1" x14ac:dyDescent="0.2">
      <c r="A17" s="35">
        <f>Diff*(Ncc*Zcc^2*H4*(1-H4))/(F5^2*(Ncc-1)+Zcc^2*(1-H4)*H4)</f>
        <v>2911.3323309797925</v>
      </c>
      <c r="F17" t="s">
        <v>16</v>
      </c>
      <c r="H17" s="28">
        <f>(N9/Ncc)*12</f>
        <v>0.1163879562912814</v>
      </c>
      <c r="I17" t="s">
        <v>7</v>
      </c>
      <c r="J17" s="23"/>
    </row>
    <row r="18" spans="1:12" hidden="1" x14ac:dyDescent="0.2">
      <c r="F18" t="s">
        <v>17</v>
      </c>
      <c r="H18" s="28">
        <f>(N7/Ncc)*12</f>
        <v>0.19187988335618211</v>
      </c>
      <c r="I18" t="s">
        <v>7</v>
      </c>
    </row>
    <row r="19" spans="1:12" hidden="1" x14ac:dyDescent="0.2"/>
    <row r="20" spans="1:12" hidden="1" x14ac:dyDescent="0.2">
      <c r="L20" s="34"/>
    </row>
    <row r="21" spans="1:12" hidden="1" x14ac:dyDescent="0.2"/>
    <row r="22" spans="1:12" hidden="1" x14ac:dyDescent="0.2"/>
  </sheetData>
  <mergeCells count="5">
    <mergeCell ref="G3:I3"/>
    <mergeCell ref="M3:O3"/>
    <mergeCell ref="E5:E10"/>
    <mergeCell ref="K5:K10"/>
    <mergeCell ref="L5:L10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zoomScaleNormal="100" workbookViewId="0">
      <selection activeCell="K23" sqref="K23"/>
    </sheetView>
  </sheetViews>
  <sheetFormatPr defaultRowHeight="12.75" x14ac:dyDescent="0.2"/>
  <cols>
    <col min="8" max="8" width="9.5703125" bestFit="1" customWidth="1"/>
    <col min="10" max="10" width="9.28515625" bestFit="1" customWidth="1"/>
  </cols>
  <sheetData>
    <row r="2" spans="1:15" ht="13.5" thickBot="1" x14ac:dyDescent="0.25"/>
    <row r="3" spans="1:15" ht="13.5" thickBot="1" x14ac:dyDescent="0.25">
      <c r="A3" s="1"/>
      <c r="B3" s="2" t="s">
        <v>1</v>
      </c>
      <c r="C3" s="3">
        <v>1</v>
      </c>
      <c r="D3" s="1"/>
      <c r="E3" s="1"/>
      <c r="F3" s="1"/>
      <c r="G3" s="66" t="s">
        <v>2</v>
      </c>
      <c r="H3" s="67"/>
      <c r="I3" s="68"/>
      <c r="J3" s="1"/>
      <c r="K3" s="1"/>
      <c r="L3" s="1"/>
      <c r="M3" s="66" t="s">
        <v>2</v>
      </c>
      <c r="N3" s="67"/>
      <c r="O3" s="68"/>
    </row>
    <row r="4" spans="1:15" ht="13.5" thickBot="1" x14ac:dyDescent="0.25">
      <c r="A4" s="1"/>
      <c r="B4" s="4" t="s">
        <v>0</v>
      </c>
      <c r="C4" s="3">
        <v>1.96</v>
      </c>
      <c r="D4" s="1"/>
      <c r="E4" s="5"/>
      <c r="F4" s="1"/>
      <c r="G4" s="6">
        <v>0.3</v>
      </c>
      <c r="H4" s="7">
        <v>0.34</v>
      </c>
      <c r="I4" s="8">
        <v>0.4</v>
      </c>
      <c r="J4" s="1"/>
      <c r="K4" s="5"/>
      <c r="L4" s="1"/>
      <c r="M4" s="24">
        <f>G4</f>
        <v>0.3</v>
      </c>
      <c r="N4" s="25">
        <f>H4</f>
        <v>0.34</v>
      </c>
      <c r="O4" s="26">
        <f>I4</f>
        <v>0.4</v>
      </c>
    </row>
    <row r="5" spans="1:15" ht="13.5" thickBot="1" x14ac:dyDescent="0.25">
      <c r="A5" s="1"/>
      <c r="B5" s="9" t="s">
        <v>3</v>
      </c>
      <c r="C5" s="10">
        <v>321</v>
      </c>
      <c r="D5" s="1"/>
      <c r="E5" s="69" t="s">
        <v>4</v>
      </c>
      <c r="F5" s="11">
        <v>0.01</v>
      </c>
      <c r="G5" s="12">
        <f t="shared" ref="G5:I10" si="0">Diff*(Ncc*Zcc^2*G$4*(1-G$4))/($F5^2*(Ncc-1)+Zcc^2*G$4*(1-G$4))</f>
        <v>308.75299975200778</v>
      </c>
      <c r="H5" s="13">
        <f t="shared" si="0"/>
        <v>309.51077445970213</v>
      </c>
      <c r="I5" s="14">
        <f t="shared" si="0"/>
        <v>310.23252381591305</v>
      </c>
      <c r="J5" s="1"/>
      <c r="K5" s="69" t="s">
        <v>5</v>
      </c>
      <c r="L5" s="72">
        <v>0.15</v>
      </c>
      <c r="M5" s="12">
        <f t="shared" ref="M5:O10" si="1">G5/0.85</f>
        <v>363.23882323765622</v>
      </c>
      <c r="N5" s="13">
        <f t="shared" si="1"/>
        <v>364.13032289376724</v>
      </c>
      <c r="O5" s="14">
        <f t="shared" si="1"/>
        <v>364.97943978342715</v>
      </c>
    </row>
    <row r="6" spans="1:15" x14ac:dyDescent="0.2">
      <c r="A6" s="1"/>
      <c r="B6" s="1"/>
      <c r="C6" s="1"/>
      <c r="D6" s="1"/>
      <c r="E6" s="70"/>
      <c r="F6" s="15">
        <v>0.02</v>
      </c>
      <c r="G6" s="16">
        <f t="shared" si="0"/>
        <v>277.04320364252578</v>
      </c>
      <c r="H6" s="17">
        <f t="shared" si="0"/>
        <v>279.4992769694905</v>
      </c>
      <c r="I6" s="18">
        <f t="shared" si="0"/>
        <v>281.86797513104966</v>
      </c>
      <c r="J6" s="1"/>
      <c r="K6" s="70"/>
      <c r="L6" s="73"/>
      <c r="M6" s="16">
        <f t="shared" si="1"/>
        <v>325.9331807559127</v>
      </c>
      <c r="N6" s="29">
        <f t="shared" si="1"/>
        <v>328.82267878763588</v>
      </c>
      <c r="O6" s="18">
        <f t="shared" si="1"/>
        <v>331.60938250711723</v>
      </c>
    </row>
    <row r="7" spans="1:15" x14ac:dyDescent="0.2">
      <c r="A7" s="1"/>
      <c r="B7" s="1"/>
      <c r="C7" s="1"/>
      <c r="D7" s="1"/>
      <c r="E7" s="70"/>
      <c r="F7" s="15">
        <v>0.03</v>
      </c>
      <c r="G7" s="16">
        <f t="shared" si="0"/>
        <v>236.55224273249439</v>
      </c>
      <c r="H7" s="17">
        <f t="shared" si="0"/>
        <v>240.61428211296737</v>
      </c>
      <c r="I7" s="18">
        <f t="shared" si="0"/>
        <v>244.59568390986988</v>
      </c>
      <c r="J7" s="1"/>
      <c r="K7" s="70"/>
      <c r="L7" s="73"/>
      <c r="M7" s="16">
        <f t="shared" si="1"/>
        <v>278.29675615587576</v>
      </c>
      <c r="N7" s="29">
        <f t="shared" si="1"/>
        <v>283.07562601525575</v>
      </c>
      <c r="O7" s="18">
        <f t="shared" si="1"/>
        <v>287.75962812925866</v>
      </c>
    </row>
    <row r="8" spans="1:15" x14ac:dyDescent="0.2">
      <c r="A8" s="1"/>
      <c r="B8" s="1"/>
      <c r="C8" s="1"/>
      <c r="D8" s="1"/>
      <c r="E8" s="70"/>
      <c r="F8" s="15">
        <v>0.04</v>
      </c>
      <c r="G8" s="16">
        <f>Diff*(Ncc*Zcc^2*G$4*(1-G$4))/($F8^2*(Ncc-1)+Zcc^2*G$4*(1-G$4))</f>
        <v>196.37156792565</v>
      </c>
      <c r="H8" s="17">
        <f>Diff*(Ncc*Zcc^2*H$4*(1-H$4))/($F8^2*(Ncc-1)+Zcc^2*H$4*(1-H$4))</f>
        <v>201.38907087739364</v>
      </c>
      <c r="I8" s="18">
        <f>Diff*(Ncc*Zcc^2*I$4*(1-I$4))/($F8^2*(Ncc-1)+Zcc^2*I$4*(1-I$4))</f>
        <v>206.3878425421762</v>
      </c>
      <c r="J8" s="1"/>
      <c r="K8" s="70"/>
      <c r="L8" s="73"/>
      <c r="M8" s="16">
        <f t="shared" si="1"/>
        <v>231.02537403017647</v>
      </c>
      <c r="N8" s="30">
        <f t="shared" si="1"/>
        <v>236.92831867928663</v>
      </c>
      <c r="O8" s="18">
        <f t="shared" si="1"/>
        <v>242.80922652020729</v>
      </c>
    </row>
    <row r="9" spans="1:15" x14ac:dyDescent="0.2">
      <c r="A9" s="1"/>
      <c r="B9" s="1"/>
      <c r="C9" s="1"/>
      <c r="D9" s="1"/>
      <c r="E9" s="70"/>
      <c r="F9" s="15">
        <v>0.05</v>
      </c>
      <c r="G9" s="16">
        <f t="shared" si="0"/>
        <v>161.17287220800426</v>
      </c>
      <c r="H9" s="17">
        <f t="shared" si="0"/>
        <v>166.49248140422591</v>
      </c>
      <c r="I9" s="18">
        <f t="shared" si="0"/>
        <v>171.86969449193489</v>
      </c>
      <c r="J9" s="1"/>
      <c r="K9" s="70"/>
      <c r="L9" s="73"/>
      <c r="M9" s="16">
        <f t="shared" si="1"/>
        <v>189.61514377412266</v>
      </c>
      <c r="N9" s="17">
        <f t="shared" si="1"/>
        <v>195.87350753438344</v>
      </c>
      <c r="O9" s="18">
        <f t="shared" si="1"/>
        <v>202.19964057874694</v>
      </c>
    </row>
    <row r="10" spans="1:15" ht="13.5" thickBot="1" x14ac:dyDescent="0.25">
      <c r="A10" s="1"/>
      <c r="B10" s="1"/>
      <c r="C10" s="1"/>
      <c r="D10" s="1"/>
      <c r="E10" s="71"/>
      <c r="F10" s="19">
        <v>0.06</v>
      </c>
      <c r="G10" s="20">
        <f t="shared" si="0"/>
        <v>132.20886122478987</v>
      </c>
      <c r="H10" s="21">
        <f t="shared" si="0"/>
        <v>137.39429277960545</v>
      </c>
      <c r="I10" s="22">
        <f t="shared" si="0"/>
        <v>142.69968524347345</v>
      </c>
      <c r="J10" s="1"/>
      <c r="K10" s="71"/>
      <c r="L10" s="74"/>
      <c r="M10" s="20">
        <f t="shared" si="1"/>
        <v>155.53983673504692</v>
      </c>
      <c r="N10" s="21">
        <f t="shared" si="1"/>
        <v>161.64034444659464</v>
      </c>
      <c r="O10" s="22">
        <f t="shared" si="1"/>
        <v>167.88198263938054</v>
      </c>
    </row>
    <row r="11" spans="1:15" x14ac:dyDescent="0.2">
      <c r="F11" s="33"/>
    </row>
    <row r="17" spans="6:10" x14ac:dyDescent="0.2">
      <c r="F17" t="s">
        <v>6</v>
      </c>
      <c r="H17" s="28">
        <f>(N8/Ncc)*12</f>
        <v>8.8571334085714639</v>
      </c>
      <c r="I17" t="s">
        <v>7</v>
      </c>
      <c r="J17" s="23"/>
    </row>
  </sheetData>
  <mergeCells count="5">
    <mergeCell ref="G3:I3"/>
    <mergeCell ref="M3:O3"/>
    <mergeCell ref="E5:E10"/>
    <mergeCell ref="K5:K10"/>
    <mergeCell ref="L5:L10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42" sqref="E42"/>
    </sheetView>
  </sheetViews>
  <sheetFormatPr defaultRowHeight="12.75" x14ac:dyDescent="0.2"/>
  <cols>
    <col min="1" max="1" width="32.28515625" customWidth="1"/>
    <col min="2" max="2" width="8.42578125" style="28" customWidth="1"/>
  </cols>
  <sheetData>
    <row r="1" spans="1:2" x14ac:dyDescent="0.2">
      <c r="A1" t="s">
        <v>12</v>
      </c>
      <c r="B1" s="28">
        <v>1574</v>
      </c>
    </row>
    <row r="2" spans="1:2" x14ac:dyDescent="0.2">
      <c r="A2" t="s">
        <v>13</v>
      </c>
      <c r="B2" s="28">
        <v>283</v>
      </c>
    </row>
    <row r="4" spans="1:2" x14ac:dyDescent="0.2">
      <c r="A4" t="s">
        <v>8</v>
      </c>
      <c r="B4" s="28">
        <f>0.08*B1</f>
        <v>125.92</v>
      </c>
    </row>
    <row r="5" spans="1:2" x14ac:dyDescent="0.2">
      <c r="A5" t="s">
        <v>9</v>
      </c>
      <c r="B5" s="28">
        <f>0.34*B2</f>
        <v>96.220000000000013</v>
      </c>
    </row>
    <row r="6" spans="1:2" x14ac:dyDescent="0.2">
      <c r="A6" t="s">
        <v>11</v>
      </c>
      <c r="B6" s="28">
        <f>SUM(B4:B5)</f>
        <v>222.14000000000001</v>
      </c>
    </row>
    <row r="8" spans="1:2" x14ac:dyDescent="0.2">
      <c r="A8" t="s">
        <v>10</v>
      </c>
      <c r="B8" s="28">
        <f>B1-B4</f>
        <v>1448.08</v>
      </c>
    </row>
    <row r="9" spans="1:2" x14ac:dyDescent="0.2">
      <c r="A9" t="s">
        <v>9</v>
      </c>
      <c r="B9" s="28">
        <f>B2-B5</f>
        <v>186.77999999999997</v>
      </c>
    </row>
    <row r="10" spans="1:2" x14ac:dyDescent="0.2">
      <c r="A10" t="s">
        <v>11</v>
      </c>
      <c r="B10" s="28">
        <f>SUM(B8:B9)</f>
        <v>1634.86</v>
      </c>
    </row>
    <row r="12" spans="1:2" x14ac:dyDescent="0.2">
      <c r="A12" t="s">
        <v>14</v>
      </c>
      <c r="B12" s="28">
        <f>0.1*(B9+B8)</f>
        <v>163.48599999999999</v>
      </c>
    </row>
    <row r="13" spans="1:2" x14ac:dyDescent="0.2">
      <c r="A13" t="s">
        <v>15</v>
      </c>
      <c r="B13" s="28">
        <f>B6</f>
        <v>222.14000000000001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2.75" x14ac:dyDescent="0.2"/>
  <cols>
    <col min="1" max="1" width="32.28515625" customWidth="1"/>
    <col min="2" max="2" width="8.42578125" style="28" customWidth="1"/>
  </cols>
  <sheetData>
    <row r="1" spans="1:2" x14ac:dyDescent="0.2">
      <c r="A1" t="s">
        <v>12</v>
      </c>
      <c r="B1" s="28">
        <v>989</v>
      </c>
    </row>
    <row r="2" spans="1:2" x14ac:dyDescent="0.2">
      <c r="A2" t="s">
        <v>13</v>
      </c>
      <c r="B2" s="28">
        <v>283</v>
      </c>
    </row>
    <row r="4" spans="1:2" x14ac:dyDescent="0.2">
      <c r="A4" t="s">
        <v>8</v>
      </c>
      <c r="B4" s="28">
        <f>0.08*B1</f>
        <v>79.12</v>
      </c>
    </row>
    <row r="5" spans="1:2" x14ac:dyDescent="0.2">
      <c r="A5" t="s">
        <v>9</v>
      </c>
      <c r="B5" s="28">
        <f>0.34*B2</f>
        <v>96.220000000000013</v>
      </c>
    </row>
    <row r="6" spans="1:2" x14ac:dyDescent="0.2">
      <c r="A6" t="s">
        <v>11</v>
      </c>
      <c r="B6" s="28">
        <f>SUM(B4:B5)</f>
        <v>175.34000000000003</v>
      </c>
    </row>
    <row r="8" spans="1:2" x14ac:dyDescent="0.2">
      <c r="A8" t="s">
        <v>10</v>
      </c>
      <c r="B8" s="28">
        <f>B1-B4</f>
        <v>909.88</v>
      </c>
    </row>
    <row r="9" spans="1:2" x14ac:dyDescent="0.2">
      <c r="A9" t="s">
        <v>9</v>
      </c>
      <c r="B9" s="28">
        <f>B2-B5</f>
        <v>186.77999999999997</v>
      </c>
    </row>
    <row r="10" spans="1:2" x14ac:dyDescent="0.2">
      <c r="A10" t="s">
        <v>11</v>
      </c>
      <c r="B10" s="28">
        <f>SUM(B8:B9)</f>
        <v>1096.6599999999999</v>
      </c>
    </row>
    <row r="12" spans="1:2" x14ac:dyDescent="0.2">
      <c r="A12" t="s">
        <v>14</v>
      </c>
      <c r="B12" s="28">
        <f>0.1*(B9+B8)</f>
        <v>109.666</v>
      </c>
    </row>
    <row r="13" spans="1:2" x14ac:dyDescent="0.2">
      <c r="A13" t="s">
        <v>15</v>
      </c>
      <c r="B13" s="28">
        <f>B6</f>
        <v>175.34000000000003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opLeftCell="B1" zoomScaleNormal="100" workbookViewId="0">
      <selection activeCell="F17" sqref="F17:I17"/>
    </sheetView>
  </sheetViews>
  <sheetFormatPr defaultRowHeight="12.75" x14ac:dyDescent="0.2"/>
  <cols>
    <col min="10" max="10" width="9.28515625" bestFit="1" customWidth="1"/>
  </cols>
  <sheetData>
    <row r="2" spans="1:15" ht="13.5" thickBot="1" x14ac:dyDescent="0.25"/>
    <row r="3" spans="1:15" ht="13.5" thickBot="1" x14ac:dyDescent="0.25">
      <c r="A3" s="1"/>
      <c r="B3" s="2" t="s">
        <v>1</v>
      </c>
      <c r="C3" s="3">
        <v>1</v>
      </c>
      <c r="D3" s="1"/>
      <c r="E3" s="1"/>
      <c r="F3" s="1"/>
      <c r="G3" s="66" t="s">
        <v>2</v>
      </c>
      <c r="H3" s="67"/>
      <c r="I3" s="68"/>
      <c r="J3" s="1"/>
      <c r="K3" s="1"/>
      <c r="L3" s="1"/>
      <c r="M3" s="66" t="s">
        <v>2</v>
      </c>
      <c r="N3" s="67"/>
      <c r="O3" s="68"/>
    </row>
    <row r="4" spans="1:15" ht="13.5" thickBot="1" x14ac:dyDescent="0.25">
      <c r="A4" s="1"/>
      <c r="B4" s="4" t="s">
        <v>0</v>
      </c>
      <c r="C4" s="3">
        <v>1.96</v>
      </c>
      <c r="D4" s="1"/>
      <c r="E4" s="5"/>
      <c r="F4" s="1"/>
      <c r="G4" s="6">
        <v>0.05</v>
      </c>
      <c r="H4" s="7">
        <v>7.0000000000000007E-2</v>
      </c>
      <c r="I4" s="8">
        <v>0.09</v>
      </c>
      <c r="J4" s="1"/>
      <c r="K4" s="5"/>
      <c r="L4" s="1"/>
      <c r="M4" s="24">
        <f>G4</f>
        <v>0.05</v>
      </c>
      <c r="N4" s="25">
        <f>H4</f>
        <v>7.0000000000000007E-2</v>
      </c>
      <c r="O4" s="26">
        <f>I4</f>
        <v>0.09</v>
      </c>
    </row>
    <row r="5" spans="1:15" ht="13.5" thickBot="1" x14ac:dyDescent="0.25">
      <c r="A5" s="1"/>
      <c r="B5" s="9" t="s">
        <v>3</v>
      </c>
      <c r="C5" s="10">
        <v>1111</v>
      </c>
      <c r="D5" s="1"/>
      <c r="E5" s="69" t="s">
        <v>4</v>
      </c>
      <c r="F5" s="11">
        <v>3.0000000000000001E-3</v>
      </c>
      <c r="G5" s="12">
        <f t="shared" ref="G5:I10" si="0">Diff*(Ncc*Zcc^2*G$4*(1-G$4))/($F5^2*(Ncc-1)+Zcc^2*G$4*(1-G$4))</f>
        <v>1053.3332432741365</v>
      </c>
      <c r="H5" s="13">
        <f t="shared" si="0"/>
        <v>1068.3247903630202</v>
      </c>
      <c r="I5" s="14">
        <f t="shared" si="0"/>
        <v>1076.8092809915338</v>
      </c>
      <c r="J5" s="1"/>
      <c r="K5" s="69" t="s">
        <v>5</v>
      </c>
      <c r="L5" s="72">
        <v>0.15</v>
      </c>
      <c r="M5" s="12">
        <f t="shared" ref="M5:O10" si="1">G5/0.85</f>
        <v>1239.2155803225137</v>
      </c>
      <c r="N5" s="13">
        <f t="shared" si="1"/>
        <v>1256.8526945447297</v>
      </c>
      <c r="O5" s="14">
        <f t="shared" si="1"/>
        <v>1266.834448225334</v>
      </c>
    </row>
    <row r="6" spans="1:15" x14ac:dyDescent="0.2">
      <c r="A6" s="1"/>
      <c r="B6" s="1"/>
      <c r="C6" s="1"/>
      <c r="D6" s="1"/>
      <c r="E6" s="70"/>
      <c r="F6" s="15">
        <v>5.0000000000000001E-3</v>
      </c>
      <c r="G6" s="16">
        <f t="shared" si="0"/>
        <v>964.34711215548964</v>
      </c>
      <c r="H6" s="17">
        <f t="shared" si="0"/>
        <v>1000.0352210797826</v>
      </c>
      <c r="I6" s="18">
        <f t="shared" si="0"/>
        <v>1020.9523437669768</v>
      </c>
      <c r="J6" s="1"/>
      <c r="K6" s="70"/>
      <c r="L6" s="73"/>
      <c r="M6" s="16">
        <f t="shared" si="1"/>
        <v>1134.526014300576</v>
      </c>
      <c r="N6" s="17">
        <f t="shared" si="1"/>
        <v>1176.5120247997443</v>
      </c>
      <c r="O6" s="18">
        <f t="shared" si="1"/>
        <v>1201.1204044317374</v>
      </c>
    </row>
    <row r="7" spans="1:15" x14ac:dyDescent="0.2">
      <c r="A7" s="1"/>
      <c r="B7" s="1"/>
      <c r="C7" s="1"/>
      <c r="D7" s="1"/>
      <c r="E7" s="70"/>
      <c r="F7" s="15">
        <v>7.4999999999999997E-3</v>
      </c>
      <c r="G7" s="16">
        <f t="shared" si="0"/>
        <v>827.76505174275792</v>
      </c>
      <c r="H7" s="17">
        <f t="shared" si="0"/>
        <v>889.04042554457772</v>
      </c>
      <c r="I7" s="18">
        <f t="shared" si="0"/>
        <v>927.03132848291693</v>
      </c>
      <c r="J7" s="1"/>
      <c r="K7" s="70"/>
      <c r="L7" s="73"/>
      <c r="M7" s="16">
        <f t="shared" si="1"/>
        <v>973.84123734442107</v>
      </c>
      <c r="N7" s="29">
        <f t="shared" si="1"/>
        <v>1045.9299124053855</v>
      </c>
      <c r="O7" s="18">
        <f t="shared" si="1"/>
        <v>1090.6250923328435</v>
      </c>
    </row>
    <row r="8" spans="1:15" x14ac:dyDescent="0.2">
      <c r="A8" s="1"/>
      <c r="B8" s="1"/>
      <c r="C8" s="1"/>
      <c r="D8" s="1"/>
      <c r="E8" s="70"/>
      <c r="F8" s="15">
        <v>0.01</v>
      </c>
      <c r="G8" s="16">
        <f>Diff*(Ncc*Zcc^2*G$4*(1-G$4))/($F8^2*(Ncc-1)+Zcc^2*G$4*(1-G$4))</f>
        <v>690.7918739522139</v>
      </c>
      <c r="H8" s="17">
        <f>Diff*(Ncc*Zcc^2*H$4*(1-H$4))/($F8^2*(Ncc-1)+Zcc^2*H$4*(1-H$4))</f>
        <v>769.47398596508958</v>
      </c>
      <c r="I8" s="18">
        <f>Diff*(Ncc*Zcc^2*I$4*(1-I$4))/($F8^2*(Ncc-1)+Zcc^2*I$4*(1-I$4))</f>
        <v>821.26041954477319</v>
      </c>
      <c r="J8" s="1"/>
      <c r="K8" s="70"/>
      <c r="L8" s="73"/>
      <c r="M8" s="16">
        <f t="shared" si="1"/>
        <v>812.69632229672231</v>
      </c>
      <c r="N8" s="27">
        <f t="shared" si="1"/>
        <v>905.26351290010541</v>
      </c>
      <c r="O8" s="18">
        <f t="shared" si="1"/>
        <v>966.18872887620375</v>
      </c>
    </row>
    <row r="9" spans="1:15" x14ac:dyDescent="0.2">
      <c r="A9" s="1"/>
      <c r="B9" s="1"/>
      <c r="C9" s="1"/>
      <c r="D9" s="1"/>
      <c r="E9" s="70"/>
      <c r="F9" s="15">
        <v>1.4999999999999999E-2</v>
      </c>
      <c r="G9" s="16">
        <f t="shared" si="0"/>
        <v>469.03896572626348</v>
      </c>
      <c r="H9" s="17">
        <f t="shared" si="0"/>
        <v>555.87581740457756</v>
      </c>
      <c r="I9" s="18">
        <f t="shared" si="0"/>
        <v>619.35659437882157</v>
      </c>
      <c r="J9" s="1"/>
      <c r="K9" s="70"/>
      <c r="L9" s="73"/>
      <c r="M9" s="16">
        <f t="shared" si="1"/>
        <v>551.81054791325118</v>
      </c>
      <c r="N9" s="17">
        <f t="shared" si="1"/>
        <v>653.97154988773832</v>
      </c>
      <c r="O9" s="18">
        <f t="shared" si="1"/>
        <v>728.65481691626064</v>
      </c>
    </row>
    <row r="10" spans="1:15" ht="13.5" thickBot="1" x14ac:dyDescent="0.25">
      <c r="A10" s="1"/>
      <c r="B10" s="1"/>
      <c r="C10" s="1"/>
      <c r="D10" s="1"/>
      <c r="E10" s="71"/>
      <c r="F10" s="19">
        <v>0.02</v>
      </c>
      <c r="G10" s="20">
        <f t="shared" si="0"/>
        <v>323.60511176804846</v>
      </c>
      <c r="H10" s="21">
        <f t="shared" si="0"/>
        <v>400.30641894251585</v>
      </c>
      <c r="I10" s="22">
        <f t="shared" si="0"/>
        <v>460.76744303762223</v>
      </c>
      <c r="J10" s="1"/>
      <c r="K10" s="71"/>
      <c r="L10" s="74"/>
      <c r="M10" s="20">
        <f t="shared" si="1"/>
        <v>380.71189619770411</v>
      </c>
      <c r="N10" s="21">
        <f t="shared" si="1"/>
        <v>470.94872816766571</v>
      </c>
      <c r="O10" s="22">
        <f t="shared" si="1"/>
        <v>542.07934475014383</v>
      </c>
    </row>
    <row r="17" spans="6:10" x14ac:dyDescent="0.2">
      <c r="F17" t="s">
        <v>6</v>
      </c>
      <c r="H17" s="28">
        <f>(N8/Ncc)*12</f>
        <v>9.7778237216933075</v>
      </c>
      <c r="I17" t="s">
        <v>7</v>
      </c>
      <c r="J17" s="23"/>
    </row>
  </sheetData>
  <mergeCells count="5">
    <mergeCell ref="G3:I3"/>
    <mergeCell ref="M3:O3"/>
    <mergeCell ref="E5:E10"/>
    <mergeCell ref="K5:K10"/>
    <mergeCell ref="L5:L10"/>
  </mergeCells>
  <phoneticPr fontId="4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opLeftCell="B1" zoomScaleNormal="100" workbookViewId="0">
      <selection activeCell="F17" sqref="F17:I17"/>
    </sheetView>
  </sheetViews>
  <sheetFormatPr defaultRowHeight="12.75" x14ac:dyDescent="0.2"/>
  <cols>
    <col min="10" max="10" width="9.28515625" bestFit="1" customWidth="1"/>
  </cols>
  <sheetData>
    <row r="2" spans="1:15" ht="13.5" thickBot="1" x14ac:dyDescent="0.25"/>
    <row r="3" spans="1:15" ht="13.5" thickBot="1" x14ac:dyDescent="0.25">
      <c r="A3" s="1"/>
      <c r="B3" s="2" t="s">
        <v>1</v>
      </c>
      <c r="C3" s="3">
        <v>1</v>
      </c>
      <c r="D3" s="1"/>
      <c r="E3" s="1"/>
      <c r="F3" s="1"/>
      <c r="G3" s="66" t="s">
        <v>2</v>
      </c>
      <c r="H3" s="67"/>
      <c r="I3" s="68"/>
      <c r="J3" s="1"/>
      <c r="K3" s="1"/>
      <c r="L3" s="1"/>
      <c r="M3" s="66" t="s">
        <v>2</v>
      </c>
      <c r="N3" s="67"/>
      <c r="O3" s="68"/>
    </row>
    <row r="4" spans="1:15" ht="13.5" thickBot="1" x14ac:dyDescent="0.25">
      <c r="A4" s="1"/>
      <c r="B4" s="4" t="s">
        <v>0</v>
      </c>
      <c r="C4" s="3">
        <v>1.96</v>
      </c>
      <c r="D4" s="1"/>
      <c r="E4" s="5"/>
      <c r="F4" s="1"/>
      <c r="G4" s="6">
        <v>0.05</v>
      </c>
      <c r="H4" s="7">
        <v>7.0000000000000007E-2</v>
      </c>
      <c r="I4" s="8">
        <v>0.09</v>
      </c>
      <c r="J4" s="1"/>
      <c r="K4" s="5"/>
      <c r="L4" s="1"/>
      <c r="M4" s="24">
        <f>G4</f>
        <v>0.05</v>
      </c>
      <c r="N4" s="25">
        <f>H4</f>
        <v>7.0000000000000007E-2</v>
      </c>
      <c r="O4" s="26">
        <f>I4</f>
        <v>0.09</v>
      </c>
    </row>
    <row r="5" spans="1:15" ht="13.5" thickBot="1" x14ac:dyDescent="0.25">
      <c r="A5" s="1"/>
      <c r="B5" s="9" t="s">
        <v>3</v>
      </c>
      <c r="C5" s="10">
        <v>586</v>
      </c>
      <c r="D5" s="1"/>
      <c r="E5" s="69" t="s">
        <v>4</v>
      </c>
      <c r="F5" s="11">
        <v>3.0000000000000001E-3</v>
      </c>
      <c r="G5" s="12">
        <f t="shared" ref="G5:I10" si="0">Diff*(Ncc*Zcc^2*G$4*(1-G$4))/($F5^2*(Ncc-1)+Zcc^2*G$4*(1-G$4))</f>
        <v>569.56624285584928</v>
      </c>
      <c r="H5" s="13">
        <f t="shared" si="0"/>
        <v>573.91755700223177</v>
      </c>
      <c r="I5" s="14">
        <f t="shared" si="0"/>
        <v>576.35521484060678</v>
      </c>
      <c r="J5" s="1"/>
      <c r="K5" s="69" t="s">
        <v>5</v>
      </c>
      <c r="L5" s="72">
        <v>0.15</v>
      </c>
      <c r="M5" s="12">
        <f t="shared" ref="M5:O10" si="1">G5/0.85</f>
        <v>670.07793277158737</v>
      </c>
      <c r="N5" s="13">
        <f t="shared" si="1"/>
        <v>675.19712588497862</v>
      </c>
      <c r="O5" s="14">
        <f t="shared" si="1"/>
        <v>678.06495863600799</v>
      </c>
    </row>
    <row r="6" spans="1:15" x14ac:dyDescent="0.2">
      <c r="A6" s="1"/>
      <c r="B6" s="1"/>
      <c r="C6" s="1"/>
      <c r="D6" s="1"/>
      <c r="E6" s="70"/>
      <c r="F6" s="15">
        <v>5.0000000000000001E-3</v>
      </c>
      <c r="G6" s="16">
        <f t="shared" si="0"/>
        <v>542.51848544654774</v>
      </c>
      <c r="H6" s="17">
        <f t="shared" si="0"/>
        <v>553.62439011343463</v>
      </c>
      <c r="I6" s="18">
        <f t="shared" si="0"/>
        <v>559.9705485196082</v>
      </c>
      <c r="J6" s="1"/>
      <c r="K6" s="70"/>
      <c r="L6" s="73"/>
      <c r="M6" s="16">
        <f t="shared" si="1"/>
        <v>638.25704170182087</v>
      </c>
      <c r="N6" s="17">
        <f t="shared" si="1"/>
        <v>651.32281189815842</v>
      </c>
      <c r="O6" s="18">
        <f t="shared" si="1"/>
        <v>658.78888061130374</v>
      </c>
    </row>
    <row r="7" spans="1:15" x14ac:dyDescent="0.2">
      <c r="A7" s="1"/>
      <c r="B7" s="1"/>
      <c r="C7" s="1"/>
      <c r="D7" s="1"/>
      <c r="E7" s="70"/>
      <c r="F7" s="15">
        <v>7.4999999999999997E-3</v>
      </c>
      <c r="G7" s="16">
        <f t="shared" si="0"/>
        <v>496.47051231009056</v>
      </c>
      <c r="H7" s="17">
        <f t="shared" si="0"/>
        <v>517.86062403140772</v>
      </c>
      <c r="I7" s="18">
        <f t="shared" si="0"/>
        <v>530.51448809407577</v>
      </c>
      <c r="J7" s="1"/>
      <c r="K7" s="70"/>
      <c r="L7" s="73"/>
      <c r="M7" s="16">
        <f t="shared" si="1"/>
        <v>584.08295565893013</v>
      </c>
      <c r="N7" s="29">
        <f t="shared" si="1"/>
        <v>609.24779297812677</v>
      </c>
      <c r="O7" s="18">
        <f t="shared" si="1"/>
        <v>624.13469187538328</v>
      </c>
    </row>
    <row r="8" spans="1:15" x14ac:dyDescent="0.2">
      <c r="A8" s="1"/>
      <c r="B8" s="1"/>
      <c r="C8" s="1"/>
      <c r="D8" s="1"/>
      <c r="E8" s="70"/>
      <c r="F8" s="15">
        <v>0.01</v>
      </c>
      <c r="G8" s="16">
        <f>Diff*(Ncc*Zcc^2*G$4*(1-G$4))/($F8^2*(Ncc-1)+Zcc^2*G$4*(1-G$4))</f>
        <v>443.74101985259944</v>
      </c>
      <c r="H8" s="17">
        <f>Diff*(Ncc*Zcc^2*H$4*(1-H$4))/($F8^2*(Ncc-1)+Zcc^2*H$4*(1-H$4))</f>
        <v>474.91019020302019</v>
      </c>
      <c r="I8" s="18">
        <f>Diff*(Ncc*Zcc^2*I$4*(1-I$4))/($F8^2*(Ncc-1)+Zcc^2*I$4*(1-I$4))</f>
        <v>494.12512542644993</v>
      </c>
      <c r="J8" s="1"/>
      <c r="K8" s="70"/>
      <c r="L8" s="73"/>
      <c r="M8" s="16">
        <f t="shared" si="1"/>
        <v>522.04825865011696</v>
      </c>
      <c r="N8" s="27">
        <f t="shared" si="1"/>
        <v>558.71787082708261</v>
      </c>
      <c r="O8" s="18">
        <f t="shared" si="1"/>
        <v>581.32367697229404</v>
      </c>
    </row>
    <row r="9" spans="1:15" x14ac:dyDescent="0.2">
      <c r="A9" s="1"/>
      <c r="B9" s="1"/>
      <c r="C9" s="1"/>
      <c r="D9" s="1"/>
      <c r="E9" s="70"/>
      <c r="F9" s="15">
        <v>1.4999999999999999E-2</v>
      </c>
      <c r="G9" s="16">
        <f t="shared" si="0"/>
        <v>340.43487922674558</v>
      </c>
      <c r="H9" s="17">
        <f t="shared" si="0"/>
        <v>383.93138386950039</v>
      </c>
      <c r="I9" s="18">
        <f t="shared" si="0"/>
        <v>413.15541199542747</v>
      </c>
      <c r="J9" s="1"/>
      <c r="K9" s="70"/>
      <c r="L9" s="73"/>
      <c r="M9" s="16">
        <f t="shared" si="1"/>
        <v>400.51162261970069</v>
      </c>
      <c r="N9" s="17">
        <f t="shared" si="1"/>
        <v>451.68398102294168</v>
      </c>
      <c r="O9" s="18">
        <f t="shared" si="1"/>
        <v>486.06519058285585</v>
      </c>
    </row>
    <row r="10" spans="1:15" ht="13.5" thickBot="1" x14ac:dyDescent="0.25">
      <c r="A10" s="1"/>
      <c r="B10" s="1"/>
      <c r="C10" s="1"/>
      <c r="D10" s="1"/>
      <c r="E10" s="71"/>
      <c r="F10" s="19">
        <v>0.02</v>
      </c>
      <c r="G10" s="20">
        <f t="shared" si="0"/>
        <v>256.75173599439103</v>
      </c>
      <c r="H10" s="21">
        <f t="shared" si="0"/>
        <v>302.73754631800955</v>
      </c>
      <c r="I10" s="22">
        <f t="shared" si="0"/>
        <v>336.05971269662535</v>
      </c>
      <c r="J10" s="1"/>
      <c r="K10" s="71"/>
      <c r="L10" s="74"/>
      <c r="M10" s="20">
        <f t="shared" si="1"/>
        <v>302.06086587575413</v>
      </c>
      <c r="N10" s="21">
        <f t="shared" si="1"/>
        <v>356.1618191976583</v>
      </c>
      <c r="O10" s="22">
        <f t="shared" si="1"/>
        <v>395.36436787838278</v>
      </c>
    </row>
    <row r="17" spans="6:10" x14ac:dyDescent="0.2">
      <c r="F17" t="s">
        <v>6</v>
      </c>
      <c r="H17" s="28">
        <f>(N8/Ncc)*12</f>
        <v>11.441321586902715</v>
      </c>
      <c r="I17" t="s">
        <v>7</v>
      </c>
      <c r="J17" s="23"/>
    </row>
  </sheetData>
  <mergeCells count="5">
    <mergeCell ref="G3:I3"/>
    <mergeCell ref="M3:O3"/>
    <mergeCell ref="E5:E10"/>
    <mergeCell ref="K5:K10"/>
    <mergeCell ref="L5:L10"/>
  </mergeCells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opLeftCell="B1" zoomScaleNormal="100" workbookViewId="0">
      <selection activeCell="F17" sqref="F17:I17"/>
    </sheetView>
  </sheetViews>
  <sheetFormatPr defaultRowHeight="12.75" x14ac:dyDescent="0.2"/>
  <cols>
    <col min="10" max="10" width="9.28515625" bestFit="1" customWidth="1"/>
  </cols>
  <sheetData>
    <row r="2" spans="1:15" ht="13.5" thickBot="1" x14ac:dyDescent="0.25"/>
    <row r="3" spans="1:15" ht="13.5" thickBot="1" x14ac:dyDescent="0.25">
      <c r="A3" s="1"/>
      <c r="B3" s="2" t="s">
        <v>1</v>
      </c>
      <c r="C3" s="3">
        <v>1</v>
      </c>
      <c r="D3" s="1"/>
      <c r="E3" s="1"/>
      <c r="F3" s="1"/>
      <c r="G3" s="66" t="s">
        <v>2</v>
      </c>
      <c r="H3" s="67"/>
      <c r="I3" s="68"/>
      <c r="J3" s="1"/>
      <c r="K3" s="1"/>
      <c r="L3" s="1"/>
      <c r="M3" s="66" t="s">
        <v>2</v>
      </c>
      <c r="N3" s="67"/>
      <c r="O3" s="68"/>
    </row>
    <row r="4" spans="1:15" ht="13.5" thickBot="1" x14ac:dyDescent="0.25">
      <c r="A4" s="1"/>
      <c r="B4" s="4" t="s">
        <v>0</v>
      </c>
      <c r="C4" s="3">
        <v>1.96</v>
      </c>
      <c r="D4" s="1"/>
      <c r="E4" s="5"/>
      <c r="F4" s="1"/>
      <c r="G4" s="6">
        <v>0.05</v>
      </c>
      <c r="H4" s="7">
        <v>7.0000000000000007E-2</v>
      </c>
      <c r="I4" s="8">
        <v>0.09</v>
      </c>
      <c r="J4" s="1"/>
      <c r="K4" s="5"/>
      <c r="L4" s="1"/>
      <c r="M4" s="24">
        <f>G4</f>
        <v>0.05</v>
      </c>
      <c r="N4" s="25">
        <f>H4</f>
        <v>7.0000000000000007E-2</v>
      </c>
      <c r="O4" s="26">
        <f>I4</f>
        <v>0.09</v>
      </c>
    </row>
    <row r="5" spans="1:15" ht="13.5" thickBot="1" x14ac:dyDescent="0.25">
      <c r="A5" s="1"/>
      <c r="B5" s="9" t="s">
        <v>3</v>
      </c>
      <c r="C5" s="10">
        <v>386</v>
      </c>
      <c r="D5" s="1"/>
      <c r="E5" s="69" t="s">
        <v>4</v>
      </c>
      <c r="F5" s="11">
        <v>3.0000000000000001E-3</v>
      </c>
      <c r="G5" s="12">
        <f t="shared" ref="G5:I10" si="0">Diff*(Ncc*Zcc^2*G$4*(1-G$4))/($F5^2*(Ncc-1)+Zcc^2*G$4*(1-G$4))</f>
        <v>378.80691186989418</v>
      </c>
      <c r="H5" s="13">
        <f t="shared" si="0"/>
        <v>380.72501151237879</v>
      </c>
      <c r="I5" s="14">
        <f t="shared" si="0"/>
        <v>381.79527359439737</v>
      </c>
      <c r="J5" s="1"/>
      <c r="K5" s="69" t="s">
        <v>5</v>
      </c>
      <c r="L5" s="72">
        <v>0.15</v>
      </c>
      <c r="M5" s="12">
        <f t="shared" ref="M5:O10" si="1">G5/0.85</f>
        <v>445.65519043516963</v>
      </c>
      <c r="N5" s="13">
        <f t="shared" si="1"/>
        <v>447.91177824985743</v>
      </c>
      <c r="O5" s="14">
        <f t="shared" si="1"/>
        <v>449.17091011105572</v>
      </c>
    </row>
    <row r="6" spans="1:15" x14ac:dyDescent="0.2">
      <c r="A6" s="1"/>
      <c r="B6" s="1"/>
      <c r="C6" s="1"/>
      <c r="D6" s="1"/>
      <c r="E6" s="70"/>
      <c r="F6" s="15">
        <v>5.0000000000000001E-3</v>
      </c>
      <c r="G6" s="16">
        <f t="shared" si="0"/>
        <v>366.6599132747877</v>
      </c>
      <c r="H6" s="17">
        <f t="shared" si="0"/>
        <v>371.69479498073957</v>
      </c>
      <c r="I6" s="18">
        <f t="shared" si="0"/>
        <v>374.54209213302096</v>
      </c>
      <c r="J6" s="1"/>
      <c r="K6" s="70"/>
      <c r="L6" s="73"/>
      <c r="M6" s="16">
        <f t="shared" si="1"/>
        <v>431.3646038526914</v>
      </c>
      <c r="N6" s="17">
        <f t="shared" si="1"/>
        <v>437.28799409498777</v>
      </c>
      <c r="O6" s="18">
        <f t="shared" si="1"/>
        <v>440.63775545061293</v>
      </c>
    </row>
    <row r="7" spans="1:15" x14ac:dyDescent="0.2">
      <c r="A7" s="1"/>
      <c r="B7" s="1"/>
      <c r="C7" s="1"/>
      <c r="D7" s="1"/>
      <c r="E7" s="70"/>
      <c r="F7" s="15">
        <v>7.4999999999999997E-3</v>
      </c>
      <c r="G7" s="16">
        <f t="shared" si="0"/>
        <v>345.04952549143997</v>
      </c>
      <c r="H7" s="17">
        <f t="shared" si="0"/>
        <v>355.23832766237956</v>
      </c>
      <c r="I7" s="18">
        <f t="shared" si="0"/>
        <v>361.142052107317</v>
      </c>
      <c r="J7" s="1"/>
      <c r="K7" s="70"/>
      <c r="L7" s="73"/>
      <c r="M7" s="16">
        <f t="shared" si="1"/>
        <v>405.94061822522349</v>
      </c>
      <c r="N7" s="29">
        <f t="shared" si="1"/>
        <v>417.92744430868186</v>
      </c>
      <c r="O7" s="18">
        <f t="shared" si="1"/>
        <v>424.87300247919649</v>
      </c>
    </row>
    <row r="8" spans="1:15" x14ac:dyDescent="0.2">
      <c r="A8" s="1"/>
      <c r="B8" s="1"/>
      <c r="C8" s="1"/>
      <c r="D8" s="1"/>
      <c r="E8" s="70"/>
      <c r="F8" s="15">
        <v>0.01</v>
      </c>
      <c r="G8" s="16">
        <f>Diff*(Ncc*Zcc^2*G$4*(1-G$4))/($F8^2*(Ncc-1)+Zcc^2*G$4*(1-G$4))</f>
        <v>318.74835276229089</v>
      </c>
      <c r="H8" s="17">
        <f>Diff*(Ncc*Zcc^2*H$4*(1-H$4))/($F8^2*(Ncc-1)+Zcc^2*H$4*(1-H$4))</f>
        <v>334.50447086949106</v>
      </c>
      <c r="I8" s="18">
        <f>Diff*(Ncc*Zcc^2*I$4*(1-I$4))/($F8^2*(Ncc-1)+Zcc^2*I$4*(1-I$4))</f>
        <v>343.91599533131193</v>
      </c>
      <c r="J8" s="1"/>
      <c r="K8" s="70"/>
      <c r="L8" s="73"/>
      <c r="M8" s="16">
        <f t="shared" si="1"/>
        <v>374.99806207328339</v>
      </c>
      <c r="N8" s="27">
        <f t="shared" si="1"/>
        <v>393.53467161116595</v>
      </c>
      <c r="O8" s="18">
        <f t="shared" si="1"/>
        <v>404.60705333095524</v>
      </c>
    </row>
    <row r="9" spans="1:15" x14ac:dyDescent="0.2">
      <c r="A9" s="1"/>
      <c r="B9" s="1"/>
      <c r="C9" s="1"/>
      <c r="D9" s="1"/>
      <c r="E9" s="70"/>
      <c r="F9" s="15">
        <v>1.4999999999999999E-2</v>
      </c>
      <c r="G9" s="16">
        <f t="shared" si="0"/>
        <v>261.74460890149049</v>
      </c>
      <c r="H9" s="17">
        <f t="shared" si="0"/>
        <v>286.69514954509054</v>
      </c>
      <c r="I9" s="18">
        <f t="shared" si="0"/>
        <v>302.66771339031692</v>
      </c>
      <c r="J9" s="1"/>
      <c r="K9" s="70"/>
      <c r="L9" s="73"/>
      <c r="M9" s="16">
        <f t="shared" si="1"/>
        <v>307.93483400175353</v>
      </c>
      <c r="N9" s="17">
        <f t="shared" si="1"/>
        <v>337.28841122951832</v>
      </c>
      <c r="O9" s="18">
        <f t="shared" si="1"/>
        <v>356.07966281213754</v>
      </c>
    </row>
    <row r="10" spans="1:15" ht="13.5" thickBot="1" x14ac:dyDescent="0.25">
      <c r="A10" s="1"/>
      <c r="B10" s="1"/>
      <c r="C10" s="1"/>
      <c r="D10" s="1"/>
      <c r="E10" s="71"/>
      <c r="F10" s="19">
        <v>0.02</v>
      </c>
      <c r="G10" s="20">
        <f t="shared" si="0"/>
        <v>209.33361071814926</v>
      </c>
      <c r="H10" s="21">
        <f t="shared" si="0"/>
        <v>238.89348740136316</v>
      </c>
      <c r="I10" s="22">
        <f t="shared" si="0"/>
        <v>259.152859467947</v>
      </c>
      <c r="J10" s="1"/>
      <c r="K10" s="71"/>
      <c r="L10" s="74"/>
      <c r="M10" s="20">
        <f t="shared" si="1"/>
        <v>246.27483613899915</v>
      </c>
      <c r="N10" s="21">
        <f t="shared" si="1"/>
        <v>281.05116164866257</v>
      </c>
      <c r="O10" s="22">
        <f t="shared" si="1"/>
        <v>304.88571702111415</v>
      </c>
    </row>
    <row r="17" spans="6:10" x14ac:dyDescent="0.2">
      <c r="F17" t="s">
        <v>6</v>
      </c>
      <c r="H17" s="28">
        <f>(N8/Ncc)*12</f>
        <v>12.234238495683915</v>
      </c>
      <c r="I17" t="s">
        <v>7</v>
      </c>
      <c r="J17" s="23"/>
    </row>
  </sheetData>
  <mergeCells count="5">
    <mergeCell ref="G3:I3"/>
    <mergeCell ref="M3:O3"/>
    <mergeCell ref="E5:E10"/>
    <mergeCell ref="K5:K10"/>
    <mergeCell ref="L5:L10"/>
  </mergeCells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opLeftCell="B1" zoomScaleNormal="100" workbookViewId="0">
      <selection activeCell="C45" sqref="C45"/>
    </sheetView>
  </sheetViews>
  <sheetFormatPr defaultRowHeight="12.75" x14ac:dyDescent="0.2"/>
  <cols>
    <col min="10" max="10" width="9.28515625" bestFit="1" customWidth="1"/>
  </cols>
  <sheetData>
    <row r="2" spans="1:15" ht="13.5" thickBot="1" x14ac:dyDescent="0.25"/>
    <row r="3" spans="1:15" ht="13.5" thickBot="1" x14ac:dyDescent="0.25">
      <c r="A3" s="1"/>
      <c r="B3" s="2" t="s">
        <v>1</v>
      </c>
      <c r="C3" s="3">
        <v>1</v>
      </c>
      <c r="D3" s="1"/>
      <c r="E3" s="1"/>
      <c r="F3" s="1"/>
      <c r="G3" s="66" t="s">
        <v>2</v>
      </c>
      <c r="H3" s="67"/>
      <c r="I3" s="68"/>
      <c r="J3" s="1"/>
      <c r="K3" s="1"/>
      <c r="L3" s="1"/>
      <c r="M3" s="66" t="s">
        <v>2</v>
      </c>
      <c r="N3" s="67"/>
      <c r="O3" s="68"/>
    </row>
    <row r="4" spans="1:15" ht="13.5" thickBot="1" x14ac:dyDescent="0.25">
      <c r="A4" s="1"/>
      <c r="B4" s="4" t="s">
        <v>0</v>
      </c>
      <c r="C4" s="3">
        <v>1.96</v>
      </c>
      <c r="D4" s="1"/>
      <c r="E4" s="5"/>
      <c r="F4" s="1"/>
      <c r="G4" s="6">
        <v>0.05</v>
      </c>
      <c r="H4" s="7">
        <v>7.0000000000000007E-2</v>
      </c>
      <c r="I4" s="8">
        <v>0.09</v>
      </c>
      <c r="J4" s="1"/>
      <c r="K4" s="5"/>
      <c r="L4" s="1"/>
      <c r="M4" s="24">
        <f>G4</f>
        <v>0.05</v>
      </c>
      <c r="N4" s="25">
        <f>H4</f>
        <v>7.0000000000000007E-2</v>
      </c>
      <c r="O4" s="26">
        <f>I4</f>
        <v>0.09</v>
      </c>
    </row>
    <row r="5" spans="1:15" ht="13.5" thickBot="1" x14ac:dyDescent="0.25">
      <c r="A5" s="1"/>
      <c r="B5" s="9" t="s">
        <v>3</v>
      </c>
      <c r="C5" s="10">
        <v>457</v>
      </c>
      <c r="D5" s="1"/>
      <c r="E5" s="69" t="s">
        <v>4</v>
      </c>
      <c r="F5" s="11">
        <v>3.0000000000000001E-3</v>
      </c>
      <c r="G5" s="12">
        <f t="shared" ref="G5:I10" si="0">Diff*(Ncc*Zcc^2*G$4*(1-G$4))/($F5^2*(Ncc-1)+Zcc^2*G$4*(1-G$4))</f>
        <v>446.94786150712821</v>
      </c>
      <c r="H5" s="13">
        <f t="shared" si="0"/>
        <v>449.62161350688399</v>
      </c>
      <c r="I5" s="14">
        <f t="shared" si="0"/>
        <v>451.11564057269095</v>
      </c>
      <c r="J5" s="1"/>
      <c r="K5" s="69" t="s">
        <v>5</v>
      </c>
      <c r="L5" s="72">
        <v>0.15</v>
      </c>
      <c r="M5" s="12">
        <f t="shared" ref="M5:O10" si="1">G5/0.85</f>
        <v>525.82101353779785</v>
      </c>
      <c r="N5" s="13">
        <f t="shared" si="1"/>
        <v>528.9666041257459</v>
      </c>
      <c r="O5" s="14">
        <f t="shared" si="1"/>
        <v>530.72428302669528</v>
      </c>
    </row>
    <row r="6" spans="1:15" x14ac:dyDescent="0.2">
      <c r="A6" s="1"/>
      <c r="B6" s="1"/>
      <c r="C6" s="1"/>
      <c r="D6" s="1"/>
      <c r="E6" s="70"/>
      <c r="F6" s="15">
        <v>5.0000000000000001E-3</v>
      </c>
      <c r="G6" s="16">
        <f t="shared" si="0"/>
        <v>430.12818502548015</v>
      </c>
      <c r="H6" s="17">
        <f t="shared" si="0"/>
        <v>437.07634456565836</v>
      </c>
      <c r="I6" s="18">
        <f t="shared" si="0"/>
        <v>441.02034383405737</v>
      </c>
      <c r="J6" s="1"/>
      <c r="K6" s="70"/>
      <c r="L6" s="73"/>
      <c r="M6" s="16">
        <f t="shared" si="1"/>
        <v>506.03315885350605</v>
      </c>
      <c r="N6" s="17">
        <f t="shared" si="1"/>
        <v>514.20746419489217</v>
      </c>
      <c r="O6" s="18">
        <f t="shared" si="1"/>
        <v>518.84746333418514</v>
      </c>
    </row>
    <row r="7" spans="1:15" x14ac:dyDescent="0.2">
      <c r="A7" s="1"/>
      <c r="B7" s="1"/>
      <c r="C7" s="1"/>
      <c r="D7" s="1"/>
      <c r="E7" s="70"/>
      <c r="F7" s="15">
        <v>7.4999999999999997E-3</v>
      </c>
      <c r="G7" s="16">
        <f t="shared" si="0"/>
        <v>400.67810845353284</v>
      </c>
      <c r="H7" s="17">
        <f t="shared" si="0"/>
        <v>414.48847384779828</v>
      </c>
      <c r="I7" s="18">
        <f t="shared" si="0"/>
        <v>422.55145184053555</v>
      </c>
      <c r="J7" s="1"/>
      <c r="K7" s="70"/>
      <c r="L7" s="73"/>
      <c r="M7" s="16">
        <f t="shared" si="1"/>
        <v>471.38600994533277</v>
      </c>
      <c r="N7" s="29">
        <f t="shared" si="1"/>
        <v>487.63349864446855</v>
      </c>
      <c r="O7" s="18">
        <f t="shared" si="1"/>
        <v>497.11935510651244</v>
      </c>
    </row>
    <row r="8" spans="1:15" x14ac:dyDescent="0.2">
      <c r="A8" s="1"/>
      <c r="B8" s="1"/>
      <c r="C8" s="1"/>
      <c r="D8" s="1"/>
      <c r="E8" s="70"/>
      <c r="F8" s="15">
        <v>0.01</v>
      </c>
      <c r="G8" s="16">
        <f>Diff*(Ncc*Zcc^2*G$4*(1-G$4))/($F8^2*(Ncc-1)+Zcc^2*G$4*(1-G$4))</f>
        <v>365.63045651449511</v>
      </c>
      <c r="H8" s="17">
        <f>Diff*(Ncc*Zcc^2*H$4*(1-H$4))/($F8^2*(Ncc-1)+Zcc^2*H$4*(1-H$4))</f>
        <v>386.52304887689792</v>
      </c>
      <c r="I8" s="18">
        <f>Diff*(Ncc*Zcc^2*I$4*(1-I$4))/($F8^2*(Ncc-1)+Zcc^2*I$4*(1-I$4))</f>
        <v>399.14981751508714</v>
      </c>
      <c r="J8" s="1"/>
      <c r="K8" s="70"/>
      <c r="L8" s="73"/>
      <c r="M8" s="16">
        <f t="shared" si="1"/>
        <v>430.15347825234721</v>
      </c>
      <c r="N8" s="27">
        <f t="shared" si="1"/>
        <v>454.73299867870344</v>
      </c>
      <c r="O8" s="18">
        <f t="shared" si="1"/>
        <v>469.58802060598487</v>
      </c>
    </row>
    <row r="9" spans="1:15" x14ac:dyDescent="0.2">
      <c r="A9" s="1"/>
      <c r="B9" s="1"/>
      <c r="C9" s="1"/>
      <c r="D9" s="1"/>
      <c r="E9" s="70"/>
      <c r="F9" s="15">
        <v>1.4999999999999999E-2</v>
      </c>
      <c r="G9" s="16">
        <f t="shared" si="0"/>
        <v>292.52386030391892</v>
      </c>
      <c r="H9" s="17">
        <f t="shared" si="0"/>
        <v>324.05479424089549</v>
      </c>
      <c r="I9" s="18">
        <f t="shared" si="0"/>
        <v>344.61946013853748</v>
      </c>
      <c r="J9" s="1"/>
      <c r="K9" s="70"/>
      <c r="L9" s="73"/>
      <c r="M9" s="16">
        <f t="shared" si="1"/>
        <v>344.1457180046105</v>
      </c>
      <c r="N9" s="17">
        <f t="shared" si="1"/>
        <v>381.24093440105355</v>
      </c>
      <c r="O9" s="18">
        <f t="shared" si="1"/>
        <v>405.43465898651471</v>
      </c>
    </row>
    <row r="10" spans="1:15" ht="13.5" thickBot="1" x14ac:dyDescent="0.25">
      <c r="A10" s="1"/>
      <c r="B10" s="1"/>
      <c r="C10" s="1"/>
      <c r="D10" s="1"/>
      <c r="E10" s="71"/>
      <c r="F10" s="19">
        <v>0.02</v>
      </c>
      <c r="G10" s="20">
        <f t="shared" si="0"/>
        <v>228.54759425119764</v>
      </c>
      <c r="H10" s="21">
        <f t="shared" si="0"/>
        <v>264.26223811537409</v>
      </c>
      <c r="I10" s="22">
        <f t="shared" si="0"/>
        <v>289.28920502997175</v>
      </c>
      <c r="J10" s="1"/>
      <c r="K10" s="71"/>
      <c r="L10" s="74"/>
      <c r="M10" s="20">
        <f t="shared" si="1"/>
        <v>268.8795226484678</v>
      </c>
      <c r="N10" s="21">
        <f t="shared" si="1"/>
        <v>310.89675072396955</v>
      </c>
      <c r="O10" s="22">
        <f t="shared" si="1"/>
        <v>340.3402412117315</v>
      </c>
    </row>
    <row r="17" spans="6:10" x14ac:dyDescent="0.2">
      <c r="F17" t="s">
        <v>6</v>
      </c>
      <c r="H17" s="28">
        <f>(N8/Ncc)*12</f>
        <v>11.940472613007531</v>
      </c>
      <c r="I17" t="s">
        <v>7</v>
      </c>
      <c r="J17" s="23"/>
    </row>
  </sheetData>
  <mergeCells count="5">
    <mergeCell ref="G3:I3"/>
    <mergeCell ref="M3:O3"/>
    <mergeCell ref="E5:E10"/>
    <mergeCell ref="K5:K10"/>
    <mergeCell ref="L5:L10"/>
  </mergeCells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workbookViewId="0">
      <selection activeCell="I8" sqref="I8"/>
    </sheetView>
  </sheetViews>
  <sheetFormatPr defaultRowHeight="12.75" x14ac:dyDescent="0.2"/>
  <cols>
    <col min="2" max="2" width="15" customWidth="1"/>
    <col min="3" max="3" width="0" hidden="1" customWidth="1"/>
    <col min="4" max="4" width="10.85546875" bestFit="1" customWidth="1"/>
    <col min="5" max="5" width="18.5703125" bestFit="1" customWidth="1"/>
    <col min="7" max="7" width="11" bestFit="1" customWidth="1"/>
    <col min="9" max="9" width="17" bestFit="1" customWidth="1"/>
  </cols>
  <sheetData>
    <row r="1" spans="1:10" ht="15.75" thickBot="1" x14ac:dyDescent="0.3">
      <c r="A1" s="36" t="s">
        <v>19</v>
      </c>
      <c r="B1" s="36" t="s">
        <v>20</v>
      </c>
      <c r="C1" s="36" t="s">
        <v>21</v>
      </c>
      <c r="D1" s="36" t="s">
        <v>22</v>
      </c>
      <c r="E1" s="36" t="s">
        <v>23</v>
      </c>
      <c r="F1" t="s">
        <v>24</v>
      </c>
      <c r="G1" t="s">
        <v>25</v>
      </c>
    </row>
    <row r="2" spans="1:10" ht="15" x14ac:dyDescent="0.25">
      <c r="A2" t="s">
        <v>59</v>
      </c>
      <c r="B2" t="s">
        <v>288</v>
      </c>
      <c r="D2">
        <v>223</v>
      </c>
      <c r="E2">
        <f>D2</f>
        <v>223</v>
      </c>
      <c r="F2">
        <v>2.5854910833518208E-3</v>
      </c>
      <c r="G2" s="37"/>
      <c r="I2" s="38" t="s">
        <v>28</v>
      </c>
      <c r="J2" s="39">
        <v>25</v>
      </c>
    </row>
    <row r="3" spans="1:10" ht="15" x14ac:dyDescent="0.25">
      <c r="A3" t="s">
        <v>48</v>
      </c>
      <c r="B3" t="s">
        <v>212</v>
      </c>
      <c r="D3">
        <v>750</v>
      </c>
      <c r="E3">
        <f>E2+D3</f>
        <v>973</v>
      </c>
      <c r="F3">
        <v>5.4094020967404566E-3</v>
      </c>
      <c r="G3" s="36"/>
      <c r="I3" s="40" t="s">
        <v>31</v>
      </c>
      <c r="J3" s="41">
        <f>$D$330/$J$2</f>
        <v>4404.24</v>
      </c>
    </row>
    <row r="4" spans="1:10" ht="15.75" thickBot="1" x14ac:dyDescent="0.3">
      <c r="A4" t="s">
        <v>36</v>
      </c>
      <c r="B4" t="s">
        <v>177</v>
      </c>
      <c r="D4">
        <v>307</v>
      </c>
      <c r="E4">
        <f t="shared" ref="E4:E67" si="0">E3+D4</f>
        <v>1280</v>
      </c>
      <c r="F4">
        <v>1.8988087374722795E-2</v>
      </c>
      <c r="G4" s="36">
        <v>1</v>
      </c>
      <c r="H4">
        <v>991</v>
      </c>
      <c r="I4" s="42" t="s">
        <v>33</v>
      </c>
      <c r="J4" s="43">
        <v>991</v>
      </c>
    </row>
    <row r="5" spans="1:10" ht="15" x14ac:dyDescent="0.25">
      <c r="A5" t="s">
        <v>59</v>
      </c>
      <c r="B5" t="s">
        <v>317</v>
      </c>
      <c r="D5">
        <v>672</v>
      </c>
      <c r="E5">
        <f t="shared" si="0"/>
        <v>1952</v>
      </c>
      <c r="F5">
        <v>2.032947315738165E-2</v>
      </c>
      <c r="G5" s="36"/>
      <c r="H5">
        <f>H4+J3</f>
        <v>5395.24</v>
      </c>
    </row>
    <row r="6" spans="1:10" ht="15" x14ac:dyDescent="0.25">
      <c r="A6" t="s">
        <v>111</v>
      </c>
      <c r="B6" t="s">
        <v>156</v>
      </c>
      <c r="D6">
        <v>211</v>
      </c>
      <c r="E6">
        <f t="shared" si="0"/>
        <v>2163</v>
      </c>
      <c r="F6">
        <v>2.453874363717512E-2</v>
      </c>
      <c r="G6" s="36"/>
      <c r="H6">
        <f>H5+$J$3</f>
        <v>9799.48</v>
      </c>
    </row>
    <row r="7" spans="1:10" ht="15" x14ac:dyDescent="0.25">
      <c r="A7" t="s">
        <v>67</v>
      </c>
      <c r="B7" t="s">
        <v>121</v>
      </c>
      <c r="D7">
        <v>310</v>
      </c>
      <c r="E7">
        <f t="shared" si="0"/>
        <v>2473</v>
      </c>
      <c r="F7">
        <v>2.4636683144280469E-2</v>
      </c>
      <c r="G7" s="36"/>
      <c r="H7">
        <f t="shared" ref="H7:H29" si="1">H6+$J$3</f>
        <v>14203.72</v>
      </c>
    </row>
    <row r="8" spans="1:10" ht="15" x14ac:dyDescent="0.25">
      <c r="A8" t="s">
        <v>46</v>
      </c>
      <c r="B8" t="s">
        <v>71</v>
      </c>
      <c r="D8">
        <v>461</v>
      </c>
      <c r="E8">
        <f t="shared" si="0"/>
        <v>2934</v>
      </c>
      <c r="F8">
        <v>2.923238878912815E-2</v>
      </c>
      <c r="G8" s="36"/>
      <c r="H8">
        <f t="shared" si="1"/>
        <v>18607.96</v>
      </c>
    </row>
    <row r="9" spans="1:10" x14ac:dyDescent="0.2">
      <c r="A9" t="s">
        <v>103</v>
      </c>
      <c r="B9" t="s">
        <v>343</v>
      </c>
      <c r="D9">
        <v>74</v>
      </c>
      <c r="E9">
        <f t="shared" si="0"/>
        <v>3008</v>
      </c>
      <c r="F9">
        <v>3.0259081394878873E-2</v>
      </c>
      <c r="H9">
        <f t="shared" si="1"/>
        <v>23012.199999999997</v>
      </c>
    </row>
    <row r="10" spans="1:10" x14ac:dyDescent="0.2">
      <c r="A10" t="s">
        <v>54</v>
      </c>
      <c r="B10" t="s">
        <v>149</v>
      </c>
      <c r="D10">
        <v>672</v>
      </c>
      <c r="E10">
        <f t="shared" si="0"/>
        <v>3680</v>
      </c>
      <c r="F10">
        <v>3.5814549012545105E-2</v>
      </c>
      <c r="H10">
        <f t="shared" si="1"/>
        <v>27416.439999999995</v>
      </c>
    </row>
    <row r="11" spans="1:10" x14ac:dyDescent="0.2">
      <c r="A11" t="s">
        <v>43</v>
      </c>
      <c r="B11" t="s">
        <v>215</v>
      </c>
      <c r="D11">
        <v>159</v>
      </c>
      <c r="E11">
        <f t="shared" si="0"/>
        <v>3839</v>
      </c>
      <c r="F11">
        <v>3.6893678362408311E-2</v>
      </c>
      <c r="H11">
        <f t="shared" si="1"/>
        <v>31820.679999999993</v>
      </c>
    </row>
    <row r="12" spans="1:10" x14ac:dyDescent="0.2">
      <c r="A12" t="s">
        <v>34</v>
      </c>
      <c r="B12" t="s">
        <v>236</v>
      </c>
      <c r="D12">
        <v>174</v>
      </c>
      <c r="E12">
        <f t="shared" si="0"/>
        <v>4013</v>
      </c>
      <c r="F12">
        <v>3.8444005112463486E-2</v>
      </c>
      <c r="H12">
        <f t="shared" si="1"/>
        <v>36224.919999999991</v>
      </c>
    </row>
    <row r="13" spans="1:10" x14ac:dyDescent="0.2">
      <c r="A13" t="s">
        <v>143</v>
      </c>
      <c r="B13" t="s">
        <v>158</v>
      </c>
      <c r="D13">
        <v>139</v>
      </c>
      <c r="E13">
        <f t="shared" si="0"/>
        <v>4152</v>
      </c>
      <c r="F13">
        <v>3.9263477273306591E-2</v>
      </c>
      <c r="H13">
        <f t="shared" si="1"/>
        <v>40629.159999999989</v>
      </c>
    </row>
    <row r="14" spans="1:10" x14ac:dyDescent="0.2">
      <c r="A14" t="s">
        <v>46</v>
      </c>
      <c r="B14" t="s">
        <v>337</v>
      </c>
      <c r="D14">
        <v>12</v>
      </c>
      <c r="E14">
        <f t="shared" si="0"/>
        <v>4164</v>
      </c>
      <c r="F14">
        <v>4.5255792639042447E-2</v>
      </c>
      <c r="H14">
        <f t="shared" si="1"/>
        <v>45033.399999999987</v>
      </c>
    </row>
    <row r="15" spans="1:10" x14ac:dyDescent="0.2">
      <c r="A15" t="s">
        <v>59</v>
      </c>
      <c r="B15" t="s">
        <v>65</v>
      </c>
      <c r="D15">
        <v>1103</v>
      </c>
      <c r="E15">
        <f t="shared" si="0"/>
        <v>5267</v>
      </c>
      <c r="F15">
        <v>4.8664199441022848E-2</v>
      </c>
      <c r="H15">
        <f t="shared" si="1"/>
        <v>49437.639999999985</v>
      </c>
    </row>
    <row r="16" spans="1:10" x14ac:dyDescent="0.2">
      <c r="A16" t="s">
        <v>220</v>
      </c>
      <c r="B16" t="s">
        <v>285</v>
      </c>
      <c r="D16">
        <v>6</v>
      </c>
      <c r="E16">
        <f t="shared" si="0"/>
        <v>5273</v>
      </c>
      <c r="F16">
        <v>5.1646484774377943E-2</v>
      </c>
      <c r="H16">
        <f t="shared" si="1"/>
        <v>53841.879999999983</v>
      </c>
    </row>
    <row r="17" spans="1:8" x14ac:dyDescent="0.2">
      <c r="A17" t="s">
        <v>43</v>
      </c>
      <c r="B17" t="s">
        <v>292</v>
      </c>
      <c r="D17">
        <v>431</v>
      </c>
      <c r="E17">
        <f t="shared" si="0"/>
        <v>5704</v>
      </c>
      <c r="F17">
        <v>5.2475504089033564E-2</v>
      </c>
      <c r="G17">
        <v>2</v>
      </c>
      <c r="H17">
        <f t="shared" si="1"/>
        <v>58246.119999999981</v>
      </c>
    </row>
    <row r="18" spans="1:8" x14ac:dyDescent="0.2">
      <c r="A18" t="s">
        <v>36</v>
      </c>
      <c r="B18" t="s">
        <v>356</v>
      </c>
      <c r="D18">
        <v>56</v>
      </c>
      <c r="E18">
        <f t="shared" si="0"/>
        <v>5760</v>
      </c>
      <c r="F18">
        <v>5.7000295008617474E-2</v>
      </c>
      <c r="H18">
        <f t="shared" si="1"/>
        <v>62650.359999999979</v>
      </c>
    </row>
    <row r="19" spans="1:8" x14ac:dyDescent="0.2">
      <c r="A19" t="s">
        <v>48</v>
      </c>
      <c r="B19" t="s">
        <v>229</v>
      </c>
      <c r="D19">
        <v>491</v>
      </c>
      <c r="E19">
        <f t="shared" si="0"/>
        <v>6251</v>
      </c>
      <c r="F19">
        <v>6.3280853416330274E-2</v>
      </c>
      <c r="H19">
        <f t="shared" si="1"/>
        <v>67054.599999999977</v>
      </c>
    </row>
    <row r="20" spans="1:8" x14ac:dyDescent="0.2">
      <c r="A20" t="s">
        <v>39</v>
      </c>
      <c r="B20" t="s">
        <v>40</v>
      </c>
      <c r="D20">
        <v>613</v>
      </c>
      <c r="E20">
        <f t="shared" si="0"/>
        <v>6864</v>
      </c>
      <c r="F20">
        <v>6.7269776554458205E-2</v>
      </c>
      <c r="H20">
        <f t="shared" si="1"/>
        <v>71458.839999999982</v>
      </c>
    </row>
    <row r="21" spans="1:8" x14ac:dyDescent="0.2">
      <c r="A21" t="s">
        <v>43</v>
      </c>
      <c r="B21" t="s">
        <v>202</v>
      </c>
      <c r="D21">
        <v>195</v>
      </c>
      <c r="E21">
        <f t="shared" si="0"/>
        <v>7059</v>
      </c>
      <c r="F21">
        <v>6.995801947975322E-2</v>
      </c>
      <c r="H21">
        <f t="shared" si="1"/>
        <v>75863.079999999987</v>
      </c>
    </row>
    <row r="22" spans="1:8" x14ac:dyDescent="0.2">
      <c r="A22" t="s">
        <v>46</v>
      </c>
      <c r="B22" t="s">
        <v>266</v>
      </c>
      <c r="D22">
        <v>9</v>
      </c>
      <c r="E22">
        <f t="shared" si="0"/>
        <v>7068</v>
      </c>
      <c r="F22">
        <v>7.2301248771864168E-2</v>
      </c>
      <c r="H22">
        <f t="shared" si="1"/>
        <v>80267.319999999992</v>
      </c>
    </row>
    <row r="23" spans="1:8" x14ac:dyDescent="0.2">
      <c r="A23" t="s">
        <v>54</v>
      </c>
      <c r="B23" t="s">
        <v>189</v>
      </c>
      <c r="D23">
        <v>57</v>
      </c>
      <c r="E23">
        <f t="shared" si="0"/>
        <v>7125</v>
      </c>
      <c r="F23">
        <v>7.5250378862292244E-2</v>
      </c>
      <c r="H23">
        <f t="shared" si="1"/>
        <v>84671.56</v>
      </c>
    </row>
    <row r="24" spans="1:8" x14ac:dyDescent="0.2">
      <c r="A24" t="s">
        <v>54</v>
      </c>
      <c r="B24" t="s">
        <v>305</v>
      </c>
      <c r="D24">
        <v>195</v>
      </c>
      <c r="E24">
        <f t="shared" si="0"/>
        <v>7320</v>
      </c>
      <c r="F24">
        <v>7.6784202654046618E-2</v>
      </c>
      <c r="H24">
        <f t="shared" si="1"/>
        <v>89075.8</v>
      </c>
    </row>
    <row r="25" spans="1:8" x14ac:dyDescent="0.2">
      <c r="A25" t="s">
        <v>29</v>
      </c>
      <c r="B25" t="s">
        <v>32</v>
      </c>
      <c r="D25" s="46">
        <v>410</v>
      </c>
      <c r="E25">
        <f t="shared" si="0"/>
        <v>7730</v>
      </c>
      <c r="F25">
        <v>8.0385652967274512E-2</v>
      </c>
      <c r="H25">
        <f t="shared" si="1"/>
        <v>93480.040000000008</v>
      </c>
    </row>
    <row r="26" spans="1:8" x14ac:dyDescent="0.2">
      <c r="A26" t="s">
        <v>34</v>
      </c>
      <c r="B26" t="s">
        <v>56</v>
      </c>
      <c r="D26">
        <v>545</v>
      </c>
      <c r="E26">
        <f t="shared" si="0"/>
        <v>8275</v>
      </c>
      <c r="F26">
        <v>8.5084761414756072E-2</v>
      </c>
      <c r="H26">
        <f t="shared" si="1"/>
        <v>97884.280000000013</v>
      </c>
    </row>
    <row r="27" spans="1:8" x14ac:dyDescent="0.2">
      <c r="A27" t="s">
        <v>34</v>
      </c>
      <c r="B27" t="s">
        <v>245</v>
      </c>
      <c r="D27">
        <v>116</v>
      </c>
      <c r="E27">
        <f t="shared" si="0"/>
        <v>8391</v>
      </c>
      <c r="F27">
        <v>8.7680832552790244E-2</v>
      </c>
      <c r="H27">
        <f t="shared" si="1"/>
        <v>102288.52000000002</v>
      </c>
    </row>
    <row r="28" spans="1:8" x14ac:dyDescent="0.2">
      <c r="A28" t="s">
        <v>54</v>
      </c>
      <c r="B28" t="s">
        <v>227</v>
      </c>
      <c r="D28">
        <v>230</v>
      </c>
      <c r="E28">
        <f t="shared" si="0"/>
        <v>8621</v>
      </c>
      <c r="F28">
        <v>8.9174553389676392E-2</v>
      </c>
      <c r="H28">
        <f t="shared" si="1"/>
        <v>106692.76000000002</v>
      </c>
    </row>
    <row r="29" spans="1:8" x14ac:dyDescent="0.2">
      <c r="A29" t="s">
        <v>54</v>
      </c>
      <c r="B29" t="s">
        <v>165</v>
      </c>
      <c r="D29">
        <v>177</v>
      </c>
      <c r="E29">
        <f t="shared" si="0"/>
        <v>8798</v>
      </c>
      <c r="F29">
        <v>8.9892632615271806E-2</v>
      </c>
      <c r="H29">
        <f t="shared" si="1"/>
        <v>111097.00000000003</v>
      </c>
    </row>
    <row r="30" spans="1:8" x14ac:dyDescent="0.2">
      <c r="A30" t="s">
        <v>54</v>
      </c>
      <c r="B30" t="s">
        <v>123</v>
      </c>
      <c r="D30">
        <v>25</v>
      </c>
      <c r="E30">
        <f t="shared" si="0"/>
        <v>8823</v>
      </c>
      <c r="F30">
        <v>9.0493224465133748E-2</v>
      </c>
    </row>
    <row r="31" spans="1:8" x14ac:dyDescent="0.2">
      <c r="A31" t="s">
        <v>34</v>
      </c>
      <c r="B31" t="s">
        <v>69</v>
      </c>
      <c r="D31">
        <v>516</v>
      </c>
      <c r="E31">
        <f t="shared" si="0"/>
        <v>9339</v>
      </c>
      <c r="F31">
        <v>9.8932784712938537E-2</v>
      </c>
    </row>
    <row r="32" spans="1:8" x14ac:dyDescent="0.2">
      <c r="A32" t="s">
        <v>143</v>
      </c>
      <c r="B32" t="s">
        <v>144</v>
      </c>
      <c r="D32">
        <v>788</v>
      </c>
      <c r="E32">
        <f t="shared" si="0"/>
        <v>10127</v>
      </c>
      <c r="F32">
        <v>9.9628065488390205E-2</v>
      </c>
      <c r="G32">
        <v>3</v>
      </c>
    </row>
    <row r="33" spans="1:7" x14ac:dyDescent="0.2">
      <c r="A33" t="s">
        <v>34</v>
      </c>
      <c r="B33" t="s">
        <v>171</v>
      </c>
      <c r="D33">
        <v>136</v>
      </c>
      <c r="E33">
        <f t="shared" si="0"/>
        <v>10263</v>
      </c>
      <c r="F33">
        <v>0.10190763011444892</v>
      </c>
    </row>
    <row r="34" spans="1:7" x14ac:dyDescent="0.2">
      <c r="A34" t="s">
        <v>67</v>
      </c>
      <c r="B34" t="s">
        <v>199</v>
      </c>
      <c r="D34">
        <v>396</v>
      </c>
      <c r="E34">
        <f t="shared" si="0"/>
        <v>10659</v>
      </c>
      <c r="F34">
        <v>0.10395363583678108</v>
      </c>
    </row>
    <row r="35" spans="1:7" x14ac:dyDescent="0.2">
      <c r="A35" t="s">
        <v>26</v>
      </c>
      <c r="B35" t="s">
        <v>178</v>
      </c>
      <c r="D35">
        <v>410</v>
      </c>
      <c r="E35">
        <f t="shared" si="0"/>
        <v>11069</v>
      </c>
      <c r="F35">
        <v>0.10421265956897319</v>
      </c>
    </row>
    <row r="36" spans="1:7" x14ac:dyDescent="0.2">
      <c r="A36" t="s">
        <v>67</v>
      </c>
      <c r="B36" t="s">
        <v>151</v>
      </c>
      <c r="D36">
        <v>311</v>
      </c>
      <c r="E36">
        <f t="shared" si="0"/>
        <v>11380</v>
      </c>
      <c r="F36">
        <v>0.11060948731276854</v>
      </c>
    </row>
    <row r="37" spans="1:7" x14ac:dyDescent="0.2">
      <c r="A37" t="s">
        <v>26</v>
      </c>
      <c r="B37" t="s">
        <v>129</v>
      </c>
      <c r="D37">
        <v>195</v>
      </c>
      <c r="E37">
        <f t="shared" si="0"/>
        <v>11575</v>
      </c>
      <c r="F37">
        <v>0.11194841662261701</v>
      </c>
    </row>
    <row r="38" spans="1:7" x14ac:dyDescent="0.2">
      <c r="A38" t="s">
        <v>103</v>
      </c>
      <c r="B38" t="s">
        <v>104</v>
      </c>
      <c r="D38">
        <v>44</v>
      </c>
      <c r="E38">
        <f t="shared" si="0"/>
        <v>11619</v>
      </c>
      <c r="F38">
        <v>0.11336142593973619</v>
      </c>
    </row>
    <row r="39" spans="1:7" x14ac:dyDescent="0.2">
      <c r="A39" t="s">
        <v>34</v>
      </c>
      <c r="B39" t="s">
        <v>313</v>
      </c>
      <c r="D39">
        <v>543</v>
      </c>
      <c r="E39">
        <f t="shared" si="0"/>
        <v>12162</v>
      </c>
      <c r="F39">
        <v>0.11456182829336259</v>
      </c>
    </row>
    <row r="40" spans="1:7" x14ac:dyDescent="0.2">
      <c r="A40" t="s">
        <v>100</v>
      </c>
      <c r="B40" t="s">
        <v>340</v>
      </c>
      <c r="D40">
        <v>154</v>
      </c>
      <c r="E40">
        <f t="shared" si="0"/>
        <v>12316</v>
      </c>
      <c r="F40">
        <v>0.11512231996276445</v>
      </c>
    </row>
    <row r="41" spans="1:7" x14ac:dyDescent="0.2">
      <c r="A41" t="s">
        <v>54</v>
      </c>
      <c r="B41" t="s">
        <v>77</v>
      </c>
      <c r="D41">
        <v>210</v>
      </c>
      <c r="E41">
        <f t="shared" si="0"/>
        <v>12526</v>
      </c>
      <c r="F41">
        <v>0.11526015464104633</v>
      </c>
    </row>
    <row r="42" spans="1:7" x14ac:dyDescent="0.2">
      <c r="A42" t="s">
        <v>103</v>
      </c>
      <c r="B42" t="s">
        <v>118</v>
      </c>
      <c r="D42">
        <v>178</v>
      </c>
      <c r="E42">
        <f t="shared" si="0"/>
        <v>12704</v>
      </c>
      <c r="F42">
        <v>0.11551743235282064</v>
      </c>
    </row>
    <row r="43" spans="1:7" x14ac:dyDescent="0.2">
      <c r="A43" t="s">
        <v>36</v>
      </c>
      <c r="B43" t="s">
        <v>252</v>
      </c>
      <c r="D43">
        <v>257</v>
      </c>
      <c r="E43">
        <f t="shared" si="0"/>
        <v>12961</v>
      </c>
      <c r="F43">
        <v>0.12219459792182974</v>
      </c>
    </row>
    <row r="44" spans="1:7" x14ac:dyDescent="0.2">
      <c r="A44" t="s">
        <v>34</v>
      </c>
      <c r="B44" t="s">
        <v>303</v>
      </c>
      <c r="D44">
        <v>151</v>
      </c>
      <c r="E44">
        <f t="shared" si="0"/>
        <v>13112</v>
      </c>
      <c r="F44">
        <v>0.12384251018519354</v>
      </c>
    </row>
    <row r="45" spans="1:7" x14ac:dyDescent="0.2">
      <c r="A45" t="s">
        <v>48</v>
      </c>
      <c r="B45" t="s">
        <v>184</v>
      </c>
      <c r="D45">
        <v>217</v>
      </c>
      <c r="E45">
        <f t="shared" si="0"/>
        <v>13329</v>
      </c>
      <c r="F45">
        <v>0.12698439666687178</v>
      </c>
    </row>
    <row r="46" spans="1:7" x14ac:dyDescent="0.2">
      <c r="A46" t="s">
        <v>147</v>
      </c>
      <c r="B46" t="s">
        <v>187</v>
      </c>
      <c r="D46">
        <v>390</v>
      </c>
      <c r="E46">
        <f t="shared" si="0"/>
        <v>13719</v>
      </c>
      <c r="F46">
        <v>0.1273848455716079</v>
      </c>
    </row>
    <row r="47" spans="1:7" x14ac:dyDescent="0.2">
      <c r="A47" t="s">
        <v>54</v>
      </c>
      <c r="B47" t="s">
        <v>91</v>
      </c>
      <c r="D47">
        <v>244</v>
      </c>
      <c r="E47">
        <f t="shared" si="0"/>
        <v>13963</v>
      </c>
      <c r="F47">
        <v>0.12760517394574677</v>
      </c>
    </row>
    <row r="48" spans="1:7" x14ac:dyDescent="0.2">
      <c r="A48" t="s">
        <v>147</v>
      </c>
      <c r="B48" t="s">
        <v>279</v>
      </c>
      <c r="D48">
        <v>515</v>
      </c>
      <c r="E48">
        <f t="shared" si="0"/>
        <v>14478</v>
      </c>
      <c r="F48">
        <v>0.13128688492241281</v>
      </c>
      <c r="G48">
        <v>4</v>
      </c>
    </row>
    <row r="49" spans="1:7" x14ac:dyDescent="0.2">
      <c r="A49" t="s">
        <v>100</v>
      </c>
      <c r="B49" t="s">
        <v>108</v>
      </c>
      <c r="D49">
        <v>155</v>
      </c>
      <c r="E49">
        <f t="shared" si="0"/>
        <v>14633</v>
      </c>
      <c r="F49">
        <v>0.13207386862606108</v>
      </c>
    </row>
    <row r="50" spans="1:7" x14ac:dyDescent="0.2">
      <c r="A50" t="s">
        <v>48</v>
      </c>
      <c r="B50" t="s">
        <v>150</v>
      </c>
      <c r="D50">
        <v>151</v>
      </c>
      <c r="E50">
        <f t="shared" si="0"/>
        <v>14784</v>
      </c>
      <c r="F50">
        <v>0.13423403160606462</v>
      </c>
    </row>
    <row r="51" spans="1:7" x14ac:dyDescent="0.2">
      <c r="A51" t="s">
        <v>54</v>
      </c>
      <c r="B51" t="s">
        <v>330</v>
      </c>
      <c r="D51">
        <v>63</v>
      </c>
      <c r="E51">
        <f t="shared" si="0"/>
        <v>14847</v>
      </c>
      <c r="F51">
        <v>0.13644737101102233</v>
      </c>
    </row>
    <row r="52" spans="1:7" ht="15" x14ac:dyDescent="0.25">
      <c r="A52" t="s">
        <v>220</v>
      </c>
      <c r="B52" t="s">
        <v>247</v>
      </c>
      <c r="D52">
        <v>23</v>
      </c>
      <c r="E52">
        <f t="shared" si="0"/>
        <v>14870</v>
      </c>
      <c r="F52">
        <v>0.13826913510510586</v>
      </c>
      <c r="G52" s="37"/>
    </row>
    <row r="53" spans="1:7" ht="15" x14ac:dyDescent="0.25">
      <c r="A53" t="s">
        <v>26</v>
      </c>
      <c r="B53" t="s">
        <v>137</v>
      </c>
      <c r="D53">
        <v>313</v>
      </c>
      <c r="E53">
        <f t="shared" si="0"/>
        <v>15183</v>
      </c>
      <c r="F53">
        <v>0.13954721606954323</v>
      </c>
      <c r="G53" s="37"/>
    </row>
    <row r="54" spans="1:7" ht="15" x14ac:dyDescent="0.25">
      <c r="A54" t="s">
        <v>67</v>
      </c>
      <c r="B54" t="s">
        <v>185</v>
      </c>
      <c r="D54">
        <v>568</v>
      </c>
      <c r="E54">
        <f t="shared" si="0"/>
        <v>15751</v>
      </c>
      <c r="F54">
        <v>0.15874642101306302</v>
      </c>
      <c r="G54" s="37"/>
    </row>
    <row r="55" spans="1:7" ht="15" x14ac:dyDescent="0.25">
      <c r="A55" t="s">
        <v>103</v>
      </c>
      <c r="B55" t="s">
        <v>130</v>
      </c>
      <c r="D55">
        <v>161</v>
      </c>
      <c r="E55">
        <f t="shared" si="0"/>
        <v>15912</v>
      </c>
      <c r="F55">
        <v>0.16418554378115346</v>
      </c>
      <c r="G55" s="37"/>
    </row>
    <row r="56" spans="1:7" ht="15" x14ac:dyDescent="0.25">
      <c r="A56" t="s">
        <v>29</v>
      </c>
      <c r="B56" t="s">
        <v>30</v>
      </c>
      <c r="D56">
        <v>383</v>
      </c>
      <c r="E56">
        <f t="shared" si="0"/>
        <v>16295</v>
      </c>
      <c r="F56">
        <v>0.16772050271305072</v>
      </c>
      <c r="G56" s="37"/>
    </row>
    <row r="57" spans="1:7" ht="15" x14ac:dyDescent="0.25">
      <c r="A57" t="s">
        <v>43</v>
      </c>
      <c r="B57" t="s">
        <v>117</v>
      </c>
      <c r="D57">
        <v>225</v>
      </c>
      <c r="E57">
        <f t="shared" si="0"/>
        <v>16520</v>
      </c>
      <c r="F57">
        <v>0.16884972847879365</v>
      </c>
      <c r="G57" s="36"/>
    </row>
    <row r="58" spans="1:7" ht="15" x14ac:dyDescent="0.25">
      <c r="A58" t="s">
        <v>29</v>
      </c>
      <c r="B58" t="s">
        <v>208</v>
      </c>
      <c r="D58">
        <v>3</v>
      </c>
      <c r="E58">
        <f t="shared" si="0"/>
        <v>16523</v>
      </c>
      <c r="F58">
        <v>0.1709670819513458</v>
      </c>
      <c r="G58" s="36"/>
    </row>
    <row r="59" spans="1:7" ht="15" x14ac:dyDescent="0.25">
      <c r="A59" t="s">
        <v>54</v>
      </c>
      <c r="B59" t="s">
        <v>57</v>
      </c>
      <c r="D59">
        <v>510</v>
      </c>
      <c r="E59">
        <f t="shared" si="0"/>
        <v>17033</v>
      </c>
      <c r="F59">
        <v>0.17776454076774584</v>
      </c>
      <c r="G59" s="36"/>
    </row>
    <row r="60" spans="1:7" ht="15" x14ac:dyDescent="0.25">
      <c r="A60" t="s">
        <v>34</v>
      </c>
      <c r="B60" t="s">
        <v>170</v>
      </c>
      <c r="D60">
        <v>670</v>
      </c>
      <c r="E60">
        <f t="shared" si="0"/>
        <v>17703</v>
      </c>
      <c r="F60">
        <v>0.17986279310398623</v>
      </c>
      <c r="G60" s="36"/>
    </row>
    <row r="61" spans="1:7" ht="15" x14ac:dyDescent="0.25">
      <c r="A61" t="s">
        <v>54</v>
      </c>
      <c r="B61" t="s">
        <v>54</v>
      </c>
      <c r="D61">
        <v>463</v>
      </c>
      <c r="E61">
        <f t="shared" si="0"/>
        <v>18166</v>
      </c>
      <c r="F61">
        <v>0.19157220389521268</v>
      </c>
      <c r="G61" s="36"/>
    </row>
    <row r="62" spans="1:7" ht="15" x14ac:dyDescent="0.25">
      <c r="A62" t="s">
        <v>34</v>
      </c>
      <c r="B62" t="s">
        <v>73</v>
      </c>
      <c r="D62">
        <v>309</v>
      </c>
      <c r="E62">
        <f t="shared" si="0"/>
        <v>18475</v>
      </c>
      <c r="F62">
        <v>0.19208489826749253</v>
      </c>
      <c r="G62" s="36"/>
    </row>
    <row r="63" spans="1:7" ht="15" x14ac:dyDescent="0.25">
      <c r="A63" t="s">
        <v>26</v>
      </c>
      <c r="B63" t="s">
        <v>161</v>
      </c>
      <c r="D63">
        <v>505</v>
      </c>
      <c r="E63">
        <f t="shared" si="0"/>
        <v>18980</v>
      </c>
      <c r="F63">
        <v>0.19422790163961012</v>
      </c>
      <c r="G63" s="36">
        <v>5</v>
      </c>
    </row>
    <row r="64" spans="1:7" ht="15" x14ac:dyDescent="0.25">
      <c r="A64" t="s">
        <v>43</v>
      </c>
      <c r="B64" t="s">
        <v>146</v>
      </c>
      <c r="D64">
        <v>371</v>
      </c>
      <c r="E64">
        <f t="shared" si="0"/>
        <v>19351</v>
      </c>
      <c r="F64">
        <v>0.19599967680166186</v>
      </c>
      <c r="G64" s="36"/>
    </row>
    <row r="65" spans="1:7" ht="15" x14ac:dyDescent="0.25">
      <c r="A65" t="s">
        <v>43</v>
      </c>
      <c r="B65" t="s">
        <v>188</v>
      </c>
      <c r="D65">
        <v>536</v>
      </c>
      <c r="E65">
        <f t="shared" si="0"/>
        <v>19887</v>
      </c>
      <c r="F65">
        <v>0.2033376807131454</v>
      </c>
      <c r="G65" s="36"/>
    </row>
    <row r="66" spans="1:7" ht="15" x14ac:dyDescent="0.25">
      <c r="A66" t="s">
        <v>111</v>
      </c>
      <c r="B66" t="s">
        <v>112</v>
      </c>
      <c r="D66">
        <v>167</v>
      </c>
      <c r="E66">
        <f t="shared" si="0"/>
        <v>20054</v>
      </c>
      <c r="F66">
        <v>0.2042136706259805</v>
      </c>
      <c r="G66" s="36"/>
    </row>
    <row r="67" spans="1:7" ht="15" x14ac:dyDescent="0.25">
      <c r="A67" t="s">
        <v>34</v>
      </c>
      <c r="B67" t="s">
        <v>310</v>
      </c>
      <c r="D67">
        <v>766</v>
      </c>
      <c r="E67">
        <f t="shared" si="0"/>
        <v>20820</v>
      </c>
      <c r="F67">
        <v>0.20714562121786551</v>
      </c>
      <c r="G67" s="36"/>
    </row>
    <row r="68" spans="1:7" ht="15" x14ac:dyDescent="0.25">
      <c r="A68" t="s">
        <v>67</v>
      </c>
      <c r="B68" t="s">
        <v>160</v>
      </c>
      <c r="D68">
        <v>315</v>
      </c>
      <c r="E68">
        <f t="shared" ref="E68:E131" si="2">E67+D68</f>
        <v>21135</v>
      </c>
      <c r="F68">
        <v>0.2078876029243989</v>
      </c>
      <c r="G68" s="36"/>
    </row>
    <row r="69" spans="1:7" ht="15" x14ac:dyDescent="0.25">
      <c r="A69" t="s">
        <v>43</v>
      </c>
      <c r="B69" t="s">
        <v>358</v>
      </c>
      <c r="D69">
        <v>487</v>
      </c>
      <c r="E69">
        <f t="shared" si="2"/>
        <v>21622</v>
      </c>
      <c r="F69">
        <v>0.21360710054374654</v>
      </c>
      <c r="G69" s="36"/>
    </row>
    <row r="70" spans="1:7" ht="15" x14ac:dyDescent="0.25">
      <c r="A70" t="s">
        <v>34</v>
      </c>
      <c r="B70" t="s">
        <v>102</v>
      </c>
      <c r="D70">
        <v>229</v>
      </c>
      <c r="E70">
        <f t="shared" si="2"/>
        <v>21851</v>
      </c>
      <c r="F70">
        <v>0.21401936201380711</v>
      </c>
      <c r="G70" s="36"/>
    </row>
    <row r="71" spans="1:7" ht="15" x14ac:dyDescent="0.25">
      <c r="A71" t="s">
        <v>100</v>
      </c>
      <c r="B71" t="s">
        <v>191</v>
      </c>
      <c r="D71">
        <v>209</v>
      </c>
      <c r="E71">
        <f t="shared" si="2"/>
        <v>22060</v>
      </c>
      <c r="F71">
        <v>0.21416009108299394</v>
      </c>
      <c r="G71" s="36"/>
    </row>
    <row r="72" spans="1:7" ht="15" x14ac:dyDescent="0.25">
      <c r="A72" t="s">
        <v>43</v>
      </c>
      <c r="B72" t="s">
        <v>194</v>
      </c>
      <c r="D72">
        <v>396</v>
      </c>
      <c r="E72">
        <f t="shared" si="2"/>
        <v>22456</v>
      </c>
      <c r="F72">
        <v>0.21869088439109663</v>
      </c>
      <c r="G72" s="36"/>
    </row>
    <row r="73" spans="1:7" ht="15" x14ac:dyDescent="0.25">
      <c r="A73" t="s">
        <v>100</v>
      </c>
      <c r="B73" t="s">
        <v>157</v>
      </c>
      <c r="D73">
        <v>99</v>
      </c>
      <c r="E73">
        <f t="shared" si="2"/>
        <v>22555</v>
      </c>
      <c r="F73">
        <v>0.22015543762749124</v>
      </c>
      <c r="G73" s="36"/>
    </row>
    <row r="74" spans="1:7" ht="15" x14ac:dyDescent="0.25">
      <c r="A74" t="s">
        <v>34</v>
      </c>
      <c r="B74" t="s">
        <v>125</v>
      </c>
      <c r="D74">
        <v>730</v>
      </c>
      <c r="E74">
        <f t="shared" si="2"/>
        <v>23285</v>
      </c>
      <c r="F74">
        <v>0.22727640409688732</v>
      </c>
      <c r="G74" s="36">
        <v>6</v>
      </c>
    </row>
    <row r="75" spans="1:7" ht="15" x14ac:dyDescent="0.25">
      <c r="A75" t="s">
        <v>54</v>
      </c>
      <c r="B75" t="s">
        <v>298</v>
      </c>
      <c r="D75">
        <v>337</v>
      </c>
      <c r="E75">
        <f t="shared" si="2"/>
        <v>23622</v>
      </c>
      <c r="F75">
        <v>0.23124688193176435</v>
      </c>
      <c r="G75" s="36"/>
    </row>
    <row r="76" spans="1:7" ht="15" x14ac:dyDescent="0.25">
      <c r="A76" t="s">
        <v>36</v>
      </c>
      <c r="B76" t="s">
        <v>210</v>
      </c>
      <c r="D76">
        <v>70</v>
      </c>
      <c r="E76">
        <f t="shared" si="2"/>
        <v>23692</v>
      </c>
      <c r="F76">
        <v>0.23714092258157782</v>
      </c>
      <c r="G76" s="36"/>
    </row>
    <row r="77" spans="1:7" ht="15" x14ac:dyDescent="0.25">
      <c r="A77" t="s">
        <v>36</v>
      </c>
      <c r="B77" t="s">
        <v>354</v>
      </c>
      <c r="D77">
        <v>183</v>
      </c>
      <c r="E77">
        <f t="shared" si="2"/>
        <v>23875</v>
      </c>
      <c r="F77">
        <v>0.23791748470429719</v>
      </c>
      <c r="G77" s="36"/>
    </row>
    <row r="78" spans="1:7" ht="15" x14ac:dyDescent="0.25">
      <c r="A78" t="s">
        <v>29</v>
      </c>
      <c r="B78" t="s">
        <v>311</v>
      </c>
      <c r="D78">
        <v>82</v>
      </c>
      <c r="E78">
        <f t="shared" si="2"/>
        <v>23957</v>
      </c>
      <c r="F78">
        <v>0.23934287827885914</v>
      </c>
      <c r="G78" s="36"/>
    </row>
    <row r="79" spans="1:7" ht="15" x14ac:dyDescent="0.25">
      <c r="A79" t="s">
        <v>39</v>
      </c>
      <c r="B79" t="s">
        <v>113</v>
      </c>
      <c r="D79">
        <v>438</v>
      </c>
      <c r="E79">
        <f t="shared" si="2"/>
        <v>24395</v>
      </c>
      <c r="F79">
        <v>0.24548392236994721</v>
      </c>
      <c r="G79" s="36"/>
    </row>
    <row r="80" spans="1:7" ht="15" x14ac:dyDescent="0.25">
      <c r="A80" t="s">
        <v>29</v>
      </c>
      <c r="B80" t="s">
        <v>99</v>
      </c>
      <c r="D80">
        <v>82</v>
      </c>
      <c r="E80">
        <f t="shared" si="2"/>
        <v>24477</v>
      </c>
      <c r="F80">
        <v>0.24658502801857241</v>
      </c>
      <c r="G80" s="36"/>
    </row>
    <row r="81" spans="1:7" ht="15" x14ac:dyDescent="0.25">
      <c r="A81" t="s">
        <v>67</v>
      </c>
      <c r="B81" t="s">
        <v>309</v>
      </c>
      <c r="D81">
        <v>282</v>
      </c>
      <c r="E81">
        <f t="shared" si="2"/>
        <v>24759</v>
      </c>
      <c r="F81">
        <v>0.24712571428664365</v>
      </c>
      <c r="G81" s="36"/>
    </row>
    <row r="82" spans="1:7" ht="15" x14ac:dyDescent="0.25">
      <c r="A82" t="s">
        <v>48</v>
      </c>
      <c r="B82" t="s">
        <v>351</v>
      </c>
      <c r="D82">
        <v>608</v>
      </c>
      <c r="E82">
        <f t="shared" si="2"/>
        <v>25367</v>
      </c>
      <c r="F82">
        <v>0.24987018536543149</v>
      </c>
      <c r="G82" s="36"/>
    </row>
    <row r="83" spans="1:7" ht="15" x14ac:dyDescent="0.25">
      <c r="A83" t="s">
        <v>36</v>
      </c>
      <c r="B83" t="s">
        <v>37</v>
      </c>
      <c r="D83">
        <v>641</v>
      </c>
      <c r="E83">
        <f t="shared" si="2"/>
        <v>26008</v>
      </c>
      <c r="F83">
        <v>0.25223013247578763</v>
      </c>
      <c r="G83" s="36"/>
    </row>
    <row r="84" spans="1:7" ht="15" x14ac:dyDescent="0.25">
      <c r="A84" t="s">
        <v>39</v>
      </c>
      <c r="B84" t="s">
        <v>335</v>
      </c>
      <c r="D84">
        <v>461</v>
      </c>
      <c r="E84">
        <f t="shared" si="2"/>
        <v>26469</v>
      </c>
      <c r="F84">
        <v>0.25681888223468907</v>
      </c>
      <c r="G84" s="36"/>
    </row>
    <row r="85" spans="1:7" ht="15" x14ac:dyDescent="0.25">
      <c r="A85" t="s">
        <v>39</v>
      </c>
      <c r="B85" t="s">
        <v>250</v>
      </c>
      <c r="D85">
        <v>270</v>
      </c>
      <c r="E85">
        <f t="shared" si="2"/>
        <v>26739</v>
      </c>
      <c r="F85">
        <v>0.26165230429159969</v>
      </c>
      <c r="G85" s="36"/>
    </row>
    <row r="86" spans="1:7" ht="15" x14ac:dyDescent="0.25">
      <c r="A86" t="s">
        <v>48</v>
      </c>
      <c r="B86" t="s">
        <v>83</v>
      </c>
      <c r="D86">
        <v>975</v>
      </c>
      <c r="E86">
        <f t="shared" si="2"/>
        <v>27714</v>
      </c>
      <c r="F86">
        <v>0.26294670925717556</v>
      </c>
      <c r="G86" s="36">
        <v>7</v>
      </c>
    </row>
    <row r="87" spans="1:7" ht="15" x14ac:dyDescent="0.25">
      <c r="A87" t="s">
        <v>26</v>
      </c>
      <c r="B87" t="s">
        <v>263</v>
      </c>
      <c r="D87">
        <v>359</v>
      </c>
      <c r="E87">
        <f t="shared" si="2"/>
        <v>28073</v>
      </c>
      <c r="F87">
        <v>0.26610596347043391</v>
      </c>
      <c r="G87" s="36"/>
    </row>
    <row r="88" spans="1:7" ht="15" x14ac:dyDescent="0.25">
      <c r="A88" t="s">
        <v>100</v>
      </c>
      <c r="B88" t="s">
        <v>293</v>
      </c>
      <c r="D88">
        <v>65</v>
      </c>
      <c r="E88">
        <f t="shared" si="2"/>
        <v>28138</v>
      </c>
      <c r="F88">
        <v>0.26905012599317624</v>
      </c>
      <c r="G88" s="36"/>
    </row>
    <row r="89" spans="1:7" ht="15" x14ac:dyDescent="0.25">
      <c r="A89" t="s">
        <v>26</v>
      </c>
      <c r="B89" t="s">
        <v>74</v>
      </c>
      <c r="D89">
        <v>710</v>
      </c>
      <c r="E89">
        <f t="shared" si="2"/>
        <v>28848</v>
      </c>
      <c r="F89">
        <v>0.26973753193687477</v>
      </c>
      <c r="G89" s="36"/>
    </row>
    <row r="90" spans="1:7" ht="15" x14ac:dyDescent="0.25">
      <c r="A90" t="s">
        <v>103</v>
      </c>
      <c r="B90" t="s">
        <v>248</v>
      </c>
      <c r="D90">
        <v>232</v>
      </c>
      <c r="E90">
        <f t="shared" si="2"/>
        <v>29080</v>
      </c>
      <c r="F90">
        <v>0.27162255954648806</v>
      </c>
      <c r="G90" s="36"/>
    </row>
    <row r="91" spans="1:7" ht="15" x14ac:dyDescent="0.25">
      <c r="A91" t="s">
        <v>54</v>
      </c>
      <c r="B91" t="s">
        <v>342</v>
      </c>
      <c r="D91">
        <v>108</v>
      </c>
      <c r="E91">
        <f t="shared" si="2"/>
        <v>29188</v>
      </c>
      <c r="F91">
        <v>0.28194737439832107</v>
      </c>
      <c r="G91" s="36"/>
    </row>
    <row r="92" spans="1:7" ht="15" x14ac:dyDescent="0.25">
      <c r="A92" t="s">
        <v>48</v>
      </c>
      <c r="B92" t="s">
        <v>239</v>
      </c>
      <c r="D92">
        <v>680</v>
      </c>
      <c r="E92">
        <f t="shared" si="2"/>
        <v>29868</v>
      </c>
      <c r="F92">
        <v>0.28656877328632513</v>
      </c>
      <c r="G92" s="36"/>
    </row>
    <row r="93" spans="1:7" ht="15" x14ac:dyDescent="0.25">
      <c r="A93" t="s">
        <v>54</v>
      </c>
      <c r="B93" t="s">
        <v>301</v>
      </c>
      <c r="D93">
        <v>32</v>
      </c>
      <c r="E93">
        <f t="shared" si="2"/>
        <v>29900</v>
      </c>
      <c r="F93">
        <v>0.29324121602006614</v>
      </c>
      <c r="G93" s="36"/>
    </row>
    <row r="94" spans="1:7" ht="15" x14ac:dyDescent="0.25">
      <c r="A94" t="s">
        <v>143</v>
      </c>
      <c r="B94" t="s">
        <v>286</v>
      </c>
      <c r="D94">
        <v>171</v>
      </c>
      <c r="E94">
        <f t="shared" si="2"/>
        <v>30071</v>
      </c>
      <c r="F94">
        <v>0.2975340696620552</v>
      </c>
      <c r="G94" s="36"/>
    </row>
    <row r="95" spans="1:7" x14ac:dyDescent="0.2">
      <c r="A95" t="s">
        <v>67</v>
      </c>
      <c r="B95" t="s">
        <v>331</v>
      </c>
      <c r="D95">
        <v>195</v>
      </c>
      <c r="E95">
        <f t="shared" si="2"/>
        <v>30266</v>
      </c>
      <c r="F95">
        <v>0.29789680070210545</v>
      </c>
    </row>
    <row r="96" spans="1:7" x14ac:dyDescent="0.2">
      <c r="A96" t="s">
        <v>100</v>
      </c>
      <c r="B96" t="s">
        <v>204</v>
      </c>
      <c r="D96">
        <v>93</v>
      </c>
      <c r="E96">
        <f t="shared" si="2"/>
        <v>30359</v>
      </c>
      <c r="F96">
        <v>0.31443724050470756</v>
      </c>
    </row>
    <row r="97" spans="1:7" x14ac:dyDescent="0.2">
      <c r="A97" t="s">
        <v>48</v>
      </c>
      <c r="B97" t="s">
        <v>277</v>
      </c>
      <c r="D97">
        <v>685</v>
      </c>
      <c r="E97">
        <f t="shared" si="2"/>
        <v>31044</v>
      </c>
      <c r="F97">
        <v>0.31747405331479583</v>
      </c>
    </row>
    <row r="98" spans="1:7" x14ac:dyDescent="0.2">
      <c r="A98" t="s">
        <v>36</v>
      </c>
      <c r="B98" t="s">
        <v>217</v>
      </c>
      <c r="D98">
        <v>117</v>
      </c>
      <c r="E98">
        <f t="shared" si="2"/>
        <v>31161</v>
      </c>
      <c r="F98">
        <v>0.31755189288704444</v>
      </c>
    </row>
    <row r="99" spans="1:7" x14ac:dyDescent="0.2">
      <c r="A99" t="s">
        <v>54</v>
      </c>
      <c r="B99" t="s">
        <v>55</v>
      </c>
      <c r="D99">
        <v>140</v>
      </c>
      <c r="E99">
        <f t="shared" si="2"/>
        <v>31301</v>
      </c>
      <c r="F99">
        <v>0.32032300393926827</v>
      </c>
    </row>
    <row r="100" spans="1:7" x14ac:dyDescent="0.2">
      <c r="A100" t="s">
        <v>54</v>
      </c>
      <c r="B100" t="s">
        <v>153</v>
      </c>
      <c r="D100">
        <v>94</v>
      </c>
      <c r="E100">
        <f t="shared" si="2"/>
        <v>31395</v>
      </c>
      <c r="F100">
        <v>0.3233752720825066</v>
      </c>
    </row>
    <row r="101" spans="1:7" x14ac:dyDescent="0.2">
      <c r="A101" t="s">
        <v>59</v>
      </c>
      <c r="B101" t="s">
        <v>62</v>
      </c>
      <c r="D101">
        <v>657</v>
      </c>
      <c r="E101">
        <f t="shared" si="2"/>
        <v>32052</v>
      </c>
      <c r="F101">
        <v>0.32554279687967536</v>
      </c>
      <c r="G101">
        <v>8</v>
      </c>
    </row>
    <row r="102" spans="1:7" x14ac:dyDescent="0.2">
      <c r="A102" t="s">
        <v>111</v>
      </c>
      <c r="B102" t="s">
        <v>231</v>
      </c>
      <c r="D102">
        <v>75</v>
      </c>
      <c r="E102">
        <f t="shared" si="2"/>
        <v>32127</v>
      </c>
      <c r="F102">
        <v>0.32990100295457814</v>
      </c>
    </row>
    <row r="103" spans="1:7" x14ac:dyDescent="0.2">
      <c r="A103" t="s">
        <v>36</v>
      </c>
      <c r="B103" t="s">
        <v>133</v>
      </c>
      <c r="D103">
        <v>224</v>
      </c>
      <c r="E103">
        <f t="shared" si="2"/>
        <v>32351</v>
      </c>
      <c r="F103">
        <v>0.3332788961004387</v>
      </c>
    </row>
    <row r="104" spans="1:7" x14ac:dyDescent="0.2">
      <c r="A104" t="s">
        <v>26</v>
      </c>
      <c r="B104" t="s">
        <v>359</v>
      </c>
      <c r="D104">
        <v>347</v>
      </c>
      <c r="E104">
        <f t="shared" si="2"/>
        <v>32698</v>
      </c>
      <c r="F104">
        <v>0.33798606785006935</v>
      </c>
    </row>
    <row r="105" spans="1:7" x14ac:dyDescent="0.2">
      <c r="A105" t="s">
        <v>43</v>
      </c>
      <c r="B105" t="s">
        <v>173</v>
      </c>
      <c r="D105">
        <v>539</v>
      </c>
      <c r="E105">
        <f t="shared" si="2"/>
        <v>33237</v>
      </c>
      <c r="F105">
        <v>0.33966247428233354</v>
      </c>
    </row>
    <row r="106" spans="1:7" x14ac:dyDescent="0.2">
      <c r="A106" t="s">
        <v>111</v>
      </c>
      <c r="B106" t="s">
        <v>257</v>
      </c>
      <c r="D106">
        <v>79</v>
      </c>
      <c r="E106">
        <f t="shared" si="2"/>
        <v>33316</v>
      </c>
      <c r="F106">
        <v>0.34013387456221866</v>
      </c>
    </row>
    <row r="107" spans="1:7" x14ac:dyDescent="0.2">
      <c r="A107" t="s">
        <v>220</v>
      </c>
      <c r="B107" t="s">
        <v>223</v>
      </c>
      <c r="D107">
        <v>139</v>
      </c>
      <c r="E107">
        <f t="shared" si="2"/>
        <v>33455</v>
      </c>
      <c r="F107">
        <v>0.34681988502820182</v>
      </c>
    </row>
    <row r="108" spans="1:7" x14ac:dyDescent="0.2">
      <c r="A108" t="s">
        <v>100</v>
      </c>
      <c r="B108" t="s">
        <v>363</v>
      </c>
      <c r="D108">
        <v>355</v>
      </c>
      <c r="E108">
        <f t="shared" si="2"/>
        <v>33810</v>
      </c>
      <c r="F108">
        <v>0.35234781578591656</v>
      </c>
    </row>
    <row r="109" spans="1:7" x14ac:dyDescent="0.2">
      <c r="A109" t="s">
        <v>34</v>
      </c>
      <c r="B109" t="s">
        <v>271</v>
      </c>
      <c r="D109">
        <v>593</v>
      </c>
      <c r="E109">
        <f t="shared" si="2"/>
        <v>34403</v>
      </c>
      <c r="F109">
        <v>0.35358372476349875</v>
      </c>
    </row>
    <row r="110" spans="1:7" x14ac:dyDescent="0.2">
      <c r="A110" t="s">
        <v>220</v>
      </c>
      <c r="B110" t="s">
        <v>281</v>
      </c>
      <c r="D110">
        <v>47</v>
      </c>
      <c r="E110">
        <f t="shared" si="2"/>
        <v>34450</v>
      </c>
      <c r="F110">
        <v>0.35581639997239056</v>
      </c>
    </row>
    <row r="111" spans="1:7" x14ac:dyDescent="0.2">
      <c r="A111" t="s">
        <v>43</v>
      </c>
      <c r="B111" t="s">
        <v>96</v>
      </c>
      <c r="D111">
        <v>278</v>
      </c>
      <c r="E111">
        <f t="shared" si="2"/>
        <v>34728</v>
      </c>
      <c r="F111">
        <v>0.35888798034472813</v>
      </c>
    </row>
    <row r="112" spans="1:7" x14ac:dyDescent="0.2">
      <c r="A112" t="s">
        <v>34</v>
      </c>
      <c r="B112" t="s">
        <v>287</v>
      </c>
      <c r="D112">
        <v>301</v>
      </c>
      <c r="E112">
        <f t="shared" si="2"/>
        <v>35029</v>
      </c>
      <c r="F112">
        <v>0.36709448824974256</v>
      </c>
    </row>
    <row r="113" spans="1:7" x14ac:dyDescent="0.2">
      <c r="A113" t="s">
        <v>100</v>
      </c>
      <c r="B113" t="s">
        <v>180</v>
      </c>
      <c r="D113">
        <v>1300</v>
      </c>
      <c r="E113">
        <f t="shared" si="2"/>
        <v>36329</v>
      </c>
      <c r="F113">
        <v>0.36773611914141091</v>
      </c>
      <c r="G113">
        <v>9</v>
      </c>
    </row>
    <row r="114" spans="1:7" x14ac:dyDescent="0.2">
      <c r="A114" t="s">
        <v>103</v>
      </c>
      <c r="B114" t="s">
        <v>110</v>
      </c>
      <c r="D114">
        <v>95</v>
      </c>
      <c r="E114">
        <f t="shared" si="2"/>
        <v>36424</v>
      </c>
      <c r="F114">
        <v>0.36812736507115229</v>
      </c>
    </row>
    <row r="115" spans="1:7" x14ac:dyDescent="0.2">
      <c r="A115" t="s">
        <v>34</v>
      </c>
      <c r="B115" t="s">
        <v>325</v>
      </c>
      <c r="D115">
        <v>79</v>
      </c>
      <c r="E115">
        <f t="shared" si="2"/>
        <v>36503</v>
      </c>
      <c r="F115">
        <v>0.37056358840885517</v>
      </c>
    </row>
    <row r="116" spans="1:7" x14ac:dyDescent="0.2">
      <c r="A116" t="s">
        <v>26</v>
      </c>
      <c r="B116" t="s">
        <v>80</v>
      </c>
      <c r="D116">
        <v>388</v>
      </c>
      <c r="E116">
        <f t="shared" si="2"/>
        <v>36891</v>
      </c>
      <c r="F116">
        <v>0.37299656122268365</v>
      </c>
    </row>
    <row r="117" spans="1:7" x14ac:dyDescent="0.2">
      <c r="A117" t="s">
        <v>34</v>
      </c>
      <c r="B117" t="s">
        <v>272</v>
      </c>
      <c r="D117">
        <v>265</v>
      </c>
      <c r="E117">
        <f t="shared" si="2"/>
        <v>37156</v>
      </c>
      <c r="F117">
        <v>0.37559925915197423</v>
      </c>
    </row>
    <row r="118" spans="1:7" x14ac:dyDescent="0.2">
      <c r="A118" t="s">
        <v>103</v>
      </c>
      <c r="B118" t="s">
        <v>164</v>
      </c>
      <c r="D118">
        <v>31</v>
      </c>
      <c r="E118">
        <f t="shared" si="2"/>
        <v>37187</v>
      </c>
      <c r="F118">
        <v>0.37992619700683739</v>
      </c>
    </row>
    <row r="119" spans="1:7" x14ac:dyDescent="0.2">
      <c r="A119" t="s">
        <v>39</v>
      </c>
      <c r="B119" t="s">
        <v>139</v>
      </c>
      <c r="D119">
        <v>212</v>
      </c>
      <c r="E119">
        <f t="shared" si="2"/>
        <v>37399</v>
      </c>
      <c r="F119">
        <v>0.38042157514571273</v>
      </c>
    </row>
    <row r="120" spans="1:7" x14ac:dyDescent="0.2">
      <c r="A120" t="s">
        <v>103</v>
      </c>
      <c r="B120" t="s">
        <v>238</v>
      </c>
      <c r="D120">
        <v>83</v>
      </c>
      <c r="E120">
        <f t="shared" si="2"/>
        <v>37482</v>
      </c>
      <c r="F120">
        <v>0.38762189873373165</v>
      </c>
    </row>
    <row r="121" spans="1:7" x14ac:dyDescent="0.2">
      <c r="A121" t="s">
        <v>48</v>
      </c>
      <c r="B121" t="s">
        <v>49</v>
      </c>
      <c r="D121">
        <v>624</v>
      </c>
      <c r="E121">
        <f t="shared" si="2"/>
        <v>38106</v>
      </c>
      <c r="F121">
        <v>0.38801157145956489</v>
      </c>
    </row>
    <row r="122" spans="1:7" x14ac:dyDescent="0.2">
      <c r="A122" t="s">
        <v>103</v>
      </c>
      <c r="B122" t="s">
        <v>294</v>
      </c>
      <c r="D122">
        <v>109</v>
      </c>
      <c r="E122">
        <f t="shared" si="2"/>
        <v>38215</v>
      </c>
      <c r="F122">
        <v>0.38993207210804726</v>
      </c>
    </row>
    <row r="123" spans="1:7" x14ac:dyDescent="0.2">
      <c r="A123" t="s">
        <v>48</v>
      </c>
      <c r="B123" t="s">
        <v>167</v>
      </c>
      <c r="D123">
        <v>318</v>
      </c>
      <c r="E123">
        <f t="shared" si="2"/>
        <v>38533</v>
      </c>
      <c r="F123">
        <v>0.39334661254957481</v>
      </c>
    </row>
    <row r="124" spans="1:7" x14ac:dyDescent="0.2">
      <c r="A124" t="s">
        <v>26</v>
      </c>
      <c r="B124" t="s">
        <v>145</v>
      </c>
      <c r="D124">
        <v>634</v>
      </c>
      <c r="E124">
        <f t="shared" si="2"/>
        <v>39167</v>
      </c>
      <c r="F124">
        <v>0.39565763978802415</v>
      </c>
    </row>
    <row r="125" spans="1:7" x14ac:dyDescent="0.2">
      <c r="A125" t="s">
        <v>36</v>
      </c>
      <c r="B125" t="s">
        <v>246</v>
      </c>
      <c r="D125">
        <v>329</v>
      </c>
      <c r="E125">
        <f t="shared" si="2"/>
        <v>39496</v>
      </c>
      <c r="F125">
        <v>0.39653798070090351</v>
      </c>
    </row>
    <row r="126" spans="1:7" x14ac:dyDescent="0.2">
      <c r="A126" t="s">
        <v>103</v>
      </c>
      <c r="B126" t="s">
        <v>324</v>
      </c>
      <c r="D126">
        <v>75</v>
      </c>
      <c r="E126">
        <f t="shared" si="2"/>
        <v>39571</v>
      </c>
      <c r="F126">
        <v>0.39723531862509887</v>
      </c>
    </row>
    <row r="127" spans="1:7" x14ac:dyDescent="0.2">
      <c r="A127" t="s">
        <v>29</v>
      </c>
      <c r="B127" t="s">
        <v>353</v>
      </c>
      <c r="D127">
        <v>136</v>
      </c>
      <c r="E127">
        <f t="shared" si="2"/>
        <v>39707</v>
      </c>
      <c r="F127">
        <v>0.39745893971632928</v>
      </c>
    </row>
    <row r="128" spans="1:7" x14ac:dyDescent="0.2">
      <c r="A128" t="s">
        <v>48</v>
      </c>
      <c r="B128" t="s">
        <v>267</v>
      </c>
      <c r="D128">
        <v>317</v>
      </c>
      <c r="E128">
        <f t="shared" si="2"/>
        <v>40024</v>
      </c>
      <c r="F128">
        <v>0.40562429616779239</v>
      </c>
    </row>
    <row r="129" spans="1:7" x14ac:dyDescent="0.2">
      <c r="A129" t="s">
        <v>26</v>
      </c>
      <c r="B129" t="s">
        <v>346</v>
      </c>
      <c r="D129">
        <v>267</v>
      </c>
      <c r="E129">
        <f t="shared" si="2"/>
        <v>40291</v>
      </c>
      <c r="F129">
        <v>0.40999326382317858</v>
      </c>
    </row>
    <row r="130" spans="1:7" x14ac:dyDescent="0.2">
      <c r="A130" t="s">
        <v>103</v>
      </c>
      <c r="B130" t="s">
        <v>116</v>
      </c>
      <c r="D130">
        <v>49</v>
      </c>
      <c r="E130">
        <f t="shared" si="2"/>
        <v>40340</v>
      </c>
      <c r="F130">
        <v>0.41594678679234898</v>
      </c>
    </row>
    <row r="131" spans="1:7" x14ac:dyDescent="0.2">
      <c r="A131" t="s">
        <v>147</v>
      </c>
      <c r="B131" t="s">
        <v>364</v>
      </c>
      <c r="D131">
        <v>335</v>
      </c>
      <c r="E131">
        <f t="shared" si="2"/>
        <v>40675</v>
      </c>
      <c r="F131">
        <v>0.42441650448896084</v>
      </c>
      <c r="G131">
        <v>10</v>
      </c>
    </row>
    <row r="132" spans="1:7" x14ac:dyDescent="0.2">
      <c r="A132" t="s">
        <v>26</v>
      </c>
      <c r="B132" t="s">
        <v>41</v>
      </c>
      <c r="D132">
        <v>243</v>
      </c>
      <c r="E132">
        <f t="shared" ref="E132:E195" si="3">E131+D132</f>
        <v>40918</v>
      </c>
      <c r="F132">
        <v>0.42672892345596303</v>
      </c>
    </row>
    <row r="133" spans="1:7" x14ac:dyDescent="0.2">
      <c r="A133" t="s">
        <v>43</v>
      </c>
      <c r="B133" t="s">
        <v>361</v>
      </c>
      <c r="D133">
        <v>363</v>
      </c>
      <c r="E133">
        <f t="shared" si="3"/>
        <v>41281</v>
      </c>
      <c r="F133">
        <v>0.43167464572916014</v>
      </c>
    </row>
    <row r="134" spans="1:7" x14ac:dyDescent="0.2">
      <c r="A134" t="s">
        <v>59</v>
      </c>
      <c r="B134" t="s">
        <v>60</v>
      </c>
      <c r="D134">
        <v>743</v>
      </c>
      <c r="E134">
        <f t="shared" si="3"/>
        <v>42024</v>
      </c>
      <c r="F134">
        <v>0.43530464411997505</v>
      </c>
    </row>
    <row r="135" spans="1:7" x14ac:dyDescent="0.2">
      <c r="A135" t="s">
        <v>34</v>
      </c>
      <c r="B135" t="s">
        <v>58</v>
      </c>
      <c r="D135">
        <v>633</v>
      </c>
      <c r="E135">
        <f t="shared" si="3"/>
        <v>42657</v>
      </c>
      <c r="F135">
        <v>0.44159861274956957</v>
      </c>
    </row>
    <row r="136" spans="1:7" x14ac:dyDescent="0.2">
      <c r="A136" t="s">
        <v>34</v>
      </c>
      <c r="B136" t="s">
        <v>253</v>
      </c>
      <c r="D136">
        <v>242</v>
      </c>
      <c r="E136">
        <f t="shared" si="3"/>
        <v>42899</v>
      </c>
      <c r="F136">
        <v>0.44264467389771378</v>
      </c>
    </row>
    <row r="137" spans="1:7" x14ac:dyDescent="0.2">
      <c r="A137" t="s">
        <v>34</v>
      </c>
      <c r="B137" t="s">
        <v>141</v>
      </c>
      <c r="D137">
        <v>675</v>
      </c>
      <c r="E137">
        <f t="shared" si="3"/>
        <v>43574</v>
      </c>
      <c r="F137">
        <v>0.4489202477943629</v>
      </c>
    </row>
    <row r="138" spans="1:7" x14ac:dyDescent="0.2">
      <c r="A138" t="s">
        <v>34</v>
      </c>
      <c r="B138" t="s">
        <v>256</v>
      </c>
      <c r="D138">
        <v>471</v>
      </c>
      <c r="E138">
        <f t="shared" si="3"/>
        <v>44045</v>
      </c>
      <c r="F138">
        <v>0.45007729527584783</v>
      </c>
    </row>
    <row r="139" spans="1:7" x14ac:dyDescent="0.2">
      <c r="A139" t="s">
        <v>67</v>
      </c>
      <c r="B139" t="s">
        <v>265</v>
      </c>
      <c r="D139">
        <v>103</v>
      </c>
      <c r="E139">
        <f t="shared" si="3"/>
        <v>44148</v>
      </c>
      <c r="F139">
        <v>0.45154252226924096</v>
      </c>
    </row>
    <row r="140" spans="1:7" x14ac:dyDescent="0.2">
      <c r="A140" t="s">
        <v>34</v>
      </c>
      <c r="B140" t="s">
        <v>197</v>
      </c>
      <c r="D140">
        <v>524</v>
      </c>
      <c r="E140">
        <f t="shared" si="3"/>
        <v>44672</v>
      </c>
      <c r="F140">
        <v>0.45210842209066693</v>
      </c>
    </row>
    <row r="141" spans="1:7" x14ac:dyDescent="0.2">
      <c r="A141" t="s">
        <v>100</v>
      </c>
      <c r="B141" t="s">
        <v>284</v>
      </c>
      <c r="D141">
        <v>261</v>
      </c>
      <c r="E141">
        <f t="shared" si="3"/>
        <v>44933</v>
      </c>
      <c r="F141">
        <v>0.45397414542564041</v>
      </c>
    </row>
    <row r="142" spans="1:7" x14ac:dyDescent="0.2">
      <c r="A142" t="s">
        <v>43</v>
      </c>
      <c r="B142" t="s">
        <v>134</v>
      </c>
      <c r="D142">
        <v>411</v>
      </c>
      <c r="E142">
        <f t="shared" si="3"/>
        <v>45344</v>
      </c>
      <c r="F142">
        <v>0.45593145303524818</v>
      </c>
      <c r="G142">
        <v>11</v>
      </c>
    </row>
    <row r="143" spans="1:7" x14ac:dyDescent="0.2">
      <c r="A143" t="s">
        <v>111</v>
      </c>
      <c r="B143" t="s">
        <v>186</v>
      </c>
      <c r="D143">
        <v>104</v>
      </c>
      <c r="E143">
        <f t="shared" si="3"/>
        <v>45448</v>
      </c>
      <c r="F143">
        <v>0.45629027130999578</v>
      </c>
    </row>
    <row r="144" spans="1:7" x14ac:dyDescent="0.2">
      <c r="A144" t="s">
        <v>220</v>
      </c>
      <c r="B144" t="s">
        <v>280</v>
      </c>
      <c r="D144">
        <v>502</v>
      </c>
      <c r="E144">
        <f t="shared" si="3"/>
        <v>45950</v>
      </c>
      <c r="F144">
        <v>0.4675843773077073</v>
      </c>
    </row>
    <row r="145" spans="1:7" x14ac:dyDescent="0.2">
      <c r="A145" t="s">
        <v>220</v>
      </c>
      <c r="B145" t="s">
        <v>221</v>
      </c>
      <c r="D145">
        <v>58</v>
      </c>
      <c r="E145">
        <f t="shared" si="3"/>
        <v>46008</v>
      </c>
      <c r="F145">
        <v>0.47143177398044167</v>
      </c>
    </row>
    <row r="146" spans="1:7" x14ac:dyDescent="0.2">
      <c r="A146" t="s">
        <v>46</v>
      </c>
      <c r="B146" t="s">
        <v>226</v>
      </c>
      <c r="D146">
        <v>0</v>
      </c>
      <c r="E146">
        <f t="shared" si="3"/>
        <v>46008</v>
      </c>
      <c r="F146">
        <v>0.47356216849475419</v>
      </c>
    </row>
    <row r="147" spans="1:7" x14ac:dyDescent="0.2">
      <c r="A147" t="s">
        <v>100</v>
      </c>
      <c r="B147" t="s">
        <v>195</v>
      </c>
      <c r="D147">
        <v>421</v>
      </c>
      <c r="E147">
        <f t="shared" si="3"/>
        <v>46429</v>
      </c>
      <c r="F147">
        <v>0.47402298650711483</v>
      </c>
    </row>
    <row r="148" spans="1:7" x14ac:dyDescent="0.2">
      <c r="A148" t="s">
        <v>34</v>
      </c>
      <c r="B148" t="s">
        <v>140</v>
      </c>
      <c r="D148">
        <v>562</v>
      </c>
      <c r="E148">
        <f t="shared" si="3"/>
        <v>46991</v>
      </c>
      <c r="F148">
        <v>0.47799912284372825</v>
      </c>
    </row>
    <row r="149" spans="1:7" x14ac:dyDescent="0.2">
      <c r="A149" t="s">
        <v>143</v>
      </c>
      <c r="B149" t="s">
        <v>260</v>
      </c>
      <c r="D149">
        <v>357</v>
      </c>
      <c r="E149">
        <f t="shared" si="3"/>
        <v>47348</v>
      </c>
      <c r="F149">
        <v>0.48054607300409324</v>
      </c>
    </row>
    <row r="150" spans="1:7" x14ac:dyDescent="0.2">
      <c r="A150" t="s">
        <v>54</v>
      </c>
      <c r="B150" t="s">
        <v>314</v>
      </c>
      <c r="D150">
        <v>116</v>
      </c>
      <c r="E150">
        <f t="shared" si="3"/>
        <v>47464</v>
      </c>
      <c r="F150">
        <v>0.48510186377782172</v>
      </c>
    </row>
    <row r="151" spans="1:7" x14ac:dyDescent="0.2">
      <c r="A151" t="s">
        <v>26</v>
      </c>
      <c r="B151" t="s">
        <v>26</v>
      </c>
      <c r="D151">
        <v>1208</v>
      </c>
      <c r="E151">
        <f t="shared" si="3"/>
        <v>48672</v>
      </c>
      <c r="F151">
        <v>0.48666879004292551</v>
      </c>
    </row>
    <row r="152" spans="1:7" x14ac:dyDescent="0.2">
      <c r="A152" t="s">
        <v>147</v>
      </c>
      <c r="B152" t="s">
        <v>348</v>
      </c>
      <c r="D152">
        <v>227</v>
      </c>
      <c r="E152">
        <f t="shared" si="3"/>
        <v>48899</v>
      </c>
      <c r="F152">
        <v>0.48902586419403649</v>
      </c>
    </row>
    <row r="153" spans="1:7" x14ac:dyDescent="0.2">
      <c r="A153" t="s">
        <v>36</v>
      </c>
      <c r="B153" t="s">
        <v>322</v>
      </c>
      <c r="D153">
        <v>306</v>
      </c>
      <c r="E153">
        <f t="shared" si="3"/>
        <v>49205</v>
      </c>
      <c r="F153">
        <v>0.49528156115241317</v>
      </c>
    </row>
    <row r="154" spans="1:7" x14ac:dyDescent="0.2">
      <c r="A154" t="s">
        <v>34</v>
      </c>
      <c r="B154" t="s">
        <v>275</v>
      </c>
      <c r="D154">
        <v>593</v>
      </c>
      <c r="E154">
        <f t="shared" si="3"/>
        <v>49798</v>
      </c>
      <c r="F154">
        <v>0.49975979555908978</v>
      </c>
      <c r="G154">
        <v>12</v>
      </c>
    </row>
    <row r="155" spans="1:7" x14ac:dyDescent="0.2">
      <c r="A155" t="s">
        <v>43</v>
      </c>
      <c r="B155" t="s">
        <v>44</v>
      </c>
      <c r="D155">
        <v>324</v>
      </c>
      <c r="E155">
        <f t="shared" si="3"/>
        <v>50122</v>
      </c>
      <c r="F155">
        <v>0.5008377183542424</v>
      </c>
    </row>
    <row r="156" spans="1:7" x14ac:dyDescent="0.2">
      <c r="A156" t="s">
        <v>43</v>
      </c>
      <c r="B156" t="s">
        <v>233</v>
      </c>
      <c r="D156">
        <v>488</v>
      </c>
      <c r="E156">
        <f t="shared" si="3"/>
        <v>50610</v>
      </c>
      <c r="F156">
        <v>0.50660957932149675</v>
      </c>
    </row>
    <row r="157" spans="1:7" x14ac:dyDescent="0.2">
      <c r="A157" t="s">
        <v>34</v>
      </c>
      <c r="B157" t="s">
        <v>109</v>
      </c>
      <c r="D157">
        <v>246</v>
      </c>
      <c r="E157">
        <f t="shared" si="3"/>
        <v>50856</v>
      </c>
      <c r="F157">
        <v>0.50941776184234</v>
      </c>
    </row>
    <row r="158" spans="1:7" x14ac:dyDescent="0.2">
      <c r="A158" t="s">
        <v>34</v>
      </c>
      <c r="B158" t="s">
        <v>211</v>
      </c>
      <c r="D158">
        <v>76</v>
      </c>
      <c r="E158">
        <f t="shared" si="3"/>
        <v>50932</v>
      </c>
      <c r="F158">
        <v>0.51535533096528563</v>
      </c>
    </row>
    <row r="159" spans="1:7" x14ac:dyDescent="0.2">
      <c r="A159" t="s">
        <v>34</v>
      </c>
      <c r="B159" t="s">
        <v>200</v>
      </c>
      <c r="D159">
        <v>179</v>
      </c>
      <c r="E159">
        <f t="shared" si="3"/>
        <v>51111</v>
      </c>
      <c r="F159">
        <v>0.51602027088880864</v>
      </c>
    </row>
    <row r="160" spans="1:7" x14ac:dyDescent="0.2">
      <c r="A160" t="s">
        <v>54</v>
      </c>
      <c r="B160" t="s">
        <v>98</v>
      </c>
      <c r="D160">
        <v>144</v>
      </c>
      <c r="E160">
        <f t="shared" si="3"/>
        <v>51255</v>
      </c>
      <c r="F160">
        <v>0.51652405729878159</v>
      </c>
    </row>
    <row r="161" spans="1:7" x14ac:dyDescent="0.2">
      <c r="A161" t="s">
        <v>34</v>
      </c>
      <c r="B161" t="s">
        <v>155</v>
      </c>
      <c r="D161">
        <v>635</v>
      </c>
      <c r="E161">
        <f t="shared" si="3"/>
        <v>51890</v>
      </c>
      <c r="F161">
        <v>0.51703590162620139</v>
      </c>
    </row>
    <row r="162" spans="1:7" x14ac:dyDescent="0.2">
      <c r="A162" t="s">
        <v>34</v>
      </c>
      <c r="B162" t="s">
        <v>131</v>
      </c>
      <c r="D162">
        <v>1092</v>
      </c>
      <c r="E162">
        <f t="shared" si="3"/>
        <v>52982</v>
      </c>
      <c r="F162">
        <v>0.52990033942073111</v>
      </c>
    </row>
    <row r="163" spans="1:7" x14ac:dyDescent="0.2">
      <c r="A163" t="s">
        <v>36</v>
      </c>
      <c r="B163" t="s">
        <v>230</v>
      </c>
      <c r="D163">
        <v>248</v>
      </c>
      <c r="E163">
        <f t="shared" si="3"/>
        <v>53230</v>
      </c>
      <c r="F163">
        <v>0.53001316943394727</v>
      </c>
    </row>
    <row r="164" spans="1:7" x14ac:dyDescent="0.2">
      <c r="A164" t="s">
        <v>29</v>
      </c>
      <c r="B164" t="s">
        <v>289</v>
      </c>
      <c r="D164">
        <v>73</v>
      </c>
      <c r="E164">
        <f t="shared" si="3"/>
        <v>53303</v>
      </c>
      <c r="F164">
        <v>0.53615517082944875</v>
      </c>
    </row>
    <row r="165" spans="1:7" x14ac:dyDescent="0.2">
      <c r="A165" t="s">
        <v>34</v>
      </c>
      <c r="B165" t="s">
        <v>72</v>
      </c>
      <c r="D165">
        <v>185</v>
      </c>
      <c r="E165">
        <f t="shared" si="3"/>
        <v>53488</v>
      </c>
      <c r="F165">
        <v>0.53634453739859023</v>
      </c>
    </row>
    <row r="166" spans="1:7" x14ac:dyDescent="0.2">
      <c r="A166" t="s">
        <v>34</v>
      </c>
      <c r="B166" t="s">
        <v>85</v>
      </c>
      <c r="D166">
        <v>265</v>
      </c>
      <c r="E166">
        <f t="shared" si="3"/>
        <v>53753</v>
      </c>
      <c r="F166">
        <v>0.5388536800978122</v>
      </c>
      <c r="G166">
        <v>13</v>
      </c>
    </row>
    <row r="167" spans="1:7" x14ac:dyDescent="0.2">
      <c r="A167" t="s">
        <v>59</v>
      </c>
      <c r="B167" t="s">
        <v>168</v>
      </c>
      <c r="D167">
        <v>348</v>
      </c>
      <c r="E167">
        <f t="shared" si="3"/>
        <v>54101</v>
      </c>
      <c r="F167">
        <v>0.5404033849305977</v>
      </c>
    </row>
    <row r="168" spans="1:7" x14ac:dyDescent="0.2">
      <c r="A168" t="s">
        <v>36</v>
      </c>
      <c r="B168" t="s">
        <v>225</v>
      </c>
      <c r="D168">
        <v>380</v>
      </c>
      <c r="E168">
        <f t="shared" si="3"/>
        <v>54481</v>
      </c>
      <c r="F168">
        <v>0.54225988142699499</v>
      </c>
    </row>
    <row r="169" spans="1:7" x14ac:dyDescent="0.2">
      <c r="A169" t="s">
        <v>43</v>
      </c>
      <c r="B169" t="s">
        <v>192</v>
      </c>
      <c r="D169">
        <v>269</v>
      </c>
      <c r="E169">
        <f t="shared" si="3"/>
        <v>54750</v>
      </c>
      <c r="F169">
        <v>0.54580444277498119</v>
      </c>
    </row>
    <row r="170" spans="1:7" x14ac:dyDescent="0.2">
      <c r="A170" t="s">
        <v>36</v>
      </c>
      <c r="B170" t="s">
        <v>345</v>
      </c>
      <c r="D170">
        <v>247</v>
      </c>
      <c r="E170">
        <f t="shared" si="3"/>
        <v>54997</v>
      </c>
      <c r="F170">
        <v>0.54831300631179203</v>
      </c>
    </row>
    <row r="171" spans="1:7" x14ac:dyDescent="0.2">
      <c r="A171" t="s">
        <v>54</v>
      </c>
      <c r="B171" t="s">
        <v>90</v>
      </c>
      <c r="D171">
        <v>171</v>
      </c>
      <c r="E171">
        <f t="shared" si="3"/>
        <v>55168</v>
      </c>
      <c r="F171">
        <v>0.55264609597050329</v>
      </c>
    </row>
    <row r="172" spans="1:7" x14ac:dyDescent="0.2">
      <c r="A172" t="s">
        <v>36</v>
      </c>
      <c r="B172" t="s">
        <v>323</v>
      </c>
      <c r="D172">
        <v>112</v>
      </c>
      <c r="E172">
        <f t="shared" si="3"/>
        <v>55280</v>
      </c>
      <c r="F172">
        <v>0.55683720965685202</v>
      </c>
    </row>
    <row r="173" spans="1:7" x14ac:dyDescent="0.2">
      <c r="A173" t="s">
        <v>43</v>
      </c>
      <c r="B173" t="s">
        <v>209</v>
      </c>
      <c r="D173">
        <v>136</v>
      </c>
      <c r="E173">
        <f t="shared" si="3"/>
        <v>55416</v>
      </c>
      <c r="F173">
        <v>0.55772675609564448</v>
      </c>
    </row>
    <row r="174" spans="1:7" x14ac:dyDescent="0.2">
      <c r="A174" t="s">
        <v>43</v>
      </c>
      <c r="B174" t="s">
        <v>274</v>
      </c>
      <c r="D174">
        <v>342</v>
      </c>
      <c r="E174">
        <f t="shared" si="3"/>
        <v>55758</v>
      </c>
      <c r="F174">
        <v>0.56095992144896289</v>
      </c>
    </row>
    <row r="175" spans="1:7" x14ac:dyDescent="0.2">
      <c r="A175" t="s">
        <v>43</v>
      </c>
      <c r="B175" t="s">
        <v>216</v>
      </c>
      <c r="D175">
        <v>578</v>
      </c>
      <c r="E175">
        <f t="shared" si="3"/>
        <v>56336</v>
      </c>
      <c r="F175">
        <v>0.56769432312104817</v>
      </c>
    </row>
    <row r="176" spans="1:7" x14ac:dyDescent="0.2">
      <c r="A176" t="s">
        <v>100</v>
      </c>
      <c r="B176" t="s">
        <v>198</v>
      </c>
      <c r="D176">
        <v>119</v>
      </c>
      <c r="E176">
        <f t="shared" si="3"/>
        <v>56455</v>
      </c>
      <c r="F176">
        <v>0.57882966977900518</v>
      </c>
    </row>
    <row r="177" spans="1:7" x14ac:dyDescent="0.2">
      <c r="A177" t="s">
        <v>100</v>
      </c>
      <c r="B177" t="s">
        <v>175</v>
      </c>
      <c r="D177">
        <v>280</v>
      </c>
      <c r="E177">
        <f t="shared" si="3"/>
        <v>56735</v>
      </c>
      <c r="F177">
        <v>0.58536955103503774</v>
      </c>
    </row>
    <row r="178" spans="1:7" x14ac:dyDescent="0.2">
      <c r="A178" t="s">
        <v>46</v>
      </c>
      <c r="B178" t="s">
        <v>107</v>
      </c>
      <c r="D178">
        <v>0</v>
      </c>
      <c r="E178">
        <f t="shared" si="3"/>
        <v>56735</v>
      </c>
      <c r="F178">
        <v>0.59271977062589831</v>
      </c>
    </row>
    <row r="179" spans="1:7" x14ac:dyDescent="0.2">
      <c r="A179" t="s">
        <v>48</v>
      </c>
      <c r="B179" t="s">
        <v>105</v>
      </c>
      <c r="D179">
        <v>328</v>
      </c>
      <c r="E179">
        <f t="shared" si="3"/>
        <v>57063</v>
      </c>
      <c r="F179">
        <v>0.5962953110298157</v>
      </c>
    </row>
    <row r="180" spans="1:7" x14ac:dyDescent="0.2">
      <c r="A180" t="s">
        <v>26</v>
      </c>
      <c r="B180" t="s">
        <v>315</v>
      </c>
      <c r="D180">
        <v>388</v>
      </c>
      <c r="E180">
        <f t="shared" si="3"/>
        <v>57451</v>
      </c>
      <c r="F180">
        <v>0.59650590982459528</v>
      </c>
    </row>
    <row r="181" spans="1:7" x14ac:dyDescent="0.2">
      <c r="A181" t="s">
        <v>46</v>
      </c>
      <c r="B181" t="s">
        <v>122</v>
      </c>
      <c r="D181">
        <v>234</v>
      </c>
      <c r="E181">
        <f t="shared" si="3"/>
        <v>57685</v>
      </c>
      <c r="F181">
        <v>0.5966909256548768</v>
      </c>
    </row>
    <row r="182" spans="1:7" x14ac:dyDescent="0.2">
      <c r="A182" t="s">
        <v>46</v>
      </c>
      <c r="B182" t="s">
        <v>88</v>
      </c>
      <c r="D182">
        <v>1861</v>
      </c>
      <c r="E182">
        <f t="shared" si="3"/>
        <v>59546</v>
      </c>
      <c r="F182">
        <v>0.59694842658831115</v>
      </c>
      <c r="G182">
        <v>14</v>
      </c>
    </row>
    <row r="183" spans="1:7" x14ac:dyDescent="0.2">
      <c r="A183" t="s">
        <v>39</v>
      </c>
      <c r="B183" t="s">
        <v>114</v>
      </c>
      <c r="D183">
        <v>65</v>
      </c>
      <c r="E183">
        <f t="shared" si="3"/>
        <v>59611</v>
      </c>
      <c r="F183">
        <v>0.59868970064206384</v>
      </c>
    </row>
    <row r="184" spans="1:7" x14ac:dyDescent="0.2">
      <c r="A184" t="s">
        <v>59</v>
      </c>
      <c r="B184" t="s">
        <v>240</v>
      </c>
      <c r="D184">
        <v>387</v>
      </c>
      <c r="E184">
        <f t="shared" si="3"/>
        <v>59998</v>
      </c>
      <c r="F184">
        <v>0.59908343534660902</v>
      </c>
    </row>
    <row r="185" spans="1:7" x14ac:dyDescent="0.2">
      <c r="A185" t="s">
        <v>34</v>
      </c>
      <c r="B185" t="s">
        <v>81</v>
      </c>
      <c r="D185">
        <v>775</v>
      </c>
      <c r="E185">
        <f t="shared" si="3"/>
        <v>60773</v>
      </c>
      <c r="F185">
        <v>0.59924649946123409</v>
      </c>
    </row>
    <row r="186" spans="1:7" x14ac:dyDescent="0.2">
      <c r="A186" t="s">
        <v>103</v>
      </c>
      <c r="B186" t="s">
        <v>234</v>
      </c>
      <c r="D186">
        <v>93</v>
      </c>
      <c r="E186">
        <f t="shared" si="3"/>
        <v>60866</v>
      </c>
      <c r="F186">
        <v>0.59969318545093209</v>
      </c>
    </row>
    <row r="187" spans="1:7" x14ac:dyDescent="0.2">
      <c r="A187" t="s">
        <v>34</v>
      </c>
      <c r="B187" t="s">
        <v>295</v>
      </c>
      <c r="D187">
        <v>33</v>
      </c>
      <c r="E187">
        <f t="shared" si="3"/>
        <v>60899</v>
      </c>
      <c r="F187">
        <v>0.60375759902956683</v>
      </c>
    </row>
    <row r="188" spans="1:7" x14ac:dyDescent="0.2">
      <c r="A188" t="s">
        <v>67</v>
      </c>
      <c r="B188" t="s">
        <v>68</v>
      </c>
      <c r="D188">
        <v>661</v>
      </c>
      <c r="E188">
        <f t="shared" si="3"/>
        <v>61560</v>
      </c>
      <c r="F188">
        <v>0.60634650152346736</v>
      </c>
    </row>
    <row r="189" spans="1:7" x14ac:dyDescent="0.2">
      <c r="A189" t="s">
        <v>54</v>
      </c>
      <c r="B189" t="s">
        <v>243</v>
      </c>
      <c r="D189">
        <v>109</v>
      </c>
      <c r="E189">
        <f t="shared" si="3"/>
        <v>61669</v>
      </c>
      <c r="F189">
        <v>0.60684280245855471</v>
      </c>
    </row>
    <row r="190" spans="1:7" x14ac:dyDescent="0.2">
      <c r="A190" t="s">
        <v>34</v>
      </c>
      <c r="B190" t="s">
        <v>45</v>
      </c>
      <c r="D190">
        <v>2159</v>
      </c>
      <c r="E190">
        <f t="shared" si="3"/>
        <v>63828</v>
      </c>
      <c r="F190">
        <v>0.60849912676438367</v>
      </c>
      <c r="G190">
        <v>15</v>
      </c>
    </row>
    <row r="191" spans="1:7" x14ac:dyDescent="0.2">
      <c r="A191" t="s">
        <v>29</v>
      </c>
      <c r="B191" t="s">
        <v>206</v>
      </c>
      <c r="D191">
        <v>86</v>
      </c>
      <c r="E191">
        <f t="shared" si="3"/>
        <v>63914</v>
      </c>
      <c r="F191">
        <v>0.61711251225840802</v>
      </c>
    </row>
    <row r="192" spans="1:7" x14ac:dyDescent="0.2">
      <c r="A192" t="s">
        <v>48</v>
      </c>
      <c r="B192" t="s">
        <v>190</v>
      </c>
      <c r="D192">
        <v>882</v>
      </c>
      <c r="E192">
        <f t="shared" si="3"/>
        <v>64796</v>
      </c>
      <c r="F192">
        <v>0.61933812448884651</v>
      </c>
    </row>
    <row r="193" spans="1:7" x14ac:dyDescent="0.2">
      <c r="A193" t="s">
        <v>43</v>
      </c>
      <c r="B193" t="s">
        <v>306</v>
      </c>
      <c r="D193">
        <v>310</v>
      </c>
      <c r="E193">
        <f t="shared" si="3"/>
        <v>65106</v>
      </c>
      <c r="F193">
        <v>0.61964288840296111</v>
      </c>
    </row>
    <row r="194" spans="1:7" x14ac:dyDescent="0.2">
      <c r="A194" t="s">
        <v>103</v>
      </c>
      <c r="B194" t="s">
        <v>264</v>
      </c>
      <c r="D194">
        <v>249</v>
      </c>
      <c r="E194">
        <f t="shared" si="3"/>
        <v>65355</v>
      </c>
      <c r="F194">
        <v>0.6244202001031518</v>
      </c>
    </row>
    <row r="195" spans="1:7" x14ac:dyDescent="0.2">
      <c r="A195" t="s">
        <v>39</v>
      </c>
      <c r="B195" t="s">
        <v>163</v>
      </c>
      <c r="D195">
        <v>157</v>
      </c>
      <c r="E195">
        <f t="shared" si="3"/>
        <v>65512</v>
      </c>
      <c r="F195">
        <v>0.63046621527534052</v>
      </c>
    </row>
    <row r="196" spans="1:7" x14ac:dyDescent="0.2">
      <c r="A196" t="s">
        <v>103</v>
      </c>
      <c r="B196" t="s">
        <v>127</v>
      </c>
      <c r="D196">
        <v>125</v>
      </c>
      <c r="E196">
        <f t="shared" ref="E196:E259" si="4">E195+D196</f>
        <v>65637</v>
      </c>
      <c r="F196">
        <v>0.63109253940435617</v>
      </c>
    </row>
    <row r="197" spans="1:7" x14ac:dyDescent="0.2">
      <c r="A197" t="s">
        <v>43</v>
      </c>
      <c r="B197" t="s">
        <v>269</v>
      </c>
      <c r="D197">
        <v>215</v>
      </c>
      <c r="E197">
        <f t="shared" si="4"/>
        <v>65852</v>
      </c>
      <c r="F197">
        <v>0.63152112196498056</v>
      </c>
    </row>
    <row r="198" spans="1:7" x14ac:dyDescent="0.2">
      <c r="A198" t="s">
        <v>26</v>
      </c>
      <c r="B198" t="s">
        <v>242</v>
      </c>
      <c r="D198">
        <v>220</v>
      </c>
      <c r="E198">
        <f t="shared" si="4"/>
        <v>66072</v>
      </c>
      <c r="F198">
        <v>0.63729869389868332</v>
      </c>
    </row>
    <row r="199" spans="1:7" x14ac:dyDescent="0.2">
      <c r="A199" t="s">
        <v>46</v>
      </c>
      <c r="B199" t="s">
        <v>89</v>
      </c>
      <c r="D199">
        <v>294</v>
      </c>
      <c r="E199">
        <f t="shared" si="4"/>
        <v>66366</v>
      </c>
      <c r="F199">
        <v>0.6410909992313556</v>
      </c>
    </row>
    <row r="200" spans="1:7" x14ac:dyDescent="0.2">
      <c r="A200" t="s">
        <v>54</v>
      </c>
      <c r="B200" t="s">
        <v>79</v>
      </c>
      <c r="D200">
        <v>58</v>
      </c>
      <c r="E200">
        <f t="shared" si="4"/>
        <v>66424</v>
      </c>
      <c r="F200">
        <v>0.64323476813553715</v>
      </c>
    </row>
    <row r="201" spans="1:7" x14ac:dyDescent="0.2">
      <c r="A201" t="s">
        <v>43</v>
      </c>
      <c r="B201" t="s">
        <v>86</v>
      </c>
      <c r="D201">
        <v>318</v>
      </c>
      <c r="E201">
        <f t="shared" si="4"/>
        <v>66742</v>
      </c>
      <c r="F201">
        <v>0.64763700531943402</v>
      </c>
    </row>
    <row r="202" spans="1:7" x14ac:dyDescent="0.2">
      <c r="A202" t="s">
        <v>36</v>
      </c>
      <c r="B202" t="s">
        <v>235</v>
      </c>
      <c r="D202">
        <v>35</v>
      </c>
      <c r="E202">
        <f t="shared" si="4"/>
        <v>66777</v>
      </c>
      <c r="F202">
        <v>0.64770558839927195</v>
      </c>
    </row>
    <row r="203" spans="1:7" x14ac:dyDescent="0.2">
      <c r="A203" t="s">
        <v>26</v>
      </c>
      <c r="B203" t="s">
        <v>152</v>
      </c>
      <c r="D203">
        <v>463</v>
      </c>
      <c r="E203">
        <f t="shared" si="4"/>
        <v>67240</v>
      </c>
      <c r="F203">
        <v>0.65103558519866234</v>
      </c>
      <c r="G203">
        <v>16</v>
      </c>
    </row>
    <row r="204" spans="1:7" x14ac:dyDescent="0.2">
      <c r="A204" t="s">
        <v>67</v>
      </c>
      <c r="B204" t="s">
        <v>344</v>
      </c>
      <c r="D204">
        <v>474</v>
      </c>
      <c r="E204">
        <f t="shared" si="4"/>
        <v>67714</v>
      </c>
      <c r="F204">
        <v>0.65265752660190046</v>
      </c>
    </row>
    <row r="205" spans="1:7" x14ac:dyDescent="0.2">
      <c r="A205" t="s">
        <v>39</v>
      </c>
      <c r="B205" t="s">
        <v>39</v>
      </c>
      <c r="D205">
        <v>154</v>
      </c>
      <c r="E205">
        <f t="shared" si="4"/>
        <v>67868</v>
      </c>
      <c r="F205">
        <v>0.65397479695049687</v>
      </c>
    </row>
    <row r="206" spans="1:7" x14ac:dyDescent="0.2">
      <c r="A206" t="s">
        <v>26</v>
      </c>
      <c r="B206" t="s">
        <v>102</v>
      </c>
      <c r="D206">
        <v>234</v>
      </c>
      <c r="E206">
        <f t="shared" si="4"/>
        <v>68102</v>
      </c>
      <c r="F206">
        <v>0.65696877110165941</v>
      </c>
    </row>
    <row r="207" spans="1:7" x14ac:dyDescent="0.2">
      <c r="A207" t="s">
        <v>26</v>
      </c>
      <c r="B207" t="s">
        <v>78</v>
      </c>
      <c r="D207">
        <v>175</v>
      </c>
      <c r="E207">
        <f t="shared" si="4"/>
        <v>68277</v>
      </c>
      <c r="F207">
        <v>0.65792855074788337</v>
      </c>
    </row>
    <row r="208" spans="1:7" x14ac:dyDescent="0.2">
      <c r="A208" t="s">
        <v>48</v>
      </c>
      <c r="B208" t="s">
        <v>135</v>
      </c>
      <c r="D208">
        <v>311</v>
      </c>
      <c r="E208">
        <f t="shared" si="4"/>
        <v>68588</v>
      </c>
      <c r="F208">
        <v>0.66454588131474113</v>
      </c>
    </row>
    <row r="209" spans="1:7" x14ac:dyDescent="0.2">
      <c r="A209" t="s">
        <v>111</v>
      </c>
      <c r="B209" t="s">
        <v>176</v>
      </c>
      <c r="D209">
        <v>17</v>
      </c>
      <c r="E209">
        <f t="shared" si="4"/>
        <v>68605</v>
      </c>
      <c r="F209">
        <v>0.66711355354582846</v>
      </c>
    </row>
    <row r="210" spans="1:7" x14ac:dyDescent="0.2">
      <c r="A210" t="s">
        <v>103</v>
      </c>
      <c r="B210" t="s">
        <v>300</v>
      </c>
      <c r="D210">
        <v>43</v>
      </c>
      <c r="E210">
        <f t="shared" si="4"/>
        <v>68648</v>
      </c>
      <c r="F210">
        <v>0.67499418322755056</v>
      </c>
    </row>
    <row r="211" spans="1:7" x14ac:dyDescent="0.2">
      <c r="A211" t="s">
        <v>43</v>
      </c>
      <c r="B211" t="s">
        <v>51</v>
      </c>
      <c r="D211">
        <v>296</v>
      </c>
      <c r="E211">
        <f t="shared" si="4"/>
        <v>68944</v>
      </c>
      <c r="F211">
        <v>0.67680997334764093</v>
      </c>
    </row>
    <row r="212" spans="1:7" x14ac:dyDescent="0.2">
      <c r="A212" t="s">
        <v>36</v>
      </c>
      <c r="B212" t="s">
        <v>36</v>
      </c>
      <c r="D212">
        <v>832</v>
      </c>
      <c r="E212">
        <f t="shared" si="4"/>
        <v>69776</v>
      </c>
      <c r="F212">
        <v>0.67774766450868307</v>
      </c>
    </row>
    <row r="213" spans="1:7" x14ac:dyDescent="0.2">
      <c r="A213" t="s">
        <v>26</v>
      </c>
      <c r="B213" t="s">
        <v>283</v>
      </c>
      <c r="D213">
        <v>318</v>
      </c>
      <c r="E213">
        <f t="shared" si="4"/>
        <v>70094</v>
      </c>
      <c r="F213">
        <v>0.67875587940278748</v>
      </c>
    </row>
    <row r="214" spans="1:7" x14ac:dyDescent="0.2">
      <c r="A214" t="s">
        <v>36</v>
      </c>
      <c r="B214" t="s">
        <v>228</v>
      </c>
      <c r="D214">
        <v>263</v>
      </c>
      <c r="E214">
        <f t="shared" si="4"/>
        <v>70357</v>
      </c>
      <c r="F214">
        <v>0.68535891334697563</v>
      </c>
    </row>
    <row r="215" spans="1:7" x14ac:dyDescent="0.2">
      <c r="A215" t="s">
        <v>54</v>
      </c>
      <c r="B215" t="s">
        <v>222</v>
      </c>
      <c r="D215">
        <v>118</v>
      </c>
      <c r="E215">
        <f t="shared" si="4"/>
        <v>70475</v>
      </c>
      <c r="F215">
        <v>0.68927801886332829</v>
      </c>
    </row>
    <row r="216" spans="1:7" x14ac:dyDescent="0.2">
      <c r="A216" t="s">
        <v>34</v>
      </c>
      <c r="B216" t="s">
        <v>302</v>
      </c>
      <c r="D216">
        <v>13</v>
      </c>
      <c r="E216">
        <f t="shared" si="4"/>
        <v>70488</v>
      </c>
      <c r="F216">
        <v>0.69126666859854635</v>
      </c>
    </row>
    <row r="217" spans="1:7" x14ac:dyDescent="0.2">
      <c r="A217" t="s">
        <v>48</v>
      </c>
      <c r="B217" t="s">
        <v>262</v>
      </c>
      <c r="D217">
        <v>499</v>
      </c>
      <c r="E217">
        <f>E216+D217</f>
        <v>70987</v>
      </c>
      <c r="F217">
        <v>0.69150529486837686</v>
      </c>
    </row>
    <row r="218" spans="1:7" x14ac:dyDescent="0.2">
      <c r="A218" t="s">
        <v>36</v>
      </c>
      <c r="B218" t="s">
        <v>172</v>
      </c>
      <c r="D218" s="47">
        <v>121</v>
      </c>
      <c r="E218">
        <f t="shared" si="4"/>
        <v>71108</v>
      </c>
      <c r="F218">
        <v>0.6926890190211481</v>
      </c>
    </row>
    <row r="219" spans="1:7" x14ac:dyDescent="0.2">
      <c r="A219" t="s">
        <v>46</v>
      </c>
      <c r="B219" t="s">
        <v>119</v>
      </c>
      <c r="D219">
        <v>183</v>
      </c>
      <c r="E219">
        <f t="shared" si="4"/>
        <v>71291</v>
      </c>
      <c r="F219">
        <v>0.69634633972696203</v>
      </c>
    </row>
    <row r="220" spans="1:7" x14ac:dyDescent="0.2">
      <c r="A220" t="s">
        <v>48</v>
      </c>
      <c r="B220" t="s">
        <v>61</v>
      </c>
      <c r="D220">
        <v>524</v>
      </c>
      <c r="E220">
        <f t="shared" si="4"/>
        <v>71815</v>
      </c>
      <c r="F220">
        <v>0.69754869036592582</v>
      </c>
      <c r="G220">
        <v>17</v>
      </c>
    </row>
    <row r="221" spans="1:7" x14ac:dyDescent="0.2">
      <c r="A221" t="s">
        <v>111</v>
      </c>
      <c r="B221" t="s">
        <v>341</v>
      </c>
      <c r="D221">
        <v>24</v>
      </c>
      <c r="E221">
        <f t="shared" si="4"/>
        <v>71839</v>
      </c>
      <c r="F221">
        <v>0.69779677330836976</v>
      </c>
    </row>
    <row r="222" spans="1:7" x14ac:dyDescent="0.2">
      <c r="A222" t="s">
        <v>43</v>
      </c>
      <c r="B222" t="s">
        <v>259</v>
      </c>
      <c r="D222">
        <v>456</v>
      </c>
      <c r="E222">
        <f t="shared" si="4"/>
        <v>72295</v>
      </c>
      <c r="F222">
        <v>0.69926644125572601</v>
      </c>
    </row>
    <row r="223" spans="1:7" x14ac:dyDescent="0.2">
      <c r="A223" t="s">
        <v>46</v>
      </c>
      <c r="B223" t="s">
        <v>219</v>
      </c>
      <c r="D223">
        <v>252</v>
      </c>
      <c r="E223">
        <f t="shared" si="4"/>
        <v>72547</v>
      </c>
      <c r="F223">
        <v>0.70112490507839753</v>
      </c>
    </row>
    <row r="224" spans="1:7" x14ac:dyDescent="0.2">
      <c r="A224" t="s">
        <v>67</v>
      </c>
      <c r="B224" t="s">
        <v>115</v>
      </c>
      <c r="D224">
        <v>161</v>
      </c>
      <c r="E224">
        <f t="shared" si="4"/>
        <v>72708</v>
      </c>
      <c r="F224">
        <v>0.70147255558863675</v>
      </c>
    </row>
    <row r="225" spans="1:7" x14ac:dyDescent="0.2">
      <c r="A225" t="s">
        <v>100</v>
      </c>
      <c r="B225" t="s">
        <v>193</v>
      </c>
      <c r="D225">
        <v>282</v>
      </c>
      <c r="E225">
        <f t="shared" si="4"/>
        <v>72990</v>
      </c>
      <c r="F225">
        <v>0.701669594333171</v>
      </c>
    </row>
    <row r="226" spans="1:7" x14ac:dyDescent="0.2">
      <c r="A226" t="s">
        <v>46</v>
      </c>
      <c r="B226" t="s">
        <v>50</v>
      </c>
      <c r="D226">
        <v>360</v>
      </c>
      <c r="E226">
        <f t="shared" si="4"/>
        <v>73350</v>
      </c>
      <c r="F226">
        <v>0.71131777533800256</v>
      </c>
    </row>
    <row r="227" spans="1:7" x14ac:dyDescent="0.2">
      <c r="A227" t="s">
        <v>43</v>
      </c>
      <c r="B227" t="s">
        <v>332</v>
      </c>
      <c r="D227">
        <v>214</v>
      </c>
      <c r="E227">
        <f t="shared" si="4"/>
        <v>73564</v>
      </c>
      <c r="F227">
        <v>0.71551911409872082</v>
      </c>
    </row>
    <row r="228" spans="1:7" x14ac:dyDescent="0.2">
      <c r="A228" t="s">
        <v>147</v>
      </c>
      <c r="B228" t="s">
        <v>148</v>
      </c>
      <c r="D228">
        <v>96</v>
      </c>
      <c r="E228">
        <f t="shared" si="4"/>
        <v>73660</v>
      </c>
      <c r="F228">
        <v>0.72053214518405795</v>
      </c>
    </row>
    <row r="229" spans="1:7" x14ac:dyDescent="0.2">
      <c r="A229" t="s">
        <v>59</v>
      </c>
      <c r="B229" t="s">
        <v>82</v>
      </c>
      <c r="D229">
        <v>717</v>
      </c>
      <c r="E229">
        <f t="shared" si="4"/>
        <v>74377</v>
      </c>
      <c r="F229">
        <v>0.72085046652912355</v>
      </c>
    </row>
    <row r="230" spans="1:7" x14ac:dyDescent="0.2">
      <c r="A230" t="s">
        <v>103</v>
      </c>
      <c r="B230" t="s">
        <v>218</v>
      </c>
      <c r="D230">
        <v>41</v>
      </c>
      <c r="E230">
        <f t="shared" si="4"/>
        <v>74418</v>
      </c>
      <c r="F230">
        <v>0.72299244146750741</v>
      </c>
    </row>
    <row r="231" spans="1:7" x14ac:dyDescent="0.2">
      <c r="A231" t="s">
        <v>103</v>
      </c>
      <c r="B231" t="s">
        <v>278</v>
      </c>
      <c r="D231">
        <v>181</v>
      </c>
      <c r="E231">
        <f t="shared" si="4"/>
        <v>74599</v>
      </c>
      <c r="F231">
        <v>0.72651517727743142</v>
      </c>
    </row>
    <row r="232" spans="1:7" x14ac:dyDescent="0.2">
      <c r="A232" t="s">
        <v>59</v>
      </c>
      <c r="B232" t="s">
        <v>64</v>
      </c>
      <c r="D232">
        <v>1020</v>
      </c>
      <c r="E232">
        <f t="shared" si="4"/>
        <v>75619</v>
      </c>
      <c r="F232">
        <v>0.73501328449457382</v>
      </c>
    </row>
    <row r="233" spans="1:7" x14ac:dyDescent="0.2">
      <c r="A233" t="s">
        <v>54</v>
      </c>
      <c r="B233" t="s">
        <v>366</v>
      </c>
      <c r="D233">
        <v>143</v>
      </c>
      <c r="E233">
        <f t="shared" si="4"/>
        <v>75762</v>
      </c>
      <c r="F233">
        <v>0.73622306446506824</v>
      </c>
    </row>
    <row r="234" spans="1:7" x14ac:dyDescent="0.2">
      <c r="A234" t="s">
        <v>54</v>
      </c>
      <c r="B234" t="s">
        <v>349</v>
      </c>
      <c r="D234">
        <v>127</v>
      </c>
      <c r="E234">
        <f t="shared" si="4"/>
        <v>75889</v>
      </c>
      <c r="F234">
        <v>0.73800391118667241</v>
      </c>
      <c r="G234">
        <v>18</v>
      </c>
    </row>
    <row r="235" spans="1:7" x14ac:dyDescent="0.2">
      <c r="A235" t="s">
        <v>100</v>
      </c>
      <c r="B235" t="s">
        <v>326</v>
      </c>
      <c r="D235">
        <v>240</v>
      </c>
      <c r="E235">
        <f t="shared" si="4"/>
        <v>76129</v>
      </c>
      <c r="F235">
        <v>0.7391718474202289</v>
      </c>
    </row>
    <row r="236" spans="1:7" x14ac:dyDescent="0.2">
      <c r="A236" t="s">
        <v>48</v>
      </c>
      <c r="B236" t="s">
        <v>174</v>
      </c>
      <c r="D236">
        <v>630</v>
      </c>
      <c r="E236">
        <f t="shared" si="4"/>
        <v>76759</v>
      </c>
      <c r="F236">
        <v>0.74141014827835505</v>
      </c>
    </row>
    <row r="237" spans="1:7" x14ac:dyDescent="0.2">
      <c r="A237" t="s">
        <v>26</v>
      </c>
      <c r="B237" t="s">
        <v>154</v>
      </c>
      <c r="D237">
        <v>377</v>
      </c>
      <c r="E237">
        <f t="shared" si="4"/>
        <v>77136</v>
      </c>
      <c r="F237">
        <v>0.74215952231339088</v>
      </c>
    </row>
    <row r="238" spans="1:7" x14ac:dyDescent="0.2">
      <c r="A238" t="s">
        <v>34</v>
      </c>
      <c r="B238" t="s">
        <v>38</v>
      </c>
      <c r="D238">
        <v>813</v>
      </c>
      <c r="E238">
        <f t="shared" si="4"/>
        <v>77949</v>
      </c>
      <c r="F238">
        <v>0.74411300709368344</v>
      </c>
    </row>
    <row r="239" spans="1:7" x14ac:dyDescent="0.2">
      <c r="A239" t="s">
        <v>36</v>
      </c>
      <c r="B239" t="s">
        <v>276</v>
      </c>
      <c r="D239">
        <v>282</v>
      </c>
      <c r="E239">
        <f t="shared" si="4"/>
        <v>78231</v>
      </c>
      <c r="F239">
        <v>0.74656232456392224</v>
      </c>
    </row>
    <row r="240" spans="1:7" x14ac:dyDescent="0.2">
      <c r="A240" t="s">
        <v>147</v>
      </c>
      <c r="B240" t="s">
        <v>357</v>
      </c>
      <c r="D240">
        <v>480</v>
      </c>
      <c r="E240">
        <f t="shared" si="4"/>
        <v>78711</v>
      </c>
      <c r="F240">
        <v>0.74740566448598111</v>
      </c>
    </row>
    <row r="241" spans="1:7" x14ac:dyDescent="0.2">
      <c r="A241" t="s">
        <v>48</v>
      </c>
      <c r="B241" t="s">
        <v>196</v>
      </c>
      <c r="D241">
        <v>625</v>
      </c>
      <c r="E241">
        <f t="shared" si="4"/>
        <v>79336</v>
      </c>
      <c r="F241">
        <v>0.74909618659425758</v>
      </c>
    </row>
    <row r="242" spans="1:7" x14ac:dyDescent="0.2">
      <c r="A242" t="s">
        <v>48</v>
      </c>
      <c r="B242" t="s">
        <v>94</v>
      </c>
      <c r="D242">
        <v>366</v>
      </c>
      <c r="E242">
        <f t="shared" si="4"/>
        <v>79702</v>
      </c>
      <c r="F242">
        <v>0.74939350175029051</v>
      </c>
    </row>
    <row r="243" spans="1:7" x14ac:dyDescent="0.2">
      <c r="A243" t="s">
        <v>48</v>
      </c>
      <c r="B243" t="s">
        <v>360</v>
      </c>
      <c r="D243">
        <v>294</v>
      </c>
      <c r="E243">
        <f t="shared" si="4"/>
        <v>79996</v>
      </c>
      <c r="F243">
        <v>0.76031911703159427</v>
      </c>
    </row>
    <row r="244" spans="1:7" x14ac:dyDescent="0.2">
      <c r="A244" t="s">
        <v>48</v>
      </c>
      <c r="B244" t="s">
        <v>307</v>
      </c>
      <c r="D244">
        <v>315</v>
      </c>
      <c r="E244">
        <f t="shared" si="4"/>
        <v>80311</v>
      </c>
      <c r="F244">
        <v>0.76466811920096744</v>
      </c>
      <c r="G244">
        <v>19</v>
      </c>
    </row>
    <row r="245" spans="1:7" x14ac:dyDescent="0.2">
      <c r="A245" t="s">
        <v>46</v>
      </c>
      <c r="B245" t="s">
        <v>319</v>
      </c>
      <c r="D245">
        <v>0</v>
      </c>
      <c r="E245">
        <f t="shared" si="4"/>
        <v>80311</v>
      </c>
      <c r="F245">
        <v>0.76542007836898296</v>
      </c>
    </row>
    <row r="246" spans="1:7" x14ac:dyDescent="0.2">
      <c r="A246" t="s">
        <v>103</v>
      </c>
      <c r="B246" t="s">
        <v>214</v>
      </c>
      <c r="D246">
        <v>164</v>
      </c>
      <c r="E246">
        <f t="shared" si="4"/>
        <v>80475</v>
      </c>
      <c r="F246">
        <v>0.76545112816905103</v>
      </c>
    </row>
    <row r="247" spans="1:7" x14ac:dyDescent="0.2">
      <c r="A247" t="s">
        <v>46</v>
      </c>
      <c r="B247" t="s">
        <v>63</v>
      </c>
      <c r="D247">
        <v>957</v>
      </c>
      <c r="E247">
        <f t="shared" si="4"/>
        <v>81432</v>
      </c>
      <c r="F247">
        <v>0.76607732566499098</v>
      </c>
    </row>
    <row r="248" spans="1:7" x14ac:dyDescent="0.2">
      <c r="A248" t="s">
        <v>26</v>
      </c>
      <c r="B248" t="s">
        <v>126</v>
      </c>
      <c r="D248">
        <v>448</v>
      </c>
      <c r="E248">
        <f t="shared" si="4"/>
        <v>81880</v>
      </c>
      <c r="F248">
        <v>0.76665132681046921</v>
      </c>
    </row>
    <row r="249" spans="1:7" x14ac:dyDescent="0.2">
      <c r="A249" t="s">
        <v>67</v>
      </c>
      <c r="B249" t="s">
        <v>124</v>
      </c>
      <c r="D249">
        <v>394</v>
      </c>
      <c r="E249">
        <f t="shared" si="4"/>
        <v>82274</v>
      </c>
      <c r="F249">
        <v>0.76880773580087991</v>
      </c>
    </row>
    <row r="250" spans="1:7" x14ac:dyDescent="0.2">
      <c r="A250" t="s">
        <v>26</v>
      </c>
      <c r="B250" t="s">
        <v>70</v>
      </c>
      <c r="D250">
        <v>1197</v>
      </c>
      <c r="E250">
        <f t="shared" si="4"/>
        <v>83471</v>
      </c>
      <c r="F250">
        <v>0.77223945639895997</v>
      </c>
    </row>
    <row r="251" spans="1:7" x14ac:dyDescent="0.2">
      <c r="A251" t="s">
        <v>29</v>
      </c>
      <c r="B251" t="s">
        <v>182</v>
      </c>
      <c r="D251">
        <v>338</v>
      </c>
      <c r="E251">
        <f t="shared" si="4"/>
        <v>83809</v>
      </c>
      <c r="F251">
        <v>0.77415379901688475</v>
      </c>
    </row>
    <row r="252" spans="1:7" x14ac:dyDescent="0.2">
      <c r="A252" t="s">
        <v>111</v>
      </c>
      <c r="B252" t="s">
        <v>183</v>
      </c>
      <c r="D252">
        <v>72</v>
      </c>
      <c r="E252">
        <f t="shared" si="4"/>
        <v>83881</v>
      </c>
      <c r="F252">
        <v>0.77828345938519294</v>
      </c>
    </row>
    <row r="253" spans="1:7" x14ac:dyDescent="0.2">
      <c r="A253" t="s">
        <v>48</v>
      </c>
      <c r="B253" t="s">
        <v>254</v>
      </c>
      <c r="D253">
        <v>331</v>
      </c>
      <c r="E253">
        <f t="shared" si="4"/>
        <v>84212</v>
      </c>
      <c r="F253">
        <v>0.78101434317071483</v>
      </c>
    </row>
    <row r="254" spans="1:7" x14ac:dyDescent="0.2">
      <c r="A254" t="s">
        <v>36</v>
      </c>
      <c r="B254" t="s">
        <v>87</v>
      </c>
      <c r="D254">
        <v>679</v>
      </c>
      <c r="E254">
        <f t="shared" si="4"/>
        <v>84891</v>
      </c>
      <c r="F254">
        <v>0.78139741505769655</v>
      </c>
      <c r="G254">
        <v>20</v>
      </c>
    </row>
    <row r="255" spans="1:7" x14ac:dyDescent="0.2">
      <c r="A255" t="s">
        <v>48</v>
      </c>
      <c r="B255" t="s">
        <v>136</v>
      </c>
      <c r="D255">
        <v>335</v>
      </c>
      <c r="E255">
        <f t="shared" si="4"/>
        <v>85226</v>
      </c>
      <c r="F255">
        <v>0.78160594690523977</v>
      </c>
    </row>
    <row r="256" spans="1:7" x14ac:dyDescent="0.2">
      <c r="A256" t="s">
        <v>100</v>
      </c>
      <c r="B256" t="s">
        <v>101</v>
      </c>
      <c r="D256">
        <v>86</v>
      </c>
      <c r="E256">
        <f t="shared" si="4"/>
        <v>85312</v>
      </c>
      <c r="F256">
        <v>0.78234238719118443</v>
      </c>
    </row>
    <row r="257" spans="1:7" x14ac:dyDescent="0.2">
      <c r="A257" t="s">
        <v>54</v>
      </c>
      <c r="B257" t="s">
        <v>181</v>
      </c>
      <c r="D257">
        <v>57</v>
      </c>
      <c r="E257">
        <f t="shared" si="4"/>
        <v>85369</v>
      </c>
      <c r="F257">
        <v>0.78592597621103266</v>
      </c>
    </row>
    <row r="258" spans="1:7" x14ac:dyDescent="0.2">
      <c r="A258" t="s">
        <v>34</v>
      </c>
      <c r="B258" t="s">
        <v>304</v>
      </c>
      <c r="D258">
        <v>289</v>
      </c>
      <c r="E258">
        <f t="shared" si="4"/>
        <v>85658</v>
      </c>
      <c r="F258">
        <v>0.78601916700131058</v>
      </c>
    </row>
    <row r="259" spans="1:7" x14ac:dyDescent="0.2">
      <c r="A259" t="s">
        <v>34</v>
      </c>
      <c r="B259" t="s">
        <v>320</v>
      </c>
      <c r="D259">
        <v>1502</v>
      </c>
      <c r="E259">
        <f t="shared" si="4"/>
        <v>87160</v>
      </c>
      <c r="F259">
        <v>0.79368351745818766</v>
      </c>
    </row>
    <row r="260" spans="1:7" x14ac:dyDescent="0.2">
      <c r="A260" t="s">
        <v>54</v>
      </c>
      <c r="B260" t="s">
        <v>106</v>
      </c>
      <c r="D260">
        <v>179</v>
      </c>
      <c r="E260">
        <f t="shared" ref="E260:E323" si="5">E259+D260</f>
        <v>87339</v>
      </c>
      <c r="F260">
        <v>0.79533148307999812</v>
      </c>
    </row>
    <row r="261" spans="1:7" x14ac:dyDescent="0.2">
      <c r="A261" t="s">
        <v>34</v>
      </c>
      <c r="B261" t="s">
        <v>273</v>
      </c>
      <c r="D261">
        <v>137</v>
      </c>
      <c r="E261">
        <f t="shared" si="5"/>
        <v>87476</v>
      </c>
      <c r="F261">
        <v>0.79782258596131106</v>
      </c>
    </row>
    <row r="262" spans="1:7" x14ac:dyDescent="0.2">
      <c r="A262" t="s">
        <v>147</v>
      </c>
      <c r="B262" t="s">
        <v>355</v>
      </c>
      <c r="D262">
        <v>39</v>
      </c>
      <c r="E262">
        <f t="shared" si="5"/>
        <v>87515</v>
      </c>
      <c r="F262">
        <v>0.80152711880179095</v>
      </c>
    </row>
    <row r="263" spans="1:7" x14ac:dyDescent="0.2">
      <c r="A263" t="s">
        <v>67</v>
      </c>
      <c r="B263" t="s">
        <v>241</v>
      </c>
      <c r="D263">
        <v>233</v>
      </c>
      <c r="E263">
        <f t="shared" si="5"/>
        <v>87748</v>
      </c>
      <c r="F263">
        <v>0.80246437012283078</v>
      </c>
    </row>
    <row r="264" spans="1:7" x14ac:dyDescent="0.2">
      <c r="A264" t="s">
        <v>100</v>
      </c>
      <c r="B264" t="s">
        <v>321</v>
      </c>
      <c r="D264">
        <v>87</v>
      </c>
      <c r="E264">
        <f t="shared" si="5"/>
        <v>87835</v>
      </c>
      <c r="F264">
        <v>0.80666354067075574</v>
      </c>
    </row>
    <row r="265" spans="1:7" x14ac:dyDescent="0.2">
      <c r="A265" t="s">
        <v>26</v>
      </c>
      <c r="B265" t="s">
        <v>128</v>
      </c>
      <c r="D265">
        <v>885</v>
      </c>
      <c r="E265">
        <f t="shared" si="5"/>
        <v>88720</v>
      </c>
      <c r="F265">
        <v>0.8100792451733948</v>
      </c>
    </row>
    <row r="266" spans="1:7" x14ac:dyDescent="0.2">
      <c r="A266" t="s">
        <v>54</v>
      </c>
      <c r="B266" t="s">
        <v>333</v>
      </c>
      <c r="D266">
        <v>478</v>
      </c>
      <c r="E266">
        <f t="shared" si="5"/>
        <v>89198</v>
      </c>
      <c r="F266">
        <v>0.81149724583839589</v>
      </c>
      <c r="G266">
        <v>21</v>
      </c>
    </row>
    <row r="267" spans="1:7" x14ac:dyDescent="0.2">
      <c r="A267" t="s">
        <v>34</v>
      </c>
      <c r="B267" t="s">
        <v>261</v>
      </c>
      <c r="D267">
        <v>1</v>
      </c>
      <c r="E267">
        <f t="shared" si="5"/>
        <v>89199</v>
      </c>
      <c r="F267">
        <v>0.81219767593537062</v>
      </c>
    </row>
    <row r="268" spans="1:7" x14ac:dyDescent="0.2">
      <c r="A268" t="s">
        <v>220</v>
      </c>
      <c r="B268" t="s">
        <v>352</v>
      </c>
      <c r="D268">
        <v>75</v>
      </c>
      <c r="E268">
        <f t="shared" si="5"/>
        <v>89274</v>
      </c>
      <c r="F268">
        <v>0.81296178521057572</v>
      </c>
    </row>
    <row r="269" spans="1:7" x14ac:dyDescent="0.2">
      <c r="A269" t="s">
        <v>36</v>
      </c>
      <c r="B269" t="s">
        <v>138</v>
      </c>
      <c r="D269">
        <v>208</v>
      </c>
      <c r="E269">
        <f t="shared" si="5"/>
        <v>89482</v>
      </c>
      <c r="F269">
        <v>0.82116027711012607</v>
      </c>
    </row>
    <row r="270" spans="1:7" x14ac:dyDescent="0.2">
      <c r="A270" t="s">
        <v>54</v>
      </c>
      <c r="B270" t="s">
        <v>120</v>
      </c>
      <c r="D270">
        <v>477</v>
      </c>
      <c r="E270">
        <f t="shared" si="5"/>
        <v>89959</v>
      </c>
      <c r="F270">
        <v>0.82573094092319099</v>
      </c>
    </row>
    <row r="271" spans="1:7" x14ac:dyDescent="0.2">
      <c r="A271" t="s">
        <v>46</v>
      </c>
      <c r="B271" t="s">
        <v>201</v>
      </c>
      <c r="D271">
        <v>428</v>
      </c>
      <c r="E271">
        <f t="shared" si="5"/>
        <v>90387</v>
      </c>
      <c r="F271">
        <v>0.82603067320733681</v>
      </c>
    </row>
    <row r="272" spans="1:7" x14ac:dyDescent="0.2">
      <c r="A272" t="s">
        <v>67</v>
      </c>
      <c r="B272" t="s">
        <v>347</v>
      </c>
      <c r="D272">
        <v>619</v>
      </c>
      <c r="E272">
        <f t="shared" si="5"/>
        <v>91006</v>
      </c>
      <c r="F272">
        <v>0.83057409183182274</v>
      </c>
    </row>
    <row r="273" spans="1:7" x14ac:dyDescent="0.2">
      <c r="A273" t="s">
        <v>34</v>
      </c>
      <c r="B273" t="s">
        <v>282</v>
      </c>
      <c r="D273">
        <v>471</v>
      </c>
      <c r="E273">
        <f t="shared" si="5"/>
        <v>91477</v>
      </c>
      <c r="F273">
        <v>0.83076761830388368</v>
      </c>
    </row>
    <row r="274" spans="1:7" x14ac:dyDescent="0.2">
      <c r="A274" t="s">
        <v>54</v>
      </c>
      <c r="B274" t="s">
        <v>350</v>
      </c>
      <c r="D274">
        <v>54</v>
      </c>
      <c r="E274">
        <f t="shared" si="5"/>
        <v>91531</v>
      </c>
      <c r="F274">
        <v>0.83519217368031884</v>
      </c>
    </row>
    <row r="275" spans="1:7" x14ac:dyDescent="0.2">
      <c r="A275" t="s">
        <v>46</v>
      </c>
      <c r="B275" t="s">
        <v>142</v>
      </c>
      <c r="D275">
        <v>161</v>
      </c>
      <c r="E275">
        <f t="shared" si="5"/>
        <v>91692</v>
      </c>
      <c r="F275">
        <v>0.83774406939875778</v>
      </c>
    </row>
    <row r="276" spans="1:7" x14ac:dyDescent="0.2">
      <c r="A276" t="s">
        <v>54</v>
      </c>
      <c r="B276" t="s">
        <v>66</v>
      </c>
      <c r="D276">
        <v>110</v>
      </c>
      <c r="E276">
        <f t="shared" si="5"/>
        <v>91802</v>
      </c>
      <c r="F276">
        <v>0.84267161003362334</v>
      </c>
    </row>
    <row r="277" spans="1:7" x14ac:dyDescent="0.2">
      <c r="A277" t="s">
        <v>36</v>
      </c>
      <c r="B277" t="s">
        <v>92</v>
      </c>
      <c r="D277">
        <v>86</v>
      </c>
      <c r="E277">
        <f t="shared" si="5"/>
        <v>91888</v>
      </c>
      <c r="F277">
        <v>0.84470263743400464</v>
      </c>
    </row>
    <row r="278" spans="1:7" x14ac:dyDescent="0.2">
      <c r="A278" t="s">
        <v>54</v>
      </c>
      <c r="B278" t="s">
        <v>84</v>
      </c>
      <c r="D278">
        <v>222</v>
      </c>
      <c r="E278">
        <f t="shared" si="5"/>
        <v>92110</v>
      </c>
      <c r="F278">
        <v>0.84693878884922369</v>
      </c>
    </row>
    <row r="279" spans="1:7" x14ac:dyDescent="0.2">
      <c r="A279" t="s">
        <v>67</v>
      </c>
      <c r="B279" t="s">
        <v>329</v>
      </c>
      <c r="D279">
        <v>431</v>
      </c>
      <c r="E279">
        <f t="shared" si="5"/>
        <v>92541</v>
      </c>
      <c r="F279">
        <v>0.84698537709949362</v>
      </c>
    </row>
    <row r="280" spans="1:7" x14ac:dyDescent="0.2">
      <c r="A280" t="s">
        <v>43</v>
      </c>
      <c r="B280" t="s">
        <v>312</v>
      </c>
      <c r="D280">
        <v>177</v>
      </c>
      <c r="E280">
        <f t="shared" si="5"/>
        <v>92718</v>
      </c>
      <c r="F280">
        <v>0.85710666550088077</v>
      </c>
    </row>
    <row r="281" spans="1:7" x14ac:dyDescent="0.2">
      <c r="A281" t="s">
        <v>103</v>
      </c>
      <c r="B281" t="s">
        <v>169</v>
      </c>
      <c r="D281">
        <v>127</v>
      </c>
      <c r="E281">
        <f t="shared" si="5"/>
        <v>92845</v>
      </c>
      <c r="F281">
        <v>0.86097966512390367</v>
      </c>
    </row>
    <row r="282" spans="1:7" x14ac:dyDescent="0.2">
      <c r="A282" t="s">
        <v>34</v>
      </c>
      <c r="B282" t="s">
        <v>95</v>
      </c>
      <c r="D282">
        <v>296</v>
      </c>
      <c r="E282">
        <f t="shared" si="5"/>
        <v>93141</v>
      </c>
      <c r="F282">
        <v>0.86186658619227308</v>
      </c>
    </row>
    <row r="283" spans="1:7" x14ac:dyDescent="0.2">
      <c r="A283" t="s">
        <v>26</v>
      </c>
      <c r="B283" t="s">
        <v>327</v>
      </c>
      <c r="D283">
        <v>287</v>
      </c>
      <c r="E283">
        <f t="shared" si="5"/>
        <v>93428</v>
      </c>
      <c r="F283">
        <v>0.86617663992187977</v>
      </c>
    </row>
    <row r="284" spans="1:7" x14ac:dyDescent="0.2">
      <c r="A284" t="s">
        <v>111</v>
      </c>
      <c r="B284" t="s">
        <v>362</v>
      </c>
      <c r="D284">
        <v>144</v>
      </c>
      <c r="E284">
        <f t="shared" si="5"/>
        <v>93572</v>
      </c>
      <c r="F284">
        <v>0.87156256264944376</v>
      </c>
      <c r="G284">
        <v>22</v>
      </c>
    </row>
    <row r="285" spans="1:7" x14ac:dyDescent="0.2">
      <c r="A285" t="s">
        <v>34</v>
      </c>
      <c r="B285" t="s">
        <v>338</v>
      </c>
      <c r="D285">
        <v>89</v>
      </c>
      <c r="E285">
        <f t="shared" si="5"/>
        <v>93661</v>
      </c>
      <c r="F285">
        <v>0.87410021593504761</v>
      </c>
    </row>
    <row r="286" spans="1:7" x14ac:dyDescent="0.2">
      <c r="A286" t="s">
        <v>100</v>
      </c>
      <c r="B286" t="s">
        <v>179</v>
      </c>
      <c r="D286">
        <v>333</v>
      </c>
      <c r="E286">
        <f t="shared" si="5"/>
        <v>93994</v>
      </c>
      <c r="F286">
        <v>0.87548334636340552</v>
      </c>
    </row>
    <row r="287" spans="1:7" x14ac:dyDescent="0.2">
      <c r="A287" t="s">
        <v>67</v>
      </c>
      <c r="B287" t="s">
        <v>308</v>
      </c>
      <c r="D287">
        <v>111</v>
      </c>
      <c r="E287">
        <f t="shared" si="5"/>
        <v>94105</v>
      </c>
      <c r="F287">
        <v>0.87812230967348126</v>
      </c>
    </row>
    <row r="288" spans="1:7" x14ac:dyDescent="0.2">
      <c r="A288" t="s">
        <v>34</v>
      </c>
      <c r="B288" t="s">
        <v>35</v>
      </c>
      <c r="D288">
        <v>408</v>
      </c>
      <c r="E288">
        <f t="shared" si="5"/>
        <v>94513</v>
      </c>
      <c r="F288">
        <v>0.87829772939060669</v>
      </c>
    </row>
    <row r="289" spans="1:7" x14ac:dyDescent="0.2">
      <c r="A289" t="s">
        <v>143</v>
      </c>
      <c r="B289" t="s">
        <v>365</v>
      </c>
      <c r="D289">
        <v>442</v>
      </c>
      <c r="E289">
        <f t="shared" si="5"/>
        <v>94955</v>
      </c>
      <c r="F289">
        <v>0.8800489161663837</v>
      </c>
    </row>
    <row r="290" spans="1:7" x14ac:dyDescent="0.2">
      <c r="A290" t="s">
        <v>36</v>
      </c>
      <c r="B290" t="s">
        <v>132</v>
      </c>
      <c r="D290">
        <v>267</v>
      </c>
      <c r="E290">
        <f t="shared" si="5"/>
        <v>95222</v>
      </c>
      <c r="F290">
        <v>0.88211974038952168</v>
      </c>
    </row>
    <row r="291" spans="1:7" x14ac:dyDescent="0.2">
      <c r="A291" t="s">
        <v>26</v>
      </c>
      <c r="B291" t="s">
        <v>52</v>
      </c>
      <c r="D291">
        <v>366</v>
      </c>
      <c r="E291">
        <f t="shared" si="5"/>
        <v>95588</v>
      </c>
      <c r="F291">
        <v>0.88489004215074574</v>
      </c>
    </row>
    <row r="292" spans="1:7" x14ac:dyDescent="0.2">
      <c r="A292" t="s">
        <v>29</v>
      </c>
      <c r="B292" t="s">
        <v>339</v>
      </c>
      <c r="D292">
        <v>167</v>
      </c>
      <c r="E292">
        <f t="shared" si="5"/>
        <v>95755</v>
      </c>
      <c r="F292">
        <v>0.88678461583773593</v>
      </c>
    </row>
    <row r="293" spans="1:7" x14ac:dyDescent="0.2">
      <c r="A293" t="s">
        <v>34</v>
      </c>
      <c r="B293" t="s">
        <v>297</v>
      </c>
      <c r="D293">
        <v>1022</v>
      </c>
      <c r="E293">
        <f t="shared" si="5"/>
        <v>96777</v>
      </c>
      <c r="F293">
        <v>0.88861243762874864</v>
      </c>
    </row>
    <row r="294" spans="1:7" x14ac:dyDescent="0.2">
      <c r="A294" t="s">
        <v>143</v>
      </c>
      <c r="B294" t="s">
        <v>296</v>
      </c>
      <c r="D294">
        <v>1303</v>
      </c>
      <c r="E294">
        <f t="shared" si="5"/>
        <v>98080</v>
      </c>
      <c r="F294">
        <v>0.89380588440022724</v>
      </c>
      <c r="G294">
        <v>23</v>
      </c>
    </row>
    <row r="295" spans="1:7" x14ac:dyDescent="0.2">
      <c r="A295" t="s">
        <v>36</v>
      </c>
      <c r="B295" t="s">
        <v>52</v>
      </c>
      <c r="D295">
        <v>262</v>
      </c>
      <c r="E295">
        <f t="shared" si="5"/>
        <v>98342</v>
      </c>
      <c r="F295">
        <v>0.89564506224500817</v>
      </c>
    </row>
    <row r="296" spans="1:7" x14ac:dyDescent="0.2">
      <c r="A296" t="s">
        <v>26</v>
      </c>
      <c r="B296" t="s">
        <v>76</v>
      </c>
      <c r="D296">
        <v>412</v>
      </c>
      <c r="E296">
        <f t="shared" si="5"/>
        <v>98754</v>
      </c>
      <c r="F296">
        <v>0.8987131531273117</v>
      </c>
    </row>
    <row r="297" spans="1:7" x14ac:dyDescent="0.2">
      <c r="A297" t="s">
        <v>67</v>
      </c>
      <c r="B297" t="s">
        <v>334</v>
      </c>
      <c r="D297">
        <v>352</v>
      </c>
      <c r="E297">
        <f t="shared" si="5"/>
        <v>99106</v>
      </c>
      <c r="F297">
        <v>0.89878459817837675</v>
      </c>
    </row>
    <row r="298" spans="1:7" x14ac:dyDescent="0.2">
      <c r="A298" t="s">
        <v>46</v>
      </c>
      <c r="B298" t="s">
        <v>47</v>
      </c>
      <c r="D298">
        <v>778</v>
      </c>
      <c r="E298">
        <f t="shared" si="5"/>
        <v>99884</v>
      </c>
      <c r="F298">
        <v>0.90271622591201828</v>
      </c>
    </row>
    <row r="299" spans="1:7" x14ac:dyDescent="0.2">
      <c r="A299" t="s">
        <v>46</v>
      </c>
      <c r="B299" t="s">
        <v>336</v>
      </c>
      <c r="D299">
        <v>0</v>
      </c>
      <c r="E299">
        <f t="shared" si="5"/>
        <v>99884</v>
      </c>
      <c r="F299">
        <v>0.91438275025727289</v>
      </c>
    </row>
    <row r="300" spans="1:7" x14ac:dyDescent="0.2">
      <c r="A300" t="s">
        <v>48</v>
      </c>
      <c r="B300" t="s">
        <v>237</v>
      </c>
      <c r="D300">
        <v>326</v>
      </c>
      <c r="E300">
        <f t="shared" si="5"/>
        <v>100210</v>
      </c>
      <c r="F300">
        <v>0.91658462678978914</v>
      </c>
    </row>
    <row r="301" spans="1:7" x14ac:dyDescent="0.2">
      <c r="A301" t="s">
        <v>54</v>
      </c>
      <c r="B301" t="s">
        <v>97</v>
      </c>
      <c r="D301">
        <v>166</v>
      </c>
      <c r="E301">
        <f t="shared" si="5"/>
        <v>100376</v>
      </c>
      <c r="F301">
        <v>0.91745640627621139</v>
      </c>
    </row>
    <row r="302" spans="1:7" x14ac:dyDescent="0.2">
      <c r="A302" t="s">
        <v>48</v>
      </c>
      <c r="B302" t="s">
        <v>328</v>
      </c>
      <c r="D302">
        <v>466</v>
      </c>
      <c r="E302">
        <f t="shared" si="5"/>
        <v>100842</v>
      </c>
      <c r="F302">
        <v>0.92059673650916896</v>
      </c>
    </row>
    <row r="303" spans="1:7" x14ac:dyDescent="0.2">
      <c r="A303" t="s">
        <v>34</v>
      </c>
      <c r="B303" t="s">
        <v>93</v>
      </c>
      <c r="D303">
        <v>125</v>
      </c>
      <c r="E303">
        <f t="shared" si="5"/>
        <v>100967</v>
      </c>
      <c r="F303">
        <v>0.9208950998649531</v>
      </c>
    </row>
    <row r="304" spans="1:7" x14ac:dyDescent="0.2">
      <c r="A304" t="s">
        <v>36</v>
      </c>
      <c r="B304" t="s">
        <v>224</v>
      </c>
      <c r="D304">
        <v>233</v>
      </c>
      <c r="E304">
        <f t="shared" si="5"/>
        <v>101200</v>
      </c>
      <c r="F304">
        <v>0.92709689963773156</v>
      </c>
    </row>
    <row r="305" spans="1:7" x14ac:dyDescent="0.2">
      <c r="A305" t="s">
        <v>46</v>
      </c>
      <c r="B305" t="s">
        <v>270</v>
      </c>
      <c r="D305">
        <v>0</v>
      </c>
      <c r="E305">
        <f t="shared" si="5"/>
        <v>101200</v>
      </c>
      <c r="F305">
        <v>0.9335067157376068</v>
      </c>
    </row>
    <row r="306" spans="1:7" x14ac:dyDescent="0.2">
      <c r="A306" t="s">
        <v>54</v>
      </c>
      <c r="B306" t="s">
        <v>244</v>
      </c>
      <c r="D306">
        <v>146</v>
      </c>
      <c r="E306">
        <f t="shared" si="5"/>
        <v>101346</v>
      </c>
      <c r="F306">
        <v>0.93968164267547249</v>
      </c>
    </row>
    <row r="307" spans="1:7" x14ac:dyDescent="0.2">
      <c r="A307" t="s">
        <v>34</v>
      </c>
      <c r="B307" t="s">
        <v>291</v>
      </c>
      <c r="D307">
        <v>0</v>
      </c>
      <c r="E307">
        <f t="shared" si="5"/>
        <v>101346</v>
      </c>
      <c r="F307">
        <v>0.94085522584955505</v>
      </c>
    </row>
    <row r="308" spans="1:7" x14ac:dyDescent="0.2">
      <c r="A308" t="s">
        <v>34</v>
      </c>
      <c r="B308" t="s">
        <v>159</v>
      </c>
      <c r="D308">
        <v>383</v>
      </c>
      <c r="E308">
        <f t="shared" si="5"/>
        <v>101729</v>
      </c>
      <c r="F308">
        <v>0.94182616523237572</v>
      </c>
    </row>
    <row r="309" spans="1:7" x14ac:dyDescent="0.2">
      <c r="A309" t="s">
        <v>26</v>
      </c>
      <c r="B309" t="s">
        <v>205</v>
      </c>
      <c r="D309">
        <v>472</v>
      </c>
      <c r="E309">
        <f t="shared" si="5"/>
        <v>102201</v>
      </c>
      <c r="F309">
        <v>0.94282034532416081</v>
      </c>
    </row>
    <row r="310" spans="1:7" x14ac:dyDescent="0.2">
      <c r="A310" t="s">
        <v>103</v>
      </c>
      <c r="B310" t="s">
        <v>299</v>
      </c>
      <c r="D310">
        <v>260</v>
      </c>
      <c r="E310">
        <f t="shared" si="5"/>
        <v>102461</v>
      </c>
      <c r="F310">
        <v>0.94776213980431512</v>
      </c>
      <c r="G310">
        <v>24</v>
      </c>
    </row>
    <row r="311" spans="1:7" x14ac:dyDescent="0.2">
      <c r="A311" t="s">
        <v>54</v>
      </c>
      <c r="B311" t="s">
        <v>251</v>
      </c>
      <c r="D311">
        <v>266</v>
      </c>
      <c r="E311">
        <f t="shared" si="5"/>
        <v>102727</v>
      </c>
      <c r="F311">
        <v>0.9506510950910847</v>
      </c>
    </row>
    <row r="312" spans="1:7" x14ac:dyDescent="0.2">
      <c r="A312" t="s">
        <v>34</v>
      </c>
      <c r="B312" t="s">
        <v>42</v>
      </c>
      <c r="D312">
        <v>1039</v>
      </c>
      <c r="E312">
        <f t="shared" si="5"/>
        <v>103766</v>
      </c>
      <c r="F312">
        <v>0.95098023363438811</v>
      </c>
    </row>
    <row r="313" spans="1:7" x14ac:dyDescent="0.2">
      <c r="A313" t="s">
        <v>43</v>
      </c>
      <c r="B313" t="s">
        <v>207</v>
      </c>
      <c r="D313">
        <v>161</v>
      </c>
      <c r="E313">
        <f t="shared" si="5"/>
        <v>103927</v>
      </c>
      <c r="F313">
        <v>0.95112026869396038</v>
      </c>
    </row>
    <row r="314" spans="1:7" x14ac:dyDescent="0.2">
      <c r="A314" t="s">
        <v>59</v>
      </c>
      <c r="B314" t="s">
        <v>203</v>
      </c>
      <c r="D314">
        <v>551</v>
      </c>
      <c r="E314">
        <f t="shared" si="5"/>
        <v>104478</v>
      </c>
      <c r="F314">
        <v>0.95164617894581283</v>
      </c>
    </row>
    <row r="315" spans="1:7" x14ac:dyDescent="0.2">
      <c r="A315" t="s">
        <v>143</v>
      </c>
      <c r="B315" t="s">
        <v>213</v>
      </c>
      <c r="D315">
        <v>512</v>
      </c>
      <c r="E315">
        <f t="shared" si="5"/>
        <v>104990</v>
      </c>
      <c r="F315">
        <v>0.95436619981037429</v>
      </c>
    </row>
    <row r="316" spans="1:7" x14ac:dyDescent="0.2">
      <c r="A316" t="s">
        <v>39</v>
      </c>
      <c r="B316" t="s">
        <v>316</v>
      </c>
      <c r="D316">
        <v>123</v>
      </c>
      <c r="E316">
        <f t="shared" si="5"/>
        <v>105113</v>
      </c>
      <c r="F316">
        <v>0.96549932888942225</v>
      </c>
    </row>
    <row r="317" spans="1:7" x14ac:dyDescent="0.2">
      <c r="A317" t="s">
        <v>54</v>
      </c>
      <c r="B317" t="s">
        <v>162</v>
      </c>
      <c r="D317">
        <v>105</v>
      </c>
      <c r="E317">
        <f t="shared" si="5"/>
        <v>105218</v>
      </c>
      <c r="F317">
        <v>0.96986215421936828</v>
      </c>
    </row>
    <row r="318" spans="1:7" x14ac:dyDescent="0.2">
      <c r="A318" t="s">
        <v>100</v>
      </c>
      <c r="B318" t="s">
        <v>232</v>
      </c>
      <c r="D318">
        <v>74</v>
      </c>
      <c r="E318">
        <f t="shared" si="5"/>
        <v>105292</v>
      </c>
      <c r="F318">
        <v>0.97438169664952923</v>
      </c>
    </row>
    <row r="319" spans="1:7" x14ac:dyDescent="0.2">
      <c r="A319" t="s">
        <v>43</v>
      </c>
      <c r="B319" t="s">
        <v>255</v>
      </c>
      <c r="D319">
        <v>242</v>
      </c>
      <c r="E319">
        <f t="shared" si="5"/>
        <v>105534</v>
      </c>
      <c r="F319">
        <v>0.9747629299641678</v>
      </c>
    </row>
    <row r="320" spans="1:7" x14ac:dyDescent="0.2">
      <c r="A320" t="s">
        <v>43</v>
      </c>
      <c r="B320" t="s">
        <v>258</v>
      </c>
      <c r="D320">
        <v>211</v>
      </c>
      <c r="E320">
        <f t="shared" si="5"/>
        <v>105745</v>
      </c>
      <c r="F320">
        <v>0.98296739947093359</v>
      </c>
    </row>
    <row r="321" spans="1:7" x14ac:dyDescent="0.2">
      <c r="A321" t="s">
        <v>26</v>
      </c>
      <c r="B321" t="s">
        <v>75</v>
      </c>
      <c r="D321">
        <v>530</v>
      </c>
      <c r="E321">
        <f t="shared" si="5"/>
        <v>106275</v>
      </c>
      <c r="F321">
        <v>0.98445457319081386</v>
      </c>
    </row>
    <row r="322" spans="1:7" x14ac:dyDescent="0.2">
      <c r="A322" t="s">
        <v>54</v>
      </c>
      <c r="B322" t="s">
        <v>249</v>
      </c>
      <c r="D322">
        <v>207</v>
      </c>
      <c r="E322">
        <f t="shared" si="5"/>
        <v>106482</v>
      </c>
      <c r="F322">
        <v>0.98484582037403978</v>
      </c>
    </row>
    <row r="323" spans="1:7" x14ac:dyDescent="0.2">
      <c r="A323" t="s">
        <v>26</v>
      </c>
      <c r="B323" t="s">
        <v>27</v>
      </c>
      <c r="D323">
        <v>583</v>
      </c>
      <c r="E323">
        <f t="shared" si="5"/>
        <v>107065</v>
      </c>
      <c r="F323">
        <v>0.99008841877496101</v>
      </c>
      <c r="G323">
        <v>25</v>
      </c>
    </row>
    <row r="324" spans="1:7" x14ac:dyDescent="0.2">
      <c r="A324" t="s">
        <v>48</v>
      </c>
      <c r="B324" t="s">
        <v>290</v>
      </c>
      <c r="D324">
        <v>1042</v>
      </c>
      <c r="E324">
        <f t="shared" ref="E324:E328" si="6">E323+D324</f>
        <v>108107</v>
      </c>
      <c r="F324">
        <v>0.99090833707790305</v>
      </c>
    </row>
    <row r="325" spans="1:7" x14ac:dyDescent="0.2">
      <c r="A325" t="s">
        <v>147</v>
      </c>
      <c r="B325" t="s">
        <v>166</v>
      </c>
      <c r="D325">
        <v>92</v>
      </c>
      <c r="E325">
        <f t="shared" si="6"/>
        <v>108199</v>
      </c>
      <c r="F325">
        <v>0.99413339225506103</v>
      </c>
    </row>
    <row r="326" spans="1:7" x14ac:dyDescent="0.2">
      <c r="A326" t="s">
        <v>39</v>
      </c>
      <c r="B326" t="s">
        <v>53</v>
      </c>
      <c r="D326">
        <v>1281</v>
      </c>
      <c r="E326">
        <f t="shared" si="6"/>
        <v>109480</v>
      </c>
      <c r="F326">
        <v>0.99482327078942123</v>
      </c>
    </row>
    <row r="327" spans="1:7" x14ac:dyDescent="0.2">
      <c r="A327" t="s">
        <v>54</v>
      </c>
      <c r="B327" t="s">
        <v>318</v>
      </c>
      <c r="D327">
        <v>94</v>
      </c>
      <c r="E327">
        <f t="shared" si="6"/>
        <v>109574</v>
      </c>
      <c r="F327">
        <v>0.99542914801169513</v>
      </c>
    </row>
    <row r="328" spans="1:7" x14ac:dyDescent="0.2">
      <c r="A328" t="s">
        <v>103</v>
      </c>
      <c r="B328" t="s">
        <v>268</v>
      </c>
      <c r="D328">
        <v>532</v>
      </c>
      <c r="E328">
        <f t="shared" si="6"/>
        <v>110106</v>
      </c>
      <c r="F328">
        <v>0.99684893779725026</v>
      </c>
    </row>
    <row r="330" spans="1:7" x14ac:dyDescent="0.2">
      <c r="D330">
        <f>SUM(D2:D328)</f>
        <v>110106</v>
      </c>
    </row>
  </sheetData>
  <conditionalFormatting sqref="A2:A51">
    <cfRule type="cellIs" dxfId="2" priority="1" operator="equal">
      <formula>"Rakhine"</formula>
    </cfRule>
    <cfRule type="cellIs" dxfId="1" priority="2" operator="equal">
      <formula>"Kachin"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zoomScale="80" zoomScaleNormal="80" workbookViewId="0">
      <selection activeCell="K1" sqref="K1"/>
    </sheetView>
  </sheetViews>
  <sheetFormatPr defaultRowHeight="12.75" x14ac:dyDescent="0.2"/>
  <cols>
    <col min="1" max="1" width="2" customWidth="1"/>
    <col min="2" max="2" width="18.42578125" customWidth="1"/>
    <col min="3" max="3" width="21.5703125" customWidth="1"/>
    <col min="4" max="5" width="24.7109375" customWidth="1"/>
    <col min="6" max="6" width="28.5703125" bestFit="1" customWidth="1"/>
    <col min="7" max="7" width="4.140625" customWidth="1"/>
    <col min="8" max="8" width="18.85546875" bestFit="1" customWidth="1"/>
  </cols>
  <sheetData>
    <row r="1" spans="2:8" ht="4.5" customHeight="1" thickBot="1" x14ac:dyDescent="0.25"/>
    <row r="2" spans="2:8" ht="36" x14ac:dyDescent="0.25">
      <c r="B2" s="48" t="s">
        <v>19</v>
      </c>
      <c r="C2" s="49" t="s">
        <v>20</v>
      </c>
      <c r="D2" s="49" t="s">
        <v>367</v>
      </c>
      <c r="E2" s="49" t="s">
        <v>21</v>
      </c>
      <c r="F2" s="50" t="s">
        <v>368</v>
      </c>
      <c r="G2" s="51"/>
      <c r="H2" s="63" t="s">
        <v>375</v>
      </c>
    </row>
    <row r="3" spans="2:8" ht="18" x14ac:dyDescent="0.25">
      <c r="B3" s="52" t="s">
        <v>36</v>
      </c>
      <c r="C3" s="53" t="s">
        <v>177</v>
      </c>
      <c r="D3" s="53">
        <v>307</v>
      </c>
      <c r="E3" s="53">
        <v>1</v>
      </c>
      <c r="F3" s="54">
        <v>40</v>
      </c>
      <c r="G3" s="51"/>
      <c r="H3" s="64">
        <f>F3/D3*12</f>
        <v>1.5635179153094463</v>
      </c>
    </row>
    <row r="4" spans="2:8" ht="18" x14ac:dyDescent="0.25">
      <c r="B4" s="52" t="s">
        <v>43</v>
      </c>
      <c r="C4" s="53" t="s">
        <v>292</v>
      </c>
      <c r="D4" s="53">
        <v>431</v>
      </c>
      <c r="E4" s="53">
        <v>2</v>
      </c>
      <c r="F4" s="54">
        <v>40</v>
      </c>
      <c r="G4" s="51"/>
      <c r="H4" s="64">
        <f t="shared" ref="H4:H27" si="0">F4/D4*12</f>
        <v>1.1136890951276102</v>
      </c>
    </row>
    <row r="5" spans="2:8" ht="18" x14ac:dyDescent="0.25">
      <c r="B5" s="52" t="s">
        <v>143</v>
      </c>
      <c r="C5" s="53" t="s">
        <v>144</v>
      </c>
      <c r="D5" s="53">
        <v>788</v>
      </c>
      <c r="E5" s="53">
        <v>3</v>
      </c>
      <c r="F5" s="54">
        <v>40</v>
      </c>
      <c r="G5" s="51"/>
      <c r="H5" s="64">
        <f t="shared" si="0"/>
        <v>0.6091370558375635</v>
      </c>
    </row>
    <row r="6" spans="2:8" ht="18" x14ac:dyDescent="0.25">
      <c r="B6" s="52" t="s">
        <v>147</v>
      </c>
      <c r="C6" s="53" t="s">
        <v>279</v>
      </c>
      <c r="D6" s="53">
        <v>515</v>
      </c>
      <c r="E6" s="53">
        <v>4</v>
      </c>
      <c r="F6" s="54">
        <v>40</v>
      </c>
      <c r="G6" s="51"/>
      <c r="H6" s="64">
        <f t="shared" si="0"/>
        <v>0.93203883495145623</v>
      </c>
    </row>
    <row r="7" spans="2:8" ht="18" x14ac:dyDescent="0.25">
      <c r="B7" s="57" t="s">
        <v>26</v>
      </c>
      <c r="C7" s="58" t="s">
        <v>161</v>
      </c>
      <c r="D7" s="53">
        <v>505</v>
      </c>
      <c r="E7" s="53">
        <v>5</v>
      </c>
      <c r="F7" s="54">
        <v>40</v>
      </c>
      <c r="G7" s="51"/>
      <c r="H7" s="64">
        <f t="shared" si="0"/>
        <v>0.95049504950495045</v>
      </c>
    </row>
    <row r="8" spans="2:8" ht="18" x14ac:dyDescent="0.25">
      <c r="B8" s="52" t="s">
        <v>34</v>
      </c>
      <c r="C8" s="53" t="s">
        <v>125</v>
      </c>
      <c r="D8" s="53">
        <v>730</v>
      </c>
      <c r="E8" s="53">
        <v>6</v>
      </c>
      <c r="F8" s="54">
        <v>40</v>
      </c>
      <c r="G8" s="51"/>
      <c r="H8" s="64">
        <f t="shared" si="0"/>
        <v>0.65753424657534243</v>
      </c>
    </row>
    <row r="9" spans="2:8" ht="18" x14ac:dyDescent="0.25">
      <c r="B9" s="52" t="s">
        <v>48</v>
      </c>
      <c r="C9" s="53" t="s">
        <v>83</v>
      </c>
      <c r="D9" s="53">
        <v>975</v>
      </c>
      <c r="E9" s="53">
        <v>7</v>
      </c>
      <c r="F9" s="54">
        <v>40</v>
      </c>
      <c r="G9" s="51"/>
      <c r="H9" s="64">
        <f t="shared" si="0"/>
        <v>0.49230769230769234</v>
      </c>
    </row>
    <row r="10" spans="2:8" ht="18" x14ac:dyDescent="0.25">
      <c r="B10" s="57" t="s">
        <v>59</v>
      </c>
      <c r="C10" s="58" t="s">
        <v>62</v>
      </c>
      <c r="D10" s="53">
        <v>657</v>
      </c>
      <c r="E10" s="53">
        <v>8</v>
      </c>
      <c r="F10" s="54">
        <v>40</v>
      </c>
      <c r="G10" s="51"/>
      <c r="H10" s="64">
        <f t="shared" si="0"/>
        <v>0.73059360730593603</v>
      </c>
    </row>
    <row r="11" spans="2:8" ht="18" x14ac:dyDescent="0.25">
      <c r="B11" s="52" t="s">
        <v>100</v>
      </c>
      <c r="C11" s="53" t="s">
        <v>180</v>
      </c>
      <c r="D11" s="53">
        <v>1300</v>
      </c>
      <c r="E11" s="53">
        <v>9</v>
      </c>
      <c r="F11" s="54">
        <v>40</v>
      </c>
      <c r="G11" s="51"/>
      <c r="H11" s="64">
        <f t="shared" si="0"/>
        <v>0.36923076923076925</v>
      </c>
    </row>
    <row r="12" spans="2:8" ht="18" x14ac:dyDescent="0.25">
      <c r="B12" s="52" t="s">
        <v>147</v>
      </c>
      <c r="C12" s="53" t="s">
        <v>364</v>
      </c>
      <c r="D12" s="53">
        <v>335</v>
      </c>
      <c r="E12" s="53">
        <v>10</v>
      </c>
      <c r="F12" s="54">
        <v>40</v>
      </c>
      <c r="G12" s="51"/>
      <c r="H12" s="64">
        <f t="shared" si="0"/>
        <v>1.4328358208955223</v>
      </c>
    </row>
    <row r="13" spans="2:8" ht="18" x14ac:dyDescent="0.25">
      <c r="B13" s="55" t="s">
        <v>43</v>
      </c>
      <c r="C13" s="56" t="s">
        <v>370</v>
      </c>
      <c r="D13" s="53">
        <v>411</v>
      </c>
      <c r="E13" s="53">
        <v>11</v>
      </c>
      <c r="F13" s="54">
        <v>40</v>
      </c>
      <c r="G13" s="51"/>
      <c r="H13" s="64">
        <f t="shared" si="0"/>
        <v>1.1678832116788322</v>
      </c>
    </row>
    <row r="14" spans="2:8" ht="18" x14ac:dyDescent="0.25">
      <c r="B14" s="52" t="s">
        <v>34</v>
      </c>
      <c r="C14" s="53" t="s">
        <v>275</v>
      </c>
      <c r="D14" s="53">
        <v>593</v>
      </c>
      <c r="E14" s="53">
        <v>12</v>
      </c>
      <c r="F14" s="54">
        <v>40</v>
      </c>
      <c r="G14" s="51"/>
      <c r="H14" s="64">
        <f t="shared" si="0"/>
        <v>0.8094435075885329</v>
      </c>
    </row>
    <row r="15" spans="2:8" ht="18" x14ac:dyDescent="0.25">
      <c r="B15" s="52" t="s">
        <v>34</v>
      </c>
      <c r="C15" s="53" t="s">
        <v>85</v>
      </c>
      <c r="D15" s="53">
        <v>265</v>
      </c>
      <c r="E15" s="53">
        <v>13</v>
      </c>
      <c r="F15" s="54">
        <v>40</v>
      </c>
      <c r="G15" s="51"/>
      <c r="H15" s="64">
        <f t="shared" si="0"/>
        <v>1.8113207547169812</v>
      </c>
    </row>
    <row r="16" spans="2:8" ht="18" x14ac:dyDescent="0.25">
      <c r="B16" s="57" t="s">
        <v>46</v>
      </c>
      <c r="C16" s="58" t="s">
        <v>88</v>
      </c>
      <c r="D16" s="58">
        <v>1861</v>
      </c>
      <c r="E16" s="58">
        <v>14</v>
      </c>
      <c r="F16" s="59">
        <v>40</v>
      </c>
      <c r="G16" s="51"/>
      <c r="H16" s="64">
        <f t="shared" si="0"/>
        <v>0.25792584631918325</v>
      </c>
    </row>
    <row r="17" spans="2:8" ht="18" x14ac:dyDescent="0.25">
      <c r="B17" s="52" t="s">
        <v>34</v>
      </c>
      <c r="C17" s="53" t="s">
        <v>45</v>
      </c>
      <c r="D17" s="53">
        <v>2159</v>
      </c>
      <c r="E17" s="53">
        <v>15</v>
      </c>
      <c r="F17" s="54">
        <v>40</v>
      </c>
      <c r="G17" s="51"/>
      <c r="H17" s="64">
        <f t="shared" si="0"/>
        <v>0.222325150532654</v>
      </c>
    </row>
    <row r="18" spans="2:8" ht="18" x14ac:dyDescent="0.25">
      <c r="B18" s="52" t="s">
        <v>26</v>
      </c>
      <c r="C18" s="53" t="s">
        <v>369</v>
      </c>
      <c r="D18" s="53">
        <v>463</v>
      </c>
      <c r="E18" s="53">
        <v>16</v>
      </c>
      <c r="F18" s="54">
        <v>40</v>
      </c>
      <c r="G18" s="51"/>
      <c r="H18" s="64">
        <f t="shared" si="0"/>
        <v>1.0367170626349891</v>
      </c>
    </row>
    <row r="19" spans="2:8" ht="18" x14ac:dyDescent="0.25">
      <c r="B19" s="52" t="s">
        <v>48</v>
      </c>
      <c r="C19" s="53" t="s">
        <v>371</v>
      </c>
      <c r="D19" s="53">
        <v>524</v>
      </c>
      <c r="E19" s="53">
        <v>17</v>
      </c>
      <c r="F19" s="54">
        <v>40</v>
      </c>
      <c r="G19" s="51"/>
      <c r="H19" s="64">
        <f t="shared" si="0"/>
        <v>0.91603053435114501</v>
      </c>
    </row>
    <row r="20" spans="2:8" ht="18" x14ac:dyDescent="0.25">
      <c r="B20" s="52" t="s">
        <v>54</v>
      </c>
      <c r="C20" s="53" t="s">
        <v>349</v>
      </c>
      <c r="D20" s="53">
        <v>127</v>
      </c>
      <c r="E20" s="53">
        <v>18</v>
      </c>
      <c r="F20" s="54">
        <v>40</v>
      </c>
      <c r="G20" s="51"/>
      <c r="H20" s="64">
        <f t="shared" si="0"/>
        <v>3.7795275590551181</v>
      </c>
    </row>
    <row r="21" spans="2:8" ht="18" x14ac:dyDescent="0.25">
      <c r="B21" s="52" t="s">
        <v>48</v>
      </c>
      <c r="C21" s="53" t="s">
        <v>372</v>
      </c>
      <c r="D21" s="53">
        <v>315</v>
      </c>
      <c r="E21" s="53">
        <v>19</v>
      </c>
      <c r="F21" s="54">
        <v>40</v>
      </c>
      <c r="G21" s="51"/>
      <c r="H21" s="64">
        <f t="shared" si="0"/>
        <v>1.5238095238095237</v>
      </c>
    </row>
    <row r="22" spans="2:8" ht="18" x14ac:dyDescent="0.25">
      <c r="B22" s="52" t="s">
        <v>36</v>
      </c>
      <c r="C22" s="53" t="s">
        <v>87</v>
      </c>
      <c r="D22" s="53">
        <v>679</v>
      </c>
      <c r="E22" s="53">
        <v>20</v>
      </c>
      <c r="F22" s="54">
        <v>40</v>
      </c>
      <c r="G22" s="51"/>
      <c r="H22" s="64">
        <f t="shared" si="0"/>
        <v>0.70692194403534603</v>
      </c>
    </row>
    <row r="23" spans="2:8" ht="18" x14ac:dyDescent="0.25">
      <c r="B23" s="52" t="s">
        <v>54</v>
      </c>
      <c r="C23" s="53" t="s">
        <v>333</v>
      </c>
      <c r="D23" s="53">
        <v>478</v>
      </c>
      <c r="E23" s="53">
        <v>21</v>
      </c>
      <c r="F23" s="54">
        <v>40</v>
      </c>
      <c r="G23" s="51"/>
      <c r="H23" s="64">
        <f t="shared" si="0"/>
        <v>1.00418410041841</v>
      </c>
    </row>
    <row r="24" spans="2:8" ht="18" x14ac:dyDescent="0.25">
      <c r="B24" s="52" t="s">
        <v>111</v>
      </c>
      <c r="C24" s="53" t="s">
        <v>362</v>
      </c>
      <c r="D24" s="53">
        <v>144</v>
      </c>
      <c r="E24" s="53">
        <v>22</v>
      </c>
      <c r="F24" s="54">
        <v>40</v>
      </c>
      <c r="G24" s="51"/>
      <c r="H24" s="64">
        <f t="shared" si="0"/>
        <v>3.3333333333333335</v>
      </c>
    </row>
    <row r="25" spans="2:8" ht="18" x14ac:dyDescent="0.25">
      <c r="B25" s="52" t="s">
        <v>143</v>
      </c>
      <c r="C25" s="53" t="s">
        <v>296</v>
      </c>
      <c r="D25" s="53">
        <v>1303</v>
      </c>
      <c r="E25" s="53">
        <v>23</v>
      </c>
      <c r="F25" s="54">
        <v>40</v>
      </c>
      <c r="G25" s="51"/>
      <c r="H25" s="64">
        <f t="shared" si="0"/>
        <v>0.36838066001534919</v>
      </c>
    </row>
    <row r="26" spans="2:8" ht="18" x14ac:dyDescent="0.25">
      <c r="B26" s="52" t="s">
        <v>103</v>
      </c>
      <c r="C26" s="53" t="s">
        <v>373</v>
      </c>
      <c r="D26" s="53">
        <v>260</v>
      </c>
      <c r="E26" s="53">
        <v>24</v>
      </c>
      <c r="F26" s="54">
        <v>40</v>
      </c>
      <c r="G26" s="51"/>
      <c r="H26" s="64">
        <f t="shared" si="0"/>
        <v>1.8461538461538463</v>
      </c>
    </row>
    <row r="27" spans="2:8" ht="18.75" thickBot="1" x14ac:dyDescent="0.3">
      <c r="B27" s="60" t="s">
        <v>26</v>
      </c>
      <c r="C27" s="61" t="s">
        <v>374</v>
      </c>
      <c r="D27" s="61">
        <v>583</v>
      </c>
      <c r="E27" s="61">
        <v>25</v>
      </c>
      <c r="F27" s="62">
        <v>40</v>
      </c>
      <c r="G27" s="51"/>
      <c r="H27" s="65">
        <f t="shared" si="0"/>
        <v>0.823327615780446</v>
      </c>
    </row>
    <row r="28" spans="2:8" x14ac:dyDescent="0.2">
      <c r="F28">
        <f>SUM(F3:F27)</f>
        <v>1000</v>
      </c>
    </row>
  </sheetData>
  <conditionalFormatting sqref="B2:F27 H2:H27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</vt:i4>
      </vt:variant>
    </vt:vector>
  </HeadingPairs>
  <TitlesOfParts>
    <vt:vector size="34" baseType="lpstr">
      <vt:lpstr>Sample Size Myanmar</vt:lpstr>
      <vt:lpstr>National retreatment</vt:lpstr>
      <vt:lpstr>Expected numbers, larger</vt:lpstr>
      <vt:lpstr>Expected numbers, smaller</vt:lpstr>
      <vt:lpstr>Manzini</vt:lpstr>
      <vt:lpstr>Hhohho</vt:lpstr>
      <vt:lpstr>Lubombo</vt:lpstr>
      <vt:lpstr>Shiselweni</vt:lpstr>
      <vt:lpstr>Cluster Selection</vt:lpstr>
      <vt:lpstr>Cluster List</vt:lpstr>
      <vt:lpstr>Hhohho!Dff</vt:lpstr>
      <vt:lpstr>Lubombo!Dff</vt:lpstr>
      <vt:lpstr>'National retreatment'!Dff</vt:lpstr>
      <vt:lpstr>'Sample Size Myanmar'!Dff</vt:lpstr>
      <vt:lpstr>Shiselweni!Dff</vt:lpstr>
      <vt:lpstr>Dff</vt:lpstr>
      <vt:lpstr>Hhohho!Diff</vt:lpstr>
      <vt:lpstr>Lubombo!Diff</vt:lpstr>
      <vt:lpstr>'National retreatment'!Diff</vt:lpstr>
      <vt:lpstr>'Sample Size Myanmar'!Diff</vt:lpstr>
      <vt:lpstr>Shiselweni!Diff</vt:lpstr>
      <vt:lpstr>Diff</vt:lpstr>
      <vt:lpstr>Hhohho!Ncc</vt:lpstr>
      <vt:lpstr>Lubombo!Ncc</vt:lpstr>
      <vt:lpstr>'National retreatment'!Ncc</vt:lpstr>
      <vt:lpstr>'Sample Size Myanmar'!Ncc</vt:lpstr>
      <vt:lpstr>Shiselweni!Ncc</vt:lpstr>
      <vt:lpstr>Ncc</vt:lpstr>
      <vt:lpstr>Hhohho!Zcc</vt:lpstr>
      <vt:lpstr>Lubombo!Zcc</vt:lpstr>
      <vt:lpstr>'National retreatment'!Zcc</vt:lpstr>
      <vt:lpstr>'Sample Size Myanmar'!Zcc</vt:lpstr>
      <vt:lpstr>Shiselweni!Zcc</vt:lpstr>
      <vt:lpstr>Zcc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zignolm</dc:creator>
  <cp:lastModifiedBy>SIROKA, Andrew</cp:lastModifiedBy>
  <dcterms:created xsi:type="dcterms:W3CDTF">2010-06-29T10:14:16Z</dcterms:created>
  <dcterms:modified xsi:type="dcterms:W3CDTF">2015-08-20T02:51:46Z</dcterms:modified>
</cp:coreProperties>
</file>