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R\grip_project\"/>
    </mc:Choice>
  </mc:AlternateContent>
  <xr:revisionPtr revIDLastSave="0" documentId="10_ncr:100000_{436964DB-7BC7-4404-BAAA-AFB6B08124EA}" xr6:coauthVersionLast="31" xr6:coauthVersionMax="31" xr10:uidLastSave="{00000000-0000-0000-0000-000000000000}"/>
  <bookViews>
    <workbookView xWindow="0" yWindow="0" windowWidth="21840" windowHeight="9645" xr2:uid="{00000000-000D-0000-FFFF-FFFF00000000}"/>
  </bookViews>
  <sheets>
    <sheet name="Elizabeth" sheetId="1" r:id="rId1"/>
    <sheet name="CI Elizabeth" sheetId="2" r:id="rId2"/>
    <sheet name="Hackensack" sheetId="3" r:id="rId3"/>
    <sheet name="CI Hackensack" sheetId="7" r:id="rId4"/>
    <sheet name="Passaic" sheetId="5" r:id="rId5"/>
    <sheet name="CI Passaic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6" i="5" l="1"/>
  <c r="AQ16" i="5"/>
  <c r="AX9" i="5"/>
  <c r="AW9" i="5"/>
  <c r="AS6" i="5"/>
  <c r="AR21" i="3"/>
  <c r="AQ21" i="3"/>
  <c r="AX14" i="3"/>
  <c r="AW14" i="3"/>
  <c r="AO6" i="3"/>
  <c r="K160" i="8"/>
  <c r="K161" i="8"/>
  <c r="K162" i="8"/>
  <c r="M162" i="8" s="1"/>
  <c r="K163" i="8"/>
  <c r="L163" i="8" s="1"/>
  <c r="K159" i="8"/>
  <c r="K118" i="8"/>
  <c r="K119" i="8"/>
  <c r="K120" i="8"/>
  <c r="K121" i="8"/>
  <c r="K117" i="8"/>
  <c r="X152" i="8"/>
  <c r="X153" i="8"/>
  <c r="L161" i="8" s="1"/>
  <c r="X154" i="8"/>
  <c r="X155" i="8"/>
  <c r="X151" i="8"/>
  <c r="X110" i="8"/>
  <c r="X111" i="8"/>
  <c r="X112" i="8"/>
  <c r="X113" i="8"/>
  <c r="X109" i="8"/>
  <c r="X69" i="8"/>
  <c r="X70" i="8"/>
  <c r="X71" i="8"/>
  <c r="X72" i="8"/>
  <c r="X68" i="8"/>
  <c r="K77" i="8"/>
  <c r="K78" i="8"/>
  <c r="M78" i="8" s="1"/>
  <c r="K79" i="8"/>
  <c r="K80" i="8"/>
  <c r="K76" i="8"/>
  <c r="K36" i="8"/>
  <c r="M36" i="8" s="1"/>
  <c r="K37" i="8"/>
  <c r="M37" i="8" s="1"/>
  <c r="K38" i="8"/>
  <c r="K39" i="8"/>
  <c r="K35" i="8"/>
  <c r="M35" i="8" s="1"/>
  <c r="X152" i="7"/>
  <c r="X153" i="7"/>
  <c r="X154" i="7"/>
  <c r="X155" i="7"/>
  <c r="X151" i="7"/>
  <c r="X28" i="8"/>
  <c r="X29" i="8"/>
  <c r="X30" i="8"/>
  <c r="X31" i="8"/>
  <c r="M39" i="8" s="1"/>
  <c r="X27" i="8"/>
  <c r="K160" i="7"/>
  <c r="K161" i="7"/>
  <c r="K162" i="7"/>
  <c r="K163" i="7"/>
  <c r="K159" i="7"/>
  <c r="K118" i="7"/>
  <c r="K119" i="7"/>
  <c r="K120" i="7"/>
  <c r="K121" i="7"/>
  <c r="K117" i="7"/>
  <c r="X110" i="7"/>
  <c r="X111" i="7"/>
  <c r="X112" i="7"/>
  <c r="X113" i="7"/>
  <c r="X109" i="7"/>
  <c r="X69" i="7"/>
  <c r="X70" i="7"/>
  <c r="X71" i="7"/>
  <c r="X72" i="7"/>
  <c r="L80" i="7" s="1"/>
  <c r="X68" i="7"/>
  <c r="K77" i="7"/>
  <c r="K78" i="7"/>
  <c r="K79" i="7"/>
  <c r="K80" i="7"/>
  <c r="K76" i="7"/>
  <c r="K36" i="7"/>
  <c r="K37" i="7"/>
  <c r="K38" i="7"/>
  <c r="K39" i="7"/>
  <c r="K35" i="7"/>
  <c r="X28" i="7"/>
  <c r="X29" i="7"/>
  <c r="X30" i="7"/>
  <c r="X31" i="7"/>
  <c r="X27" i="7"/>
  <c r="X152" i="2"/>
  <c r="X153" i="2"/>
  <c r="X154" i="2"/>
  <c r="X155" i="2"/>
  <c r="X151" i="2"/>
  <c r="X110" i="2"/>
  <c r="X111" i="2"/>
  <c r="M119" i="2" s="1"/>
  <c r="X112" i="2"/>
  <c r="X113" i="2"/>
  <c r="X109" i="2"/>
  <c r="X69" i="2"/>
  <c r="X70" i="2"/>
  <c r="X71" i="2"/>
  <c r="X72" i="2"/>
  <c r="X68" i="2"/>
  <c r="M76" i="2" s="1"/>
  <c r="X28" i="2"/>
  <c r="X29" i="2"/>
  <c r="X30" i="2"/>
  <c r="X31" i="2"/>
  <c r="X27" i="2"/>
  <c r="K160" i="2"/>
  <c r="K161" i="2"/>
  <c r="K162" i="2"/>
  <c r="K163" i="2"/>
  <c r="K159" i="2"/>
  <c r="K118" i="2"/>
  <c r="K119" i="2"/>
  <c r="K120" i="2"/>
  <c r="K121" i="2"/>
  <c r="K117" i="2"/>
  <c r="K77" i="2"/>
  <c r="K78" i="2"/>
  <c r="K79" i="2"/>
  <c r="K80" i="2"/>
  <c r="K76" i="2"/>
  <c r="K36" i="2"/>
  <c r="K37" i="2"/>
  <c r="K38" i="2"/>
  <c r="K39" i="2"/>
  <c r="K35" i="2"/>
  <c r="M163" i="8"/>
  <c r="L162" i="8"/>
  <c r="M161" i="8"/>
  <c r="N161" i="8" s="1"/>
  <c r="M160" i="8"/>
  <c r="L160" i="8"/>
  <c r="R155" i="8"/>
  <c r="AQ155" i="8" s="1"/>
  <c r="Q155" i="8"/>
  <c r="AP155" i="8" s="1"/>
  <c r="P155" i="8"/>
  <c r="AO155" i="8" s="1"/>
  <c r="O155" i="8"/>
  <c r="AN155" i="8" s="1"/>
  <c r="N155" i="8"/>
  <c r="AM155" i="8" s="1"/>
  <c r="M155" i="8"/>
  <c r="AL155" i="8" s="1"/>
  <c r="L155" i="8"/>
  <c r="AK155" i="8"/>
  <c r="K155" i="8"/>
  <c r="AJ155" i="8" s="1"/>
  <c r="J155" i="8"/>
  <c r="AI155" i="8"/>
  <c r="I155" i="8"/>
  <c r="AH155" i="8" s="1"/>
  <c r="H155" i="8"/>
  <c r="AG155" i="8" s="1"/>
  <c r="R154" i="8"/>
  <c r="AQ154" i="8" s="1"/>
  <c r="Q154" i="8"/>
  <c r="AP154" i="8"/>
  <c r="P154" i="8"/>
  <c r="AO154" i="8" s="1"/>
  <c r="O154" i="8"/>
  <c r="AN154" i="8"/>
  <c r="N154" i="8"/>
  <c r="AM154" i="8" s="1"/>
  <c r="M154" i="8"/>
  <c r="AL154" i="8"/>
  <c r="L154" i="8"/>
  <c r="AK154" i="8" s="1"/>
  <c r="K154" i="8"/>
  <c r="AJ154" i="8" s="1"/>
  <c r="U154" i="8" s="1"/>
  <c r="W154" i="8" s="1"/>
  <c r="J154" i="8"/>
  <c r="AI154" i="8" s="1"/>
  <c r="I154" i="8"/>
  <c r="AH154" i="8" s="1"/>
  <c r="H154" i="8"/>
  <c r="AG154" i="8" s="1"/>
  <c r="G154" i="8"/>
  <c r="AF154" i="8"/>
  <c r="R153" i="8"/>
  <c r="AQ153" i="8" s="1"/>
  <c r="Q153" i="8"/>
  <c r="AP153" i="8"/>
  <c r="P153" i="8"/>
  <c r="AO153" i="8" s="1"/>
  <c r="O153" i="8"/>
  <c r="AN153" i="8" s="1"/>
  <c r="N153" i="8"/>
  <c r="AM153" i="8" s="1"/>
  <c r="M153" i="8"/>
  <c r="AL153" i="8" s="1"/>
  <c r="V153" i="8" s="1"/>
  <c r="L153" i="8"/>
  <c r="AK153" i="8" s="1"/>
  <c r="K153" i="8"/>
  <c r="AJ153" i="8"/>
  <c r="J153" i="8"/>
  <c r="AI153" i="8" s="1"/>
  <c r="I153" i="8"/>
  <c r="AH153" i="8"/>
  <c r="H153" i="8"/>
  <c r="AG153" i="8" s="1"/>
  <c r="G153" i="8"/>
  <c r="AF153" i="8" s="1"/>
  <c r="F153" i="8"/>
  <c r="AE153" i="8" s="1"/>
  <c r="R152" i="8"/>
  <c r="AQ152" i="8"/>
  <c r="Q152" i="8"/>
  <c r="AP152" i="8" s="1"/>
  <c r="P152" i="8"/>
  <c r="AO152" i="8"/>
  <c r="O152" i="8"/>
  <c r="AN152" i="8" s="1"/>
  <c r="N152" i="8"/>
  <c r="AM152" i="8"/>
  <c r="M152" i="8"/>
  <c r="AL152" i="8" s="1"/>
  <c r="L152" i="8"/>
  <c r="AK152" i="8" s="1"/>
  <c r="V152" i="8" s="1"/>
  <c r="K152" i="8"/>
  <c r="AJ152" i="8" s="1"/>
  <c r="J152" i="8"/>
  <c r="AI152" i="8"/>
  <c r="I152" i="8"/>
  <c r="AH152" i="8" s="1"/>
  <c r="H152" i="8"/>
  <c r="AG152" i="8"/>
  <c r="G152" i="8"/>
  <c r="AF152" i="8" s="1"/>
  <c r="F152" i="8"/>
  <c r="AE152" i="8"/>
  <c r="E152" i="8"/>
  <c r="AD152" i="8" s="1"/>
  <c r="R151" i="8"/>
  <c r="AQ151" i="8" s="1"/>
  <c r="Q151" i="8"/>
  <c r="AP151" i="8"/>
  <c r="P151" i="8"/>
  <c r="AO151" i="8" s="1"/>
  <c r="O151" i="8"/>
  <c r="AN151" i="8"/>
  <c r="N151" i="8"/>
  <c r="AM151" i="8" s="1"/>
  <c r="M151" i="8"/>
  <c r="AL151" i="8"/>
  <c r="L151" i="8"/>
  <c r="AK151" i="8" s="1"/>
  <c r="K151" i="8"/>
  <c r="AJ151" i="8"/>
  <c r="J151" i="8"/>
  <c r="AI151" i="8" s="1"/>
  <c r="I151" i="8"/>
  <c r="AH151" i="8"/>
  <c r="H151" i="8"/>
  <c r="AG151" i="8" s="1"/>
  <c r="G151" i="8"/>
  <c r="AF151" i="8"/>
  <c r="F151" i="8"/>
  <c r="AE151" i="8" s="1"/>
  <c r="E151" i="8"/>
  <c r="AD151" i="8"/>
  <c r="D151" i="8"/>
  <c r="AC151" i="8" s="1"/>
  <c r="D141" i="8"/>
  <c r="E140" i="8"/>
  <c r="F139" i="8"/>
  <c r="G138" i="8"/>
  <c r="H137" i="8"/>
  <c r="I136" i="8"/>
  <c r="J135" i="8"/>
  <c r="K134" i="8"/>
  <c r="L133" i="8"/>
  <c r="M132" i="8"/>
  <c r="N131" i="8"/>
  <c r="O130" i="8"/>
  <c r="P129" i="8"/>
  <c r="Q128" i="8"/>
  <c r="R127" i="8"/>
  <c r="M120" i="8"/>
  <c r="L120" i="8"/>
  <c r="M118" i="8"/>
  <c r="L118" i="8"/>
  <c r="R113" i="8"/>
  <c r="AQ113" i="8"/>
  <c r="Q113" i="8"/>
  <c r="AP113" i="8" s="1"/>
  <c r="P113" i="8"/>
  <c r="AO113" i="8"/>
  <c r="O113" i="8"/>
  <c r="AN113" i="8" s="1"/>
  <c r="N113" i="8"/>
  <c r="AM113" i="8" s="1"/>
  <c r="M113" i="8"/>
  <c r="AL113" i="8" s="1"/>
  <c r="L113" i="8"/>
  <c r="AK113" i="8" s="1"/>
  <c r="K113" i="8"/>
  <c r="AJ113" i="8" s="1"/>
  <c r="J113" i="8"/>
  <c r="AI113" i="8"/>
  <c r="I113" i="8"/>
  <c r="AH113" i="8" s="1"/>
  <c r="H113" i="8"/>
  <c r="AG113" i="8"/>
  <c r="R112" i="8"/>
  <c r="AQ112" i="8" s="1"/>
  <c r="Q112" i="8"/>
  <c r="AP112" i="8" s="1"/>
  <c r="P112" i="8"/>
  <c r="AO112" i="8" s="1"/>
  <c r="O112" i="8"/>
  <c r="AN112" i="8" s="1"/>
  <c r="N112" i="8"/>
  <c r="AM112" i="8" s="1"/>
  <c r="M112" i="8"/>
  <c r="AL112" i="8"/>
  <c r="L112" i="8"/>
  <c r="AK112" i="8" s="1"/>
  <c r="K112" i="8"/>
  <c r="AJ112" i="8"/>
  <c r="J112" i="8"/>
  <c r="AI112" i="8" s="1"/>
  <c r="I112" i="8"/>
  <c r="AH112" i="8" s="1"/>
  <c r="H112" i="8"/>
  <c r="AG112" i="8" s="1"/>
  <c r="G112" i="8"/>
  <c r="AF112" i="8" s="1"/>
  <c r="R111" i="8"/>
  <c r="AQ111" i="8" s="1"/>
  <c r="Q111" i="8"/>
  <c r="AP111" i="8"/>
  <c r="P111" i="8"/>
  <c r="AO111" i="8" s="1"/>
  <c r="O111" i="8"/>
  <c r="AN111" i="8"/>
  <c r="N111" i="8"/>
  <c r="AM111" i="8" s="1"/>
  <c r="M111" i="8"/>
  <c r="AL111" i="8" s="1"/>
  <c r="L111" i="8"/>
  <c r="AK111" i="8" s="1"/>
  <c r="K111" i="8"/>
  <c r="AJ111" i="8"/>
  <c r="J111" i="8"/>
  <c r="AI111" i="8" s="1"/>
  <c r="I111" i="8"/>
  <c r="AH111" i="8"/>
  <c r="H111" i="8"/>
  <c r="AG111" i="8" s="1"/>
  <c r="V111" i="8" s="1"/>
  <c r="G111" i="8"/>
  <c r="AF111" i="8"/>
  <c r="F111" i="8"/>
  <c r="AE111" i="8" s="1"/>
  <c r="R110" i="8"/>
  <c r="AQ110" i="8" s="1"/>
  <c r="Q110" i="8"/>
  <c r="AP110" i="8" s="1"/>
  <c r="P110" i="8"/>
  <c r="AO110" i="8" s="1"/>
  <c r="O110" i="8"/>
  <c r="AN110" i="8" s="1"/>
  <c r="N110" i="8"/>
  <c r="AM110" i="8"/>
  <c r="M110" i="8"/>
  <c r="AL110" i="8" s="1"/>
  <c r="L110" i="8"/>
  <c r="AK110" i="8"/>
  <c r="K110" i="8"/>
  <c r="AJ110" i="8" s="1"/>
  <c r="J110" i="8"/>
  <c r="AI110" i="8" s="1"/>
  <c r="I110" i="8"/>
  <c r="AH110" i="8" s="1"/>
  <c r="H110" i="8"/>
  <c r="AG110" i="8" s="1"/>
  <c r="V110" i="8" s="1"/>
  <c r="G110" i="8"/>
  <c r="AF110" i="8" s="1"/>
  <c r="F110" i="8"/>
  <c r="AE110" i="8"/>
  <c r="E110" i="8"/>
  <c r="AD110" i="8" s="1"/>
  <c r="U110" i="8" s="1"/>
  <c r="W110" i="8" s="1"/>
  <c r="R109" i="8"/>
  <c r="AQ109" i="8"/>
  <c r="Q109" i="8"/>
  <c r="AP109" i="8" s="1"/>
  <c r="P109" i="8"/>
  <c r="AO109" i="8" s="1"/>
  <c r="O109" i="8"/>
  <c r="AN109" i="8" s="1"/>
  <c r="N109" i="8"/>
  <c r="AM109" i="8" s="1"/>
  <c r="M109" i="8"/>
  <c r="AL109" i="8" s="1"/>
  <c r="L109" i="8"/>
  <c r="AK109" i="8"/>
  <c r="K109" i="8"/>
  <c r="AJ109" i="8" s="1"/>
  <c r="J109" i="8"/>
  <c r="AI109" i="8"/>
  <c r="I109" i="8"/>
  <c r="AH109" i="8" s="1"/>
  <c r="H109" i="8"/>
  <c r="AG109" i="8" s="1"/>
  <c r="G109" i="8"/>
  <c r="AF109" i="8" s="1"/>
  <c r="F109" i="8"/>
  <c r="AE109" i="8"/>
  <c r="E109" i="8"/>
  <c r="AD109" i="8" s="1"/>
  <c r="D109" i="8"/>
  <c r="AC109" i="8"/>
  <c r="D99" i="8"/>
  <c r="E98" i="8"/>
  <c r="F97" i="8"/>
  <c r="G96" i="8"/>
  <c r="H95" i="8"/>
  <c r="I94" i="8"/>
  <c r="J93" i="8"/>
  <c r="K92" i="8"/>
  <c r="L91" i="8"/>
  <c r="M90" i="8"/>
  <c r="N89" i="8"/>
  <c r="O88" i="8"/>
  <c r="P87" i="8"/>
  <c r="Q86" i="8"/>
  <c r="R85" i="8"/>
  <c r="M80" i="8"/>
  <c r="L80" i="8"/>
  <c r="L78" i="8"/>
  <c r="M77" i="8"/>
  <c r="L77" i="8"/>
  <c r="M76" i="8"/>
  <c r="L76" i="8"/>
  <c r="R72" i="8"/>
  <c r="AP72" i="8" s="1"/>
  <c r="Q72" i="8"/>
  <c r="AO72" i="8"/>
  <c r="P72" i="8"/>
  <c r="AN72" i="8" s="1"/>
  <c r="O72" i="8"/>
  <c r="AM72" i="8"/>
  <c r="N72" i="8"/>
  <c r="AL72" i="8" s="1"/>
  <c r="M72" i="8"/>
  <c r="AK72" i="8"/>
  <c r="L72" i="8"/>
  <c r="AJ72" i="8" s="1"/>
  <c r="K72" i="8"/>
  <c r="AI72" i="8"/>
  <c r="J72" i="8"/>
  <c r="AH72" i="8" s="1"/>
  <c r="I72" i="8"/>
  <c r="AG72" i="8"/>
  <c r="U72" i="8" s="1"/>
  <c r="H72" i="8"/>
  <c r="AF72" i="8" s="1"/>
  <c r="R71" i="8"/>
  <c r="AP71" i="8"/>
  <c r="Q71" i="8"/>
  <c r="AO71" i="8" s="1"/>
  <c r="P71" i="8"/>
  <c r="AN71" i="8"/>
  <c r="O71" i="8"/>
  <c r="AM71" i="8" s="1"/>
  <c r="N71" i="8"/>
  <c r="AL71" i="8"/>
  <c r="M71" i="8"/>
  <c r="AK71" i="8" s="1"/>
  <c r="L71" i="8"/>
  <c r="AJ71" i="8"/>
  <c r="K71" i="8"/>
  <c r="AI71" i="8" s="1"/>
  <c r="J71" i="8"/>
  <c r="AH71" i="8"/>
  <c r="I71" i="8"/>
  <c r="AG71" i="8" s="1"/>
  <c r="H71" i="8"/>
  <c r="AF71" i="8"/>
  <c r="G71" i="8"/>
  <c r="R70" i="8"/>
  <c r="AP70" i="8"/>
  <c r="Q70" i="8"/>
  <c r="AO70" i="8" s="1"/>
  <c r="P70" i="8"/>
  <c r="AN70" i="8"/>
  <c r="O70" i="8"/>
  <c r="AM70" i="8" s="1"/>
  <c r="N70" i="8"/>
  <c r="AL70" i="8"/>
  <c r="M70" i="8"/>
  <c r="AK70" i="8" s="1"/>
  <c r="L70" i="8"/>
  <c r="AJ70" i="8"/>
  <c r="K70" i="8"/>
  <c r="AI70" i="8" s="1"/>
  <c r="J70" i="8"/>
  <c r="AH70" i="8"/>
  <c r="I70" i="8"/>
  <c r="AG70" i="8" s="1"/>
  <c r="H70" i="8"/>
  <c r="AF70" i="8"/>
  <c r="G70" i="8"/>
  <c r="AE70" i="8" s="1"/>
  <c r="F70" i="8"/>
  <c r="AD70" i="8"/>
  <c r="R69" i="8"/>
  <c r="AP69" i="8" s="1"/>
  <c r="Q69" i="8"/>
  <c r="AO69" i="8"/>
  <c r="P69" i="8"/>
  <c r="AN69" i="8" s="1"/>
  <c r="O69" i="8"/>
  <c r="AM69" i="8"/>
  <c r="N69" i="8"/>
  <c r="AL69" i="8" s="1"/>
  <c r="M69" i="8"/>
  <c r="AK69" i="8"/>
  <c r="L69" i="8"/>
  <c r="AJ69" i="8" s="1"/>
  <c r="K69" i="8"/>
  <c r="AI69" i="8"/>
  <c r="J69" i="8"/>
  <c r="AH69" i="8" s="1"/>
  <c r="I69" i="8"/>
  <c r="AG69" i="8"/>
  <c r="H69" i="8"/>
  <c r="AF69" i="8" s="1"/>
  <c r="G69" i="8"/>
  <c r="AE69" i="8"/>
  <c r="F69" i="8"/>
  <c r="AD69" i="8" s="1"/>
  <c r="U69" i="8" s="1"/>
  <c r="E69" i="8"/>
  <c r="AC69" i="8"/>
  <c r="R68" i="8"/>
  <c r="AP68" i="8" s="1"/>
  <c r="Q68" i="8"/>
  <c r="AO68" i="8"/>
  <c r="P68" i="8"/>
  <c r="AN68" i="8" s="1"/>
  <c r="O68" i="8"/>
  <c r="AM68" i="8"/>
  <c r="N68" i="8"/>
  <c r="AL68" i="8" s="1"/>
  <c r="M68" i="8"/>
  <c r="AK68" i="8"/>
  <c r="L68" i="8"/>
  <c r="AJ68" i="8" s="1"/>
  <c r="K68" i="8"/>
  <c r="AI68" i="8"/>
  <c r="J68" i="8"/>
  <c r="AH68" i="8" s="1"/>
  <c r="I68" i="8"/>
  <c r="AG68" i="8"/>
  <c r="H68" i="8"/>
  <c r="AF68" i="8" s="1"/>
  <c r="G68" i="8"/>
  <c r="AE68" i="8"/>
  <c r="F68" i="8"/>
  <c r="AD68" i="8" s="1"/>
  <c r="E68" i="8"/>
  <c r="AC68" i="8"/>
  <c r="D68" i="8"/>
  <c r="AB68" i="8" s="1"/>
  <c r="D58" i="8"/>
  <c r="E57" i="8"/>
  <c r="F56" i="8"/>
  <c r="G55" i="8"/>
  <c r="H54" i="8"/>
  <c r="I53" i="8"/>
  <c r="J52" i="8"/>
  <c r="K51" i="8"/>
  <c r="L50" i="8"/>
  <c r="M49" i="8"/>
  <c r="N48" i="8"/>
  <c r="O47" i="8"/>
  <c r="P46" i="8"/>
  <c r="Q45" i="8"/>
  <c r="R44" i="8"/>
  <c r="R31" i="8"/>
  <c r="AQ31" i="8"/>
  <c r="Q31" i="8"/>
  <c r="AP31" i="8" s="1"/>
  <c r="P31" i="8"/>
  <c r="AO31" i="8"/>
  <c r="O31" i="8"/>
  <c r="AN31" i="8" s="1"/>
  <c r="N31" i="8"/>
  <c r="AM31" i="8"/>
  <c r="M31" i="8"/>
  <c r="AL31" i="8" s="1"/>
  <c r="L31" i="8"/>
  <c r="AK31" i="8"/>
  <c r="K31" i="8"/>
  <c r="AJ31" i="8" s="1"/>
  <c r="J31" i="8"/>
  <c r="AI31" i="8"/>
  <c r="I31" i="8"/>
  <c r="AH31" i="8" s="1"/>
  <c r="H31" i="8"/>
  <c r="AG31" i="8"/>
  <c r="U31" i="8" s="1"/>
  <c r="R30" i="8"/>
  <c r="AQ30" i="8"/>
  <c r="Q30" i="8"/>
  <c r="AP30" i="8" s="1"/>
  <c r="P30" i="8"/>
  <c r="AO30" i="8"/>
  <c r="O30" i="8"/>
  <c r="AN30" i="8" s="1"/>
  <c r="N30" i="8"/>
  <c r="AM30" i="8"/>
  <c r="M30" i="8"/>
  <c r="AL30" i="8" s="1"/>
  <c r="L30" i="8"/>
  <c r="AK30" i="8"/>
  <c r="K30" i="8"/>
  <c r="AJ30" i="8" s="1"/>
  <c r="J30" i="8"/>
  <c r="AI30" i="8"/>
  <c r="I30" i="8"/>
  <c r="AH30" i="8" s="1"/>
  <c r="H30" i="8"/>
  <c r="AG30" i="8"/>
  <c r="G30" i="8"/>
  <c r="AF30" i="8" s="1"/>
  <c r="R29" i="8"/>
  <c r="AQ29" i="8"/>
  <c r="Q29" i="8"/>
  <c r="AP29" i="8" s="1"/>
  <c r="P29" i="8"/>
  <c r="AO29" i="8"/>
  <c r="O29" i="8"/>
  <c r="AN29" i="8" s="1"/>
  <c r="N29" i="8"/>
  <c r="AM29" i="8"/>
  <c r="M29" i="8"/>
  <c r="AL29" i="8" s="1"/>
  <c r="L29" i="8"/>
  <c r="AK29" i="8"/>
  <c r="K29" i="8"/>
  <c r="AJ29" i="8" s="1"/>
  <c r="J29" i="8"/>
  <c r="AI29" i="8"/>
  <c r="I29" i="8"/>
  <c r="AH29" i="8" s="1"/>
  <c r="H29" i="8"/>
  <c r="AG29" i="8"/>
  <c r="G29" i="8"/>
  <c r="AF29" i="8" s="1"/>
  <c r="F29" i="8"/>
  <c r="AE29" i="8"/>
  <c r="R28" i="8"/>
  <c r="AQ28" i="8"/>
  <c r="Q28" i="8"/>
  <c r="AP28" i="8" s="1"/>
  <c r="P28" i="8"/>
  <c r="AO28" i="8"/>
  <c r="O28" i="8"/>
  <c r="AN28" i="8" s="1"/>
  <c r="N28" i="8"/>
  <c r="AM28" i="8"/>
  <c r="M28" i="8"/>
  <c r="AL28" i="8" s="1"/>
  <c r="L28" i="8"/>
  <c r="AK28" i="8"/>
  <c r="K28" i="8"/>
  <c r="AJ28" i="8" s="1"/>
  <c r="J28" i="8"/>
  <c r="AI28" i="8"/>
  <c r="I28" i="8"/>
  <c r="AH28" i="8" s="1"/>
  <c r="H28" i="8"/>
  <c r="AG28" i="8"/>
  <c r="G28" i="8"/>
  <c r="AF28" i="8" s="1"/>
  <c r="F28" i="8"/>
  <c r="AE28" i="8"/>
  <c r="E28" i="8"/>
  <c r="AD28" i="8" s="1"/>
  <c r="R27" i="8"/>
  <c r="AQ27" i="8"/>
  <c r="Q27" i="8"/>
  <c r="AP27" i="8" s="1"/>
  <c r="P27" i="8"/>
  <c r="AO27" i="8"/>
  <c r="O27" i="8"/>
  <c r="AN27" i="8" s="1"/>
  <c r="N27" i="8"/>
  <c r="AM27" i="8"/>
  <c r="M27" i="8"/>
  <c r="AL27" i="8" s="1"/>
  <c r="L27" i="8"/>
  <c r="AK27" i="8"/>
  <c r="K27" i="8"/>
  <c r="AJ27" i="8" s="1"/>
  <c r="J27" i="8"/>
  <c r="AI27" i="8"/>
  <c r="I27" i="8"/>
  <c r="AH27" i="8" s="1"/>
  <c r="H27" i="8"/>
  <c r="AG27" i="8"/>
  <c r="G27" i="8"/>
  <c r="AF27" i="8" s="1"/>
  <c r="F27" i="8"/>
  <c r="AE27" i="8"/>
  <c r="E27" i="8"/>
  <c r="AD27" i="8" s="1"/>
  <c r="D27" i="8"/>
  <c r="AC27" i="8"/>
  <c r="D17" i="8"/>
  <c r="E16" i="8"/>
  <c r="F15" i="8"/>
  <c r="G14" i="8"/>
  <c r="H13" i="8"/>
  <c r="I12" i="8"/>
  <c r="J11" i="8"/>
  <c r="K10" i="8"/>
  <c r="L9" i="8"/>
  <c r="M8" i="8"/>
  <c r="N7" i="8"/>
  <c r="O6" i="8"/>
  <c r="P5" i="8"/>
  <c r="Q4" i="8"/>
  <c r="R3" i="8"/>
  <c r="M162" i="7"/>
  <c r="L162" i="7"/>
  <c r="M161" i="7"/>
  <c r="L161" i="7"/>
  <c r="M159" i="7"/>
  <c r="N159" i="7" s="1"/>
  <c r="L159" i="7"/>
  <c r="R155" i="7"/>
  <c r="AQ155" i="7"/>
  <c r="Q155" i="7"/>
  <c r="AP155" i="7" s="1"/>
  <c r="P155" i="7"/>
  <c r="AO155" i="7"/>
  <c r="O155" i="7"/>
  <c r="AN155" i="7" s="1"/>
  <c r="N155" i="7"/>
  <c r="AM155" i="7"/>
  <c r="M155" i="7"/>
  <c r="AL155" i="7" s="1"/>
  <c r="L155" i="7"/>
  <c r="AK155" i="7"/>
  <c r="K155" i="7"/>
  <c r="AJ155" i="7" s="1"/>
  <c r="J155" i="7"/>
  <c r="AI155" i="7"/>
  <c r="I155" i="7"/>
  <c r="AH155" i="7" s="1"/>
  <c r="H155" i="7"/>
  <c r="AG155" i="7"/>
  <c r="R154" i="7"/>
  <c r="AQ154" i="7" s="1"/>
  <c r="Q154" i="7"/>
  <c r="AP154" i="7"/>
  <c r="P154" i="7"/>
  <c r="AO154" i="7" s="1"/>
  <c r="O154" i="7"/>
  <c r="AN154" i="7"/>
  <c r="N154" i="7"/>
  <c r="AM154" i="7" s="1"/>
  <c r="M154" i="7"/>
  <c r="AL154" i="7"/>
  <c r="L154" i="7"/>
  <c r="AK154" i="7" s="1"/>
  <c r="K154" i="7"/>
  <c r="AJ154" i="7"/>
  <c r="J154" i="7"/>
  <c r="AI154" i="7" s="1"/>
  <c r="I154" i="7"/>
  <c r="AH154" i="7"/>
  <c r="H154" i="7"/>
  <c r="AG154" i="7" s="1"/>
  <c r="G154" i="7"/>
  <c r="AF154" i="7"/>
  <c r="R153" i="7"/>
  <c r="AQ153" i="7" s="1"/>
  <c r="Q153" i="7"/>
  <c r="AP153" i="7"/>
  <c r="P153" i="7"/>
  <c r="AO153" i="7" s="1"/>
  <c r="O153" i="7"/>
  <c r="AN153" i="7"/>
  <c r="N153" i="7"/>
  <c r="AM153" i="7" s="1"/>
  <c r="M153" i="7"/>
  <c r="AL153" i="7"/>
  <c r="L153" i="7"/>
  <c r="AK153" i="7" s="1"/>
  <c r="K153" i="7"/>
  <c r="AJ153" i="7"/>
  <c r="J153" i="7"/>
  <c r="AI153" i="7" s="1"/>
  <c r="I153" i="7"/>
  <c r="AH153" i="7"/>
  <c r="H153" i="7"/>
  <c r="AG153" i="7" s="1"/>
  <c r="G153" i="7"/>
  <c r="AF153" i="7"/>
  <c r="F153" i="7"/>
  <c r="AE153" i="7" s="1"/>
  <c r="R152" i="7"/>
  <c r="AQ152" i="7"/>
  <c r="Q152" i="7"/>
  <c r="AP152" i="7" s="1"/>
  <c r="P152" i="7"/>
  <c r="AO152" i="7"/>
  <c r="O152" i="7"/>
  <c r="AN152" i="7" s="1"/>
  <c r="N152" i="7"/>
  <c r="AM152" i="7"/>
  <c r="M152" i="7"/>
  <c r="AL152" i="7" s="1"/>
  <c r="L152" i="7"/>
  <c r="AK152" i="7"/>
  <c r="K152" i="7"/>
  <c r="AJ152" i="7" s="1"/>
  <c r="J152" i="7"/>
  <c r="AI152" i="7"/>
  <c r="I152" i="7"/>
  <c r="AH152" i="7" s="1"/>
  <c r="H152" i="7"/>
  <c r="AG152" i="7"/>
  <c r="G152" i="7"/>
  <c r="AF152" i="7" s="1"/>
  <c r="F152" i="7"/>
  <c r="AE152" i="7"/>
  <c r="E152" i="7"/>
  <c r="AD152" i="7" s="1"/>
  <c r="R151" i="7"/>
  <c r="AQ151" i="7"/>
  <c r="Q151" i="7"/>
  <c r="AP151" i="7" s="1"/>
  <c r="P151" i="7"/>
  <c r="AO151" i="7"/>
  <c r="O151" i="7"/>
  <c r="AN151" i="7" s="1"/>
  <c r="N151" i="7"/>
  <c r="AM151" i="7"/>
  <c r="M151" i="7"/>
  <c r="AL151" i="7" s="1"/>
  <c r="L151" i="7"/>
  <c r="AK151" i="7"/>
  <c r="K151" i="7"/>
  <c r="AJ151" i="7" s="1"/>
  <c r="J151" i="7"/>
  <c r="AI151" i="7"/>
  <c r="I151" i="7"/>
  <c r="AH151" i="7" s="1"/>
  <c r="H151" i="7"/>
  <c r="AG151" i="7"/>
  <c r="G151" i="7"/>
  <c r="AF151" i="7" s="1"/>
  <c r="F151" i="7"/>
  <c r="AE151" i="7"/>
  <c r="E151" i="7"/>
  <c r="AD151" i="7" s="1"/>
  <c r="D151" i="7"/>
  <c r="AC151" i="7"/>
  <c r="D141" i="7"/>
  <c r="E140" i="7"/>
  <c r="F139" i="7"/>
  <c r="G138" i="7"/>
  <c r="H137" i="7"/>
  <c r="I136" i="7"/>
  <c r="J135" i="7"/>
  <c r="K134" i="7"/>
  <c r="L133" i="7"/>
  <c r="M132" i="7"/>
  <c r="N131" i="7"/>
  <c r="O130" i="7"/>
  <c r="P129" i="7"/>
  <c r="Q128" i="7"/>
  <c r="R127" i="7"/>
  <c r="M121" i="7"/>
  <c r="L121" i="7"/>
  <c r="M119" i="7"/>
  <c r="L119" i="7"/>
  <c r="M118" i="7"/>
  <c r="L118" i="7"/>
  <c r="N118" i="7" s="1"/>
  <c r="M117" i="7"/>
  <c r="L117" i="7"/>
  <c r="R113" i="7"/>
  <c r="AQ113" i="7"/>
  <c r="Q113" i="7"/>
  <c r="AP113" i="7" s="1"/>
  <c r="P113" i="7"/>
  <c r="AO113" i="7"/>
  <c r="O113" i="7"/>
  <c r="AN113" i="7" s="1"/>
  <c r="N113" i="7"/>
  <c r="AM113" i="7"/>
  <c r="M113" i="7"/>
  <c r="AL113" i="7" s="1"/>
  <c r="L113" i="7"/>
  <c r="AK113" i="7"/>
  <c r="K113" i="7"/>
  <c r="AJ113" i="7" s="1"/>
  <c r="J113" i="7"/>
  <c r="AI113" i="7"/>
  <c r="I113" i="7"/>
  <c r="AH113" i="7" s="1"/>
  <c r="H113" i="7"/>
  <c r="AG113" i="7"/>
  <c r="U113" i="7" s="1"/>
  <c r="R112" i="7"/>
  <c r="AQ112" i="7" s="1"/>
  <c r="Q112" i="7"/>
  <c r="AP112" i="7"/>
  <c r="P112" i="7"/>
  <c r="AO112" i="7" s="1"/>
  <c r="O112" i="7"/>
  <c r="AN112" i="7"/>
  <c r="N112" i="7"/>
  <c r="AM112" i="7" s="1"/>
  <c r="M112" i="7"/>
  <c r="AL112" i="7"/>
  <c r="L112" i="7"/>
  <c r="AK112" i="7" s="1"/>
  <c r="K112" i="7"/>
  <c r="AJ112" i="7"/>
  <c r="J112" i="7"/>
  <c r="AI112" i="7" s="1"/>
  <c r="I112" i="7"/>
  <c r="AH112" i="7"/>
  <c r="H112" i="7"/>
  <c r="AG112" i="7" s="1"/>
  <c r="U112" i="7" s="1"/>
  <c r="W112" i="7" s="1"/>
  <c r="G112" i="7"/>
  <c r="AF112" i="7"/>
  <c r="V112" i="7" s="1"/>
  <c r="R111" i="7"/>
  <c r="AQ111" i="7"/>
  <c r="Q111" i="7"/>
  <c r="AP111" i="7" s="1"/>
  <c r="P111" i="7"/>
  <c r="AO111" i="7"/>
  <c r="O111" i="7"/>
  <c r="AN111" i="7" s="1"/>
  <c r="N111" i="7"/>
  <c r="AM111" i="7"/>
  <c r="M111" i="7"/>
  <c r="AL111" i="7" s="1"/>
  <c r="L111" i="7"/>
  <c r="AK111" i="7"/>
  <c r="K111" i="7"/>
  <c r="AJ111" i="7" s="1"/>
  <c r="J111" i="7"/>
  <c r="AI111" i="7"/>
  <c r="I111" i="7"/>
  <c r="AH111" i="7" s="1"/>
  <c r="H111" i="7"/>
  <c r="AG111" i="7"/>
  <c r="G111" i="7"/>
  <c r="AF111" i="7" s="1"/>
  <c r="F111" i="7"/>
  <c r="AE111" i="7"/>
  <c r="R110" i="7"/>
  <c r="AQ110" i="7" s="1"/>
  <c r="Q110" i="7"/>
  <c r="AP110" i="7"/>
  <c r="P110" i="7"/>
  <c r="AO110" i="7" s="1"/>
  <c r="O110" i="7"/>
  <c r="AN110" i="7"/>
  <c r="N110" i="7"/>
  <c r="AM110" i="7" s="1"/>
  <c r="M110" i="7"/>
  <c r="AL110" i="7"/>
  <c r="L110" i="7"/>
  <c r="AK110" i="7" s="1"/>
  <c r="K110" i="7"/>
  <c r="AJ110" i="7"/>
  <c r="J110" i="7"/>
  <c r="AI110" i="7" s="1"/>
  <c r="V110" i="7" s="1"/>
  <c r="I110" i="7"/>
  <c r="AH110" i="7"/>
  <c r="H110" i="7"/>
  <c r="AG110" i="7" s="1"/>
  <c r="G110" i="7"/>
  <c r="AF110" i="7"/>
  <c r="F110" i="7"/>
  <c r="AE110" i="7" s="1"/>
  <c r="E110" i="7"/>
  <c r="AD110" i="7"/>
  <c r="R109" i="7"/>
  <c r="AQ109" i="7" s="1"/>
  <c r="Q109" i="7"/>
  <c r="AP109" i="7"/>
  <c r="P109" i="7"/>
  <c r="AO109" i="7" s="1"/>
  <c r="O109" i="7"/>
  <c r="AN109" i="7"/>
  <c r="N109" i="7"/>
  <c r="AM109" i="7" s="1"/>
  <c r="M109" i="7"/>
  <c r="AL109" i="7"/>
  <c r="L109" i="7"/>
  <c r="AK109" i="7" s="1"/>
  <c r="K109" i="7"/>
  <c r="AJ109" i="7"/>
  <c r="J109" i="7"/>
  <c r="AI109" i="7" s="1"/>
  <c r="I109" i="7"/>
  <c r="AH109" i="7"/>
  <c r="H109" i="7"/>
  <c r="AG109" i="7" s="1"/>
  <c r="G109" i="7"/>
  <c r="AF109" i="7"/>
  <c r="F109" i="7"/>
  <c r="AE109" i="7" s="1"/>
  <c r="E109" i="7"/>
  <c r="AD109" i="7"/>
  <c r="D109" i="7"/>
  <c r="AC109" i="7" s="1"/>
  <c r="D99" i="7"/>
  <c r="E98" i="7"/>
  <c r="F97" i="7"/>
  <c r="G96" i="7"/>
  <c r="H95" i="7"/>
  <c r="I94" i="7"/>
  <c r="J93" i="7"/>
  <c r="K92" i="7"/>
  <c r="L91" i="7"/>
  <c r="M90" i="7"/>
  <c r="N89" i="7"/>
  <c r="O88" i="7"/>
  <c r="P87" i="7"/>
  <c r="Q86" i="7"/>
  <c r="R85" i="7"/>
  <c r="M80" i="7"/>
  <c r="M79" i="7"/>
  <c r="N79" i="7"/>
  <c r="L79" i="7"/>
  <c r="M78" i="7"/>
  <c r="L78" i="7"/>
  <c r="N78" i="7" s="1"/>
  <c r="M77" i="7"/>
  <c r="N77" i="7" s="1"/>
  <c r="L77" i="7"/>
  <c r="M76" i="7"/>
  <c r="L76" i="7"/>
  <c r="N76" i="7" s="1"/>
  <c r="R72" i="7"/>
  <c r="AQ72" i="7" s="1"/>
  <c r="Q72" i="7"/>
  <c r="AP72" i="7"/>
  <c r="P72" i="7"/>
  <c r="AO72" i="7" s="1"/>
  <c r="O72" i="7"/>
  <c r="AN72" i="7"/>
  <c r="N72" i="7"/>
  <c r="AM72" i="7" s="1"/>
  <c r="M72" i="7"/>
  <c r="AL72" i="7"/>
  <c r="L72" i="7"/>
  <c r="AK72" i="7" s="1"/>
  <c r="K72" i="7"/>
  <c r="AJ72" i="7"/>
  <c r="J72" i="7"/>
  <c r="AI72" i="7" s="1"/>
  <c r="I72" i="7"/>
  <c r="AH72" i="7"/>
  <c r="H72" i="7"/>
  <c r="AG72" i="7" s="1"/>
  <c r="R71" i="7"/>
  <c r="AQ71" i="7"/>
  <c r="Q71" i="7"/>
  <c r="AP71" i="7" s="1"/>
  <c r="P71" i="7"/>
  <c r="AO71" i="7"/>
  <c r="O71" i="7"/>
  <c r="AN71" i="7" s="1"/>
  <c r="N71" i="7"/>
  <c r="AM71" i="7"/>
  <c r="M71" i="7"/>
  <c r="AL71" i="7" s="1"/>
  <c r="L71" i="7"/>
  <c r="AK71" i="7"/>
  <c r="K71" i="7"/>
  <c r="AJ71" i="7" s="1"/>
  <c r="J71" i="7"/>
  <c r="AI71" i="7"/>
  <c r="I71" i="7"/>
  <c r="AH71" i="7" s="1"/>
  <c r="H71" i="7"/>
  <c r="AG71" i="7"/>
  <c r="V71" i="7" s="1"/>
  <c r="G71" i="7"/>
  <c r="AF71" i="7" s="1"/>
  <c r="R70" i="7"/>
  <c r="AQ70" i="7"/>
  <c r="Q70" i="7"/>
  <c r="AP70" i="7" s="1"/>
  <c r="P70" i="7"/>
  <c r="AO70" i="7"/>
  <c r="O70" i="7"/>
  <c r="AN70" i="7" s="1"/>
  <c r="N70" i="7"/>
  <c r="AM70" i="7"/>
  <c r="M70" i="7"/>
  <c r="AL70" i="7" s="1"/>
  <c r="L70" i="7"/>
  <c r="AK70" i="7"/>
  <c r="K70" i="7"/>
  <c r="AJ70" i="7" s="1"/>
  <c r="J70" i="7"/>
  <c r="AI70" i="7"/>
  <c r="I70" i="7"/>
  <c r="AH70" i="7" s="1"/>
  <c r="H70" i="7"/>
  <c r="AG70" i="7"/>
  <c r="G70" i="7"/>
  <c r="AF70" i="7" s="1"/>
  <c r="F70" i="7"/>
  <c r="AE70" i="7"/>
  <c r="R69" i="7"/>
  <c r="AQ69" i="7" s="1"/>
  <c r="Q69" i="7"/>
  <c r="AP69" i="7"/>
  <c r="P69" i="7"/>
  <c r="AO69" i="7" s="1"/>
  <c r="O69" i="7"/>
  <c r="AN69" i="7"/>
  <c r="N69" i="7"/>
  <c r="AM69" i="7" s="1"/>
  <c r="M69" i="7"/>
  <c r="AL69" i="7"/>
  <c r="L69" i="7"/>
  <c r="AK69" i="7" s="1"/>
  <c r="K69" i="7"/>
  <c r="AJ69" i="7"/>
  <c r="J69" i="7"/>
  <c r="AI69" i="7" s="1"/>
  <c r="I69" i="7"/>
  <c r="AH69" i="7"/>
  <c r="H69" i="7"/>
  <c r="AG69" i="7" s="1"/>
  <c r="G69" i="7"/>
  <c r="AF69" i="7"/>
  <c r="F69" i="7"/>
  <c r="AE69" i="7" s="1"/>
  <c r="U69" i="7" s="1"/>
  <c r="W69" i="7" s="1"/>
  <c r="E69" i="7"/>
  <c r="AD69" i="7" s="1"/>
  <c r="R68" i="7"/>
  <c r="AQ68" i="7" s="1"/>
  <c r="Q68" i="7"/>
  <c r="AP68" i="7" s="1"/>
  <c r="P68" i="7"/>
  <c r="AO68" i="7" s="1"/>
  <c r="O68" i="7"/>
  <c r="AN68" i="7" s="1"/>
  <c r="N68" i="7"/>
  <c r="AM68" i="7" s="1"/>
  <c r="M68" i="7"/>
  <c r="AL68" i="7"/>
  <c r="L68" i="7"/>
  <c r="AK68" i="7" s="1"/>
  <c r="K68" i="7"/>
  <c r="AJ68" i="7" s="1"/>
  <c r="J68" i="7"/>
  <c r="AI68" i="7" s="1"/>
  <c r="I68" i="7"/>
  <c r="AH68" i="7" s="1"/>
  <c r="H68" i="7"/>
  <c r="AG68" i="7" s="1"/>
  <c r="G68" i="7"/>
  <c r="AF68" i="7" s="1"/>
  <c r="F68" i="7"/>
  <c r="AE68" i="7" s="1"/>
  <c r="E68" i="7"/>
  <c r="AD68" i="7"/>
  <c r="V68" i="7" s="1"/>
  <c r="D68" i="7"/>
  <c r="AC68" i="7" s="1"/>
  <c r="D58" i="7"/>
  <c r="E57" i="7"/>
  <c r="F56" i="7"/>
  <c r="G55" i="7"/>
  <c r="H54" i="7"/>
  <c r="I53" i="7"/>
  <c r="J52" i="7"/>
  <c r="K51" i="7"/>
  <c r="L50" i="7"/>
  <c r="M49" i="7"/>
  <c r="N48" i="7"/>
  <c r="O47" i="7"/>
  <c r="P46" i="7"/>
  <c r="Q45" i="7"/>
  <c r="R44" i="7"/>
  <c r="L39" i="7"/>
  <c r="M39" i="7"/>
  <c r="R31" i="7"/>
  <c r="AQ31" i="7"/>
  <c r="Q31" i="7"/>
  <c r="AP31" i="7"/>
  <c r="P31" i="7"/>
  <c r="AO31" i="7"/>
  <c r="O31" i="7"/>
  <c r="AN31" i="7"/>
  <c r="N31" i="7"/>
  <c r="AM31" i="7"/>
  <c r="M31" i="7"/>
  <c r="AL31" i="7"/>
  <c r="L31" i="7"/>
  <c r="AK31" i="7"/>
  <c r="K31" i="7"/>
  <c r="AJ31" i="7"/>
  <c r="J31" i="7"/>
  <c r="AI31" i="7"/>
  <c r="I31" i="7"/>
  <c r="AH31" i="7"/>
  <c r="H31" i="7"/>
  <c r="AG31" i="7"/>
  <c r="M38" i="7"/>
  <c r="R30" i="7"/>
  <c r="AQ30" i="7" s="1"/>
  <c r="Q30" i="7"/>
  <c r="AP30" i="7"/>
  <c r="P30" i="7"/>
  <c r="AO30" i="7" s="1"/>
  <c r="O30" i="7"/>
  <c r="AN30" i="7"/>
  <c r="N30" i="7"/>
  <c r="AM30" i="7" s="1"/>
  <c r="M30" i="7"/>
  <c r="AL30" i="7"/>
  <c r="L30" i="7"/>
  <c r="AK30" i="7" s="1"/>
  <c r="K30" i="7"/>
  <c r="AJ30" i="7"/>
  <c r="J30" i="7"/>
  <c r="AI30" i="7" s="1"/>
  <c r="I30" i="7"/>
  <c r="AH30" i="7"/>
  <c r="V30" i="7" s="1"/>
  <c r="H30" i="7"/>
  <c r="AG30" i="7" s="1"/>
  <c r="G30" i="7"/>
  <c r="AF30" i="7"/>
  <c r="M37" i="7"/>
  <c r="R29" i="7"/>
  <c r="AQ29" i="7" s="1"/>
  <c r="Q29" i="7"/>
  <c r="AP29" i="7" s="1"/>
  <c r="P29" i="7"/>
  <c r="AO29" i="7" s="1"/>
  <c r="O29" i="7"/>
  <c r="AN29" i="7"/>
  <c r="N29" i="7"/>
  <c r="AM29" i="7" s="1"/>
  <c r="M29" i="7"/>
  <c r="AL29" i="7" s="1"/>
  <c r="L29" i="7"/>
  <c r="AK29" i="7" s="1"/>
  <c r="K29" i="7"/>
  <c r="AJ29" i="7" s="1"/>
  <c r="J29" i="7"/>
  <c r="AI29" i="7" s="1"/>
  <c r="I29" i="7"/>
  <c r="AH29" i="7"/>
  <c r="H29" i="7"/>
  <c r="AG29" i="7" s="1"/>
  <c r="G29" i="7"/>
  <c r="AF29" i="7"/>
  <c r="F29" i="7"/>
  <c r="AE29" i="7" s="1"/>
  <c r="L36" i="7"/>
  <c r="R28" i="7"/>
  <c r="AQ28" i="7"/>
  <c r="Q28" i="7"/>
  <c r="AP28" i="7" s="1"/>
  <c r="P28" i="7"/>
  <c r="AO28" i="7" s="1"/>
  <c r="O28" i="7"/>
  <c r="AN28" i="7" s="1"/>
  <c r="N28" i="7"/>
  <c r="AM28" i="7" s="1"/>
  <c r="M28" i="7"/>
  <c r="AL28" i="7" s="1"/>
  <c r="L28" i="7"/>
  <c r="AK28" i="7"/>
  <c r="K28" i="7"/>
  <c r="AJ28" i="7" s="1"/>
  <c r="J28" i="7"/>
  <c r="AI28" i="7"/>
  <c r="I28" i="7"/>
  <c r="AH28" i="7" s="1"/>
  <c r="H28" i="7"/>
  <c r="AG28" i="7" s="1"/>
  <c r="G28" i="7"/>
  <c r="AF28" i="7" s="1"/>
  <c r="V28" i="7" s="1"/>
  <c r="F28" i="7"/>
  <c r="AE28" i="7" s="1"/>
  <c r="E28" i="7"/>
  <c r="AD28" i="7" s="1"/>
  <c r="M35" i="7"/>
  <c r="N35" i="7" s="1"/>
  <c r="R27" i="7"/>
  <c r="AQ27" i="7" s="1"/>
  <c r="Q27" i="7"/>
  <c r="AP27" i="7"/>
  <c r="P27" i="7"/>
  <c r="AO27" i="7" s="1"/>
  <c r="O27" i="7"/>
  <c r="AN27" i="7" s="1"/>
  <c r="N27" i="7"/>
  <c r="AM27" i="7" s="1"/>
  <c r="M27" i="7"/>
  <c r="AL27" i="7" s="1"/>
  <c r="L27" i="7"/>
  <c r="AK27" i="7" s="1"/>
  <c r="K27" i="7"/>
  <c r="AJ27" i="7"/>
  <c r="J27" i="7"/>
  <c r="AI27" i="7" s="1"/>
  <c r="I27" i="7"/>
  <c r="AH27" i="7"/>
  <c r="H27" i="7"/>
  <c r="AG27" i="7" s="1"/>
  <c r="G27" i="7"/>
  <c r="AF27" i="7" s="1"/>
  <c r="F27" i="7"/>
  <c r="AE27" i="7" s="1"/>
  <c r="V27" i="7" s="1"/>
  <c r="E27" i="7"/>
  <c r="AD27" i="7" s="1"/>
  <c r="D27" i="7"/>
  <c r="AC27" i="7" s="1"/>
  <c r="D17" i="7"/>
  <c r="E16" i="7"/>
  <c r="F15" i="7"/>
  <c r="G14" i="7"/>
  <c r="H13" i="7"/>
  <c r="I12" i="7"/>
  <c r="J11" i="7"/>
  <c r="K10" i="7"/>
  <c r="L9" i="7"/>
  <c r="M8" i="7"/>
  <c r="N7" i="7"/>
  <c r="O6" i="7"/>
  <c r="P5" i="7"/>
  <c r="Q4" i="7"/>
  <c r="R3" i="7"/>
  <c r="M163" i="2"/>
  <c r="L163" i="2"/>
  <c r="M161" i="2"/>
  <c r="L161" i="2"/>
  <c r="M160" i="2"/>
  <c r="L160" i="2"/>
  <c r="M159" i="2"/>
  <c r="L159" i="2"/>
  <c r="R155" i="2"/>
  <c r="AQ155" i="2" s="1"/>
  <c r="Q155" i="2"/>
  <c r="AP155" i="2" s="1"/>
  <c r="P155" i="2"/>
  <c r="AO155" i="2" s="1"/>
  <c r="O155" i="2"/>
  <c r="AN155" i="2"/>
  <c r="N155" i="2"/>
  <c r="AM155" i="2" s="1"/>
  <c r="M155" i="2"/>
  <c r="AL155" i="2"/>
  <c r="L155" i="2"/>
  <c r="AK155" i="2" s="1"/>
  <c r="K155" i="2"/>
  <c r="AJ155" i="2" s="1"/>
  <c r="J155" i="2"/>
  <c r="AI155" i="2" s="1"/>
  <c r="I155" i="2"/>
  <c r="AH155" i="2" s="1"/>
  <c r="H155" i="2"/>
  <c r="AG155" i="2" s="1"/>
  <c r="R154" i="2"/>
  <c r="AQ154" i="2" s="1"/>
  <c r="Q154" i="2"/>
  <c r="AP154" i="2" s="1"/>
  <c r="P154" i="2"/>
  <c r="AO154" i="2"/>
  <c r="O154" i="2"/>
  <c r="AN154" i="2" s="1"/>
  <c r="N154" i="2"/>
  <c r="AM154" i="2" s="1"/>
  <c r="M154" i="2"/>
  <c r="AL154" i="2" s="1"/>
  <c r="L154" i="2"/>
  <c r="AK154" i="2" s="1"/>
  <c r="K154" i="2"/>
  <c r="AJ154" i="2" s="1"/>
  <c r="J154" i="2"/>
  <c r="AI154" i="2"/>
  <c r="I154" i="2"/>
  <c r="AH154" i="2" s="1"/>
  <c r="H154" i="2"/>
  <c r="AG154" i="2"/>
  <c r="G154" i="2"/>
  <c r="AF154" i="2" s="1"/>
  <c r="R153" i="2"/>
  <c r="AQ153" i="2" s="1"/>
  <c r="Q153" i="2"/>
  <c r="AP153" i="2" s="1"/>
  <c r="P153" i="2"/>
  <c r="AO153" i="2" s="1"/>
  <c r="O153" i="2"/>
  <c r="AN153" i="2" s="1"/>
  <c r="N153" i="2"/>
  <c r="AM153" i="2" s="1"/>
  <c r="M153" i="2"/>
  <c r="AL153" i="2" s="1"/>
  <c r="L153" i="2"/>
  <c r="AK153" i="2"/>
  <c r="K153" i="2"/>
  <c r="AJ153" i="2" s="1"/>
  <c r="J153" i="2"/>
  <c r="AI153" i="2" s="1"/>
  <c r="I153" i="2"/>
  <c r="AH153" i="2" s="1"/>
  <c r="H153" i="2"/>
  <c r="AG153" i="2" s="1"/>
  <c r="G153" i="2"/>
  <c r="AF153" i="2" s="1"/>
  <c r="F153" i="2"/>
  <c r="AE153" i="2"/>
  <c r="R152" i="2"/>
  <c r="AQ152" i="2" s="1"/>
  <c r="Q152" i="2"/>
  <c r="AP152" i="2"/>
  <c r="P152" i="2"/>
  <c r="AO152" i="2" s="1"/>
  <c r="O152" i="2"/>
  <c r="AN152" i="2" s="1"/>
  <c r="N152" i="2"/>
  <c r="AM152" i="2" s="1"/>
  <c r="M152" i="2"/>
  <c r="AL152" i="2" s="1"/>
  <c r="L152" i="2"/>
  <c r="AK152" i="2" s="1"/>
  <c r="K152" i="2"/>
  <c r="AJ152" i="2" s="1"/>
  <c r="J152" i="2"/>
  <c r="AI152" i="2" s="1"/>
  <c r="I152" i="2"/>
  <c r="AH152" i="2"/>
  <c r="H152" i="2"/>
  <c r="AG152" i="2" s="1"/>
  <c r="G152" i="2"/>
  <c r="AF152" i="2" s="1"/>
  <c r="F152" i="2"/>
  <c r="AE152" i="2" s="1"/>
  <c r="E152" i="2"/>
  <c r="AD152" i="2" s="1"/>
  <c r="R151" i="2"/>
  <c r="AQ151" i="2" s="1"/>
  <c r="Q151" i="2"/>
  <c r="AP151" i="2"/>
  <c r="P151" i="2"/>
  <c r="AO151" i="2" s="1"/>
  <c r="O151" i="2"/>
  <c r="AN151" i="2"/>
  <c r="N151" i="2"/>
  <c r="AM151" i="2" s="1"/>
  <c r="M151" i="2"/>
  <c r="AL151" i="2" s="1"/>
  <c r="L151" i="2"/>
  <c r="AK151" i="2" s="1"/>
  <c r="K151" i="2"/>
  <c r="AJ151" i="2" s="1"/>
  <c r="J151" i="2"/>
  <c r="AI151" i="2" s="1"/>
  <c r="I151" i="2"/>
  <c r="AH151" i="2" s="1"/>
  <c r="H151" i="2"/>
  <c r="AG151" i="2" s="1"/>
  <c r="G151" i="2"/>
  <c r="AF151" i="2"/>
  <c r="F151" i="2"/>
  <c r="AE151" i="2" s="1"/>
  <c r="E151" i="2"/>
  <c r="AD151" i="2" s="1"/>
  <c r="D151" i="2"/>
  <c r="AC151" i="2" s="1"/>
  <c r="D141" i="2"/>
  <c r="E140" i="2"/>
  <c r="F139" i="2"/>
  <c r="G138" i="2"/>
  <c r="H137" i="2"/>
  <c r="I136" i="2"/>
  <c r="J135" i="2"/>
  <c r="K134" i="2"/>
  <c r="L133" i="2"/>
  <c r="M132" i="2"/>
  <c r="N131" i="2"/>
  <c r="O130" i="2"/>
  <c r="P129" i="2"/>
  <c r="Q128" i="2"/>
  <c r="R127" i="2"/>
  <c r="M121" i="2"/>
  <c r="L121" i="2"/>
  <c r="N121" i="2" s="1"/>
  <c r="M120" i="2"/>
  <c r="L120" i="2"/>
  <c r="L119" i="2"/>
  <c r="M118" i="2"/>
  <c r="N118" i="2" s="1"/>
  <c r="L118" i="2"/>
  <c r="M117" i="2"/>
  <c r="L117" i="2"/>
  <c r="N117" i="2" s="1"/>
  <c r="R113" i="2"/>
  <c r="AQ113" i="2" s="1"/>
  <c r="Q113" i="2"/>
  <c r="AP113" i="2"/>
  <c r="P113" i="2"/>
  <c r="AO113" i="2" s="1"/>
  <c r="O113" i="2"/>
  <c r="AN113" i="2"/>
  <c r="N113" i="2"/>
  <c r="AM113" i="2" s="1"/>
  <c r="M113" i="2"/>
  <c r="AL113" i="2"/>
  <c r="L113" i="2"/>
  <c r="AK113" i="2" s="1"/>
  <c r="K113" i="2"/>
  <c r="AJ113" i="2"/>
  <c r="J113" i="2"/>
  <c r="AI113" i="2" s="1"/>
  <c r="I113" i="2"/>
  <c r="AH113" i="2"/>
  <c r="H113" i="2"/>
  <c r="AG113" i="2" s="1"/>
  <c r="R112" i="2"/>
  <c r="AQ112" i="2" s="1"/>
  <c r="Q112" i="2"/>
  <c r="AP112" i="2" s="1"/>
  <c r="P112" i="2"/>
  <c r="AO112" i="2" s="1"/>
  <c r="O112" i="2"/>
  <c r="AN112" i="2" s="1"/>
  <c r="N112" i="2"/>
  <c r="AM112" i="2" s="1"/>
  <c r="M112" i="2"/>
  <c r="AL112" i="2"/>
  <c r="L112" i="2"/>
  <c r="AK112" i="2" s="1"/>
  <c r="K112" i="2"/>
  <c r="AJ112" i="2"/>
  <c r="J112" i="2"/>
  <c r="AI112" i="2" s="1"/>
  <c r="I112" i="2"/>
  <c r="AH112" i="2" s="1"/>
  <c r="H112" i="2"/>
  <c r="AG112" i="2" s="1"/>
  <c r="G112" i="2"/>
  <c r="AF112" i="2" s="1"/>
  <c r="R111" i="2"/>
  <c r="AQ111" i="2" s="1"/>
  <c r="Q111" i="2"/>
  <c r="AP111" i="2"/>
  <c r="P111" i="2"/>
  <c r="AO111" i="2" s="1"/>
  <c r="O111" i="2"/>
  <c r="AN111" i="2"/>
  <c r="N111" i="2"/>
  <c r="AM111" i="2" s="1"/>
  <c r="M111" i="2"/>
  <c r="AL111" i="2"/>
  <c r="L111" i="2"/>
  <c r="AK111" i="2" s="1"/>
  <c r="K111" i="2"/>
  <c r="AJ111" i="2"/>
  <c r="J111" i="2"/>
  <c r="AI111" i="2" s="1"/>
  <c r="I111" i="2"/>
  <c r="AH111" i="2"/>
  <c r="H111" i="2"/>
  <c r="AG111" i="2" s="1"/>
  <c r="G111" i="2"/>
  <c r="AF111" i="2"/>
  <c r="F111" i="2"/>
  <c r="AE111" i="2" s="1"/>
  <c r="R110" i="2"/>
  <c r="AQ110" i="2" s="1"/>
  <c r="Q110" i="2"/>
  <c r="AP110" i="2" s="1"/>
  <c r="P110" i="2"/>
  <c r="AO110" i="2" s="1"/>
  <c r="O110" i="2"/>
  <c r="AN110" i="2" s="1"/>
  <c r="N110" i="2"/>
  <c r="AM110" i="2" s="1"/>
  <c r="M110" i="2"/>
  <c r="AL110" i="2"/>
  <c r="L110" i="2"/>
  <c r="AK110" i="2" s="1"/>
  <c r="K110" i="2"/>
  <c r="AJ110" i="2"/>
  <c r="J110" i="2"/>
  <c r="AI110" i="2" s="1"/>
  <c r="I110" i="2"/>
  <c r="AH110" i="2" s="1"/>
  <c r="H110" i="2"/>
  <c r="AG110" i="2" s="1"/>
  <c r="G110" i="2"/>
  <c r="AF110" i="2" s="1"/>
  <c r="F110" i="2"/>
  <c r="AE110" i="2" s="1"/>
  <c r="E110" i="2"/>
  <c r="AD110" i="2" s="1"/>
  <c r="R109" i="2"/>
  <c r="AQ109" i="2" s="1"/>
  <c r="Q109" i="2"/>
  <c r="AP109" i="2"/>
  <c r="P109" i="2"/>
  <c r="AO109" i="2" s="1"/>
  <c r="O109" i="2"/>
  <c r="AN109" i="2"/>
  <c r="N109" i="2"/>
  <c r="AM109" i="2" s="1"/>
  <c r="M109" i="2"/>
  <c r="AL109" i="2"/>
  <c r="L109" i="2"/>
  <c r="AK109" i="2" s="1"/>
  <c r="K109" i="2"/>
  <c r="AJ109" i="2"/>
  <c r="J109" i="2"/>
  <c r="AI109" i="2" s="1"/>
  <c r="I109" i="2"/>
  <c r="AH109" i="2"/>
  <c r="H109" i="2"/>
  <c r="AG109" i="2" s="1"/>
  <c r="V109" i="2" s="1"/>
  <c r="G109" i="2"/>
  <c r="AF109" i="2"/>
  <c r="F109" i="2"/>
  <c r="AE109" i="2" s="1"/>
  <c r="E109" i="2"/>
  <c r="AD109" i="2"/>
  <c r="D109" i="2"/>
  <c r="D99" i="2"/>
  <c r="E98" i="2"/>
  <c r="F97" i="2"/>
  <c r="G96" i="2"/>
  <c r="H95" i="2"/>
  <c r="I94" i="2"/>
  <c r="J93" i="2"/>
  <c r="K92" i="2"/>
  <c r="L91" i="2"/>
  <c r="M90" i="2"/>
  <c r="N89" i="2"/>
  <c r="O88" i="2"/>
  <c r="P87" i="2"/>
  <c r="Q86" i="2"/>
  <c r="M80" i="2"/>
  <c r="N80" i="2" s="1"/>
  <c r="L80" i="2"/>
  <c r="M79" i="2"/>
  <c r="L79" i="2"/>
  <c r="M78" i="2"/>
  <c r="L78" i="2"/>
  <c r="L76" i="2"/>
  <c r="R72" i="2"/>
  <c r="AQ72" i="2" s="1"/>
  <c r="Q72" i="2"/>
  <c r="AP72" i="2" s="1"/>
  <c r="P72" i="2"/>
  <c r="AO72" i="2" s="1"/>
  <c r="O72" i="2"/>
  <c r="AN72" i="2" s="1"/>
  <c r="N72" i="2"/>
  <c r="AM72" i="2" s="1"/>
  <c r="M72" i="2"/>
  <c r="AL72" i="2"/>
  <c r="L72" i="2"/>
  <c r="AK72" i="2" s="1"/>
  <c r="K72" i="2"/>
  <c r="AJ72" i="2"/>
  <c r="J72" i="2"/>
  <c r="AI72" i="2" s="1"/>
  <c r="I72" i="2"/>
  <c r="AH72" i="2" s="1"/>
  <c r="H72" i="2"/>
  <c r="AG72" i="2" s="1"/>
  <c r="U72" i="2" s="1"/>
  <c r="W72" i="2" s="1"/>
  <c r="R71" i="2"/>
  <c r="AQ71" i="2" s="1"/>
  <c r="Q71" i="2"/>
  <c r="AP71" i="2" s="1"/>
  <c r="P71" i="2"/>
  <c r="AO71" i="2"/>
  <c r="O71" i="2"/>
  <c r="AN71" i="2" s="1"/>
  <c r="N71" i="2"/>
  <c r="AM71" i="2"/>
  <c r="M71" i="2"/>
  <c r="AL71" i="2" s="1"/>
  <c r="L71" i="2"/>
  <c r="AK71" i="2" s="1"/>
  <c r="K71" i="2"/>
  <c r="AJ71" i="2" s="1"/>
  <c r="J71" i="2"/>
  <c r="AI71" i="2" s="1"/>
  <c r="I71" i="2"/>
  <c r="AH71" i="2" s="1"/>
  <c r="H71" i="2"/>
  <c r="AG71" i="2"/>
  <c r="G71" i="2"/>
  <c r="AF71" i="2" s="1"/>
  <c r="R70" i="2"/>
  <c r="AQ70" i="2"/>
  <c r="Q70" i="2"/>
  <c r="AP70" i="2" s="1"/>
  <c r="P70" i="2"/>
  <c r="AO70" i="2" s="1"/>
  <c r="O70" i="2"/>
  <c r="AN70" i="2" s="1"/>
  <c r="N70" i="2"/>
  <c r="AM70" i="2" s="1"/>
  <c r="M70" i="2"/>
  <c r="AL70" i="2" s="1"/>
  <c r="L70" i="2"/>
  <c r="AK70" i="2"/>
  <c r="K70" i="2"/>
  <c r="AJ70" i="2" s="1"/>
  <c r="J70" i="2"/>
  <c r="AI70" i="2"/>
  <c r="I70" i="2"/>
  <c r="AH70" i="2" s="1"/>
  <c r="H70" i="2"/>
  <c r="AG70" i="2" s="1"/>
  <c r="G70" i="2"/>
  <c r="AF70" i="2" s="1"/>
  <c r="F70" i="2"/>
  <c r="AE70" i="2" s="1"/>
  <c r="R69" i="2"/>
  <c r="AQ69" i="2" s="1"/>
  <c r="Q69" i="2"/>
  <c r="AP69" i="2"/>
  <c r="P69" i="2"/>
  <c r="AO69" i="2" s="1"/>
  <c r="O69" i="2"/>
  <c r="AN69" i="2"/>
  <c r="N69" i="2"/>
  <c r="AM69" i="2" s="1"/>
  <c r="M69" i="2"/>
  <c r="AL69" i="2" s="1"/>
  <c r="L69" i="2"/>
  <c r="AK69" i="2" s="1"/>
  <c r="K69" i="2"/>
  <c r="AJ69" i="2" s="1"/>
  <c r="J69" i="2"/>
  <c r="AI69" i="2" s="1"/>
  <c r="I69" i="2"/>
  <c r="AH69" i="2"/>
  <c r="H69" i="2"/>
  <c r="AG69" i="2" s="1"/>
  <c r="G69" i="2"/>
  <c r="AF69" i="2"/>
  <c r="F69" i="2"/>
  <c r="AE69" i="2" s="1"/>
  <c r="V69" i="2" s="1"/>
  <c r="E69" i="2"/>
  <c r="AD69" i="2" s="1"/>
  <c r="R68" i="2"/>
  <c r="AQ68" i="2" s="1"/>
  <c r="Q68" i="2"/>
  <c r="AP68" i="2" s="1"/>
  <c r="P68" i="2"/>
  <c r="AO68" i="2" s="1"/>
  <c r="O68" i="2"/>
  <c r="AN68" i="2"/>
  <c r="N68" i="2"/>
  <c r="AM68" i="2" s="1"/>
  <c r="M68" i="2"/>
  <c r="AL68" i="2"/>
  <c r="L68" i="2"/>
  <c r="AK68" i="2" s="1"/>
  <c r="K68" i="2"/>
  <c r="AJ68" i="2" s="1"/>
  <c r="J68" i="2"/>
  <c r="AI68" i="2" s="1"/>
  <c r="I68" i="2"/>
  <c r="AH68" i="2" s="1"/>
  <c r="H68" i="2"/>
  <c r="AG68" i="2" s="1"/>
  <c r="G68" i="2"/>
  <c r="AF68" i="2"/>
  <c r="F68" i="2"/>
  <c r="AE68" i="2" s="1"/>
  <c r="E68" i="2"/>
  <c r="AD68" i="2"/>
  <c r="D68" i="2"/>
  <c r="AC68" i="2" s="1"/>
  <c r="U68" i="2" s="1"/>
  <c r="W68" i="2" s="1"/>
  <c r="D27" i="2"/>
  <c r="AC27" i="2" s="1"/>
  <c r="D17" i="2"/>
  <c r="E28" i="2"/>
  <c r="AD28" i="2"/>
  <c r="F29" i="2"/>
  <c r="AE29" i="2" s="1"/>
  <c r="G30" i="2"/>
  <c r="AF30" i="2"/>
  <c r="H31" i="2"/>
  <c r="AG31" i="2" s="1"/>
  <c r="N28" i="2"/>
  <c r="AM28" i="2"/>
  <c r="N29" i="2"/>
  <c r="AM29" i="2" s="1"/>
  <c r="N30" i="2"/>
  <c r="AM30" i="2"/>
  <c r="N31" i="2"/>
  <c r="AM31" i="2" s="1"/>
  <c r="P28" i="2"/>
  <c r="AO28" i="2"/>
  <c r="P29" i="2"/>
  <c r="AO29" i="2" s="1"/>
  <c r="P30" i="2"/>
  <c r="AO30" i="2"/>
  <c r="P31" i="2"/>
  <c r="AO31" i="2" s="1"/>
  <c r="Q28" i="2"/>
  <c r="AP28" i="2"/>
  <c r="Q29" i="2"/>
  <c r="AP29" i="2" s="1"/>
  <c r="Q30" i="2"/>
  <c r="AP30" i="2"/>
  <c r="Q31" i="2"/>
  <c r="AP31" i="2" s="1"/>
  <c r="R28" i="2"/>
  <c r="AQ28" i="2"/>
  <c r="R29" i="2"/>
  <c r="AQ29" i="2" s="1"/>
  <c r="R30" i="2"/>
  <c r="AQ30" i="2"/>
  <c r="R31" i="2"/>
  <c r="AQ31" i="2" s="1"/>
  <c r="R27" i="2"/>
  <c r="AQ27" i="2"/>
  <c r="Q27" i="2"/>
  <c r="AP27" i="2" s="1"/>
  <c r="P27" i="2"/>
  <c r="AO27" i="2"/>
  <c r="N27" i="2"/>
  <c r="AM27" i="2" s="1"/>
  <c r="R3" i="2"/>
  <c r="Q4" i="2"/>
  <c r="P5" i="2"/>
  <c r="AJ22" i="5"/>
  <c r="AX22" i="5" s="1"/>
  <c r="AI22" i="5"/>
  <c r="AH22" i="5"/>
  <c r="AV22" i="5" s="1"/>
  <c r="AG22" i="5"/>
  <c r="AU22" i="5" s="1"/>
  <c r="AF22" i="5"/>
  <c r="AT22" i="5" s="1"/>
  <c r="AE22" i="5"/>
  <c r="AD22" i="5"/>
  <c r="AR22" i="5" s="1"/>
  <c r="AC22" i="5"/>
  <c r="AQ22" i="5" s="1"/>
  <c r="AB22" i="5"/>
  <c r="AP22" i="5" s="1"/>
  <c r="AA22" i="5"/>
  <c r="Z22" i="5"/>
  <c r="AN22" i="5" s="1"/>
  <c r="Y22" i="5"/>
  <c r="AM22" i="5" s="1"/>
  <c r="X22" i="5"/>
  <c r="AL22" i="5" s="1"/>
  <c r="AJ21" i="5"/>
  <c r="AI21" i="5"/>
  <c r="AW21" i="5" s="1"/>
  <c r="AH21" i="5"/>
  <c r="AV21" i="5" s="1"/>
  <c r="AG21" i="5"/>
  <c r="AU21" i="5" s="1"/>
  <c r="AF21" i="5"/>
  <c r="AE21" i="5"/>
  <c r="AS21" i="5" s="1"/>
  <c r="AD21" i="5"/>
  <c r="AC21" i="5"/>
  <c r="AQ21" i="5" s="1"/>
  <c r="AB21" i="5"/>
  <c r="AP21" i="5" s="1"/>
  <c r="AA21" i="5"/>
  <c r="AO21" i="5" s="1"/>
  <c r="Z21" i="5"/>
  <c r="AN21" i="5" s="1"/>
  <c r="Y21" i="5"/>
  <c r="AM21" i="5" s="1"/>
  <c r="X21" i="5"/>
  <c r="AJ20" i="5"/>
  <c r="AX20" i="5" s="1"/>
  <c r="AI20" i="5"/>
  <c r="AW20" i="5" s="1"/>
  <c r="AH20" i="5"/>
  <c r="AV20" i="5" s="1"/>
  <c r="AG20" i="5"/>
  <c r="AF20" i="5"/>
  <c r="AT20" i="5" s="1"/>
  <c r="AE20" i="5"/>
  <c r="AS20" i="5" s="1"/>
  <c r="AD20" i="5"/>
  <c r="AR20" i="5" s="1"/>
  <c r="AC20" i="5"/>
  <c r="AB20" i="5"/>
  <c r="AP20" i="5" s="1"/>
  <c r="AA20" i="5"/>
  <c r="AO20" i="5" s="1"/>
  <c r="Z20" i="5"/>
  <c r="AN20" i="5" s="1"/>
  <c r="Y20" i="5"/>
  <c r="X20" i="5"/>
  <c r="AL20" i="5" s="1"/>
  <c r="AJ19" i="5"/>
  <c r="AX19" i="5" s="1"/>
  <c r="AI19" i="5"/>
  <c r="AW19" i="5" s="1"/>
  <c r="AH19" i="5"/>
  <c r="AG19" i="5"/>
  <c r="AU19" i="5" s="1"/>
  <c r="AF19" i="5"/>
  <c r="AT19" i="5" s="1"/>
  <c r="AE19" i="5"/>
  <c r="AS19" i="5" s="1"/>
  <c r="AD19" i="5"/>
  <c r="AC19" i="5"/>
  <c r="AQ19" i="5" s="1"/>
  <c r="AB19" i="5"/>
  <c r="AP19" i="5" s="1"/>
  <c r="AA19" i="5"/>
  <c r="AO19" i="5" s="1"/>
  <c r="Z19" i="5"/>
  <c r="Y19" i="5"/>
  <c r="AM19" i="5" s="1"/>
  <c r="X19" i="5"/>
  <c r="AL19" i="5" s="1"/>
  <c r="AJ18" i="5"/>
  <c r="AX18" i="5" s="1"/>
  <c r="AI18" i="5"/>
  <c r="AH18" i="5"/>
  <c r="AV18" i="5" s="1"/>
  <c r="AG18" i="5"/>
  <c r="AU18" i="5" s="1"/>
  <c r="AF18" i="5"/>
  <c r="AT18" i="5" s="1"/>
  <c r="AE18" i="5"/>
  <c r="AD18" i="5"/>
  <c r="AR18" i="5" s="1"/>
  <c r="AC18" i="5"/>
  <c r="AQ18" i="5" s="1"/>
  <c r="AB18" i="5"/>
  <c r="AP18" i="5" s="1"/>
  <c r="AA18" i="5"/>
  <c r="Z18" i="5"/>
  <c r="AN18" i="5" s="1"/>
  <c r="Y18" i="5"/>
  <c r="AM18" i="5" s="1"/>
  <c r="X18" i="5"/>
  <c r="AL18" i="5" s="1"/>
  <c r="AJ17" i="5"/>
  <c r="AI17" i="5"/>
  <c r="AW17" i="5" s="1"/>
  <c r="AH17" i="5"/>
  <c r="AG17" i="5"/>
  <c r="AU17" i="5" s="1"/>
  <c r="AF17" i="5"/>
  <c r="AE17" i="5"/>
  <c r="AS17" i="5" s="1"/>
  <c r="AD17" i="5"/>
  <c r="AR17" i="5" s="1"/>
  <c r="AC17" i="5"/>
  <c r="AQ17" i="5" s="1"/>
  <c r="AB17" i="5"/>
  <c r="AA17" i="5"/>
  <c r="AO17" i="5" s="1"/>
  <c r="Z17" i="5"/>
  <c r="AN17" i="5" s="1"/>
  <c r="Y17" i="5"/>
  <c r="AM17" i="5" s="1"/>
  <c r="X17" i="5"/>
  <c r="AJ16" i="5"/>
  <c r="AX16" i="5" s="1"/>
  <c r="AI16" i="5"/>
  <c r="AW16" i="5" s="1"/>
  <c r="AH16" i="5"/>
  <c r="AV16" i="5" s="1"/>
  <c r="AG16" i="5"/>
  <c r="AF16" i="5"/>
  <c r="AT16" i="5" s="1"/>
  <c r="AE16" i="5"/>
  <c r="AD16" i="5"/>
  <c r="AR16" i="5" s="1"/>
  <c r="AC16" i="5"/>
  <c r="AB16" i="5"/>
  <c r="AP16" i="5" s="1"/>
  <c r="AA16" i="5"/>
  <c r="AO16" i="5" s="1"/>
  <c r="Z16" i="5"/>
  <c r="AN16" i="5" s="1"/>
  <c r="Y16" i="5"/>
  <c r="X16" i="5"/>
  <c r="AL16" i="5" s="1"/>
  <c r="AJ15" i="5"/>
  <c r="AX15" i="5" s="1"/>
  <c r="AI15" i="5"/>
  <c r="AW15" i="5" s="1"/>
  <c r="AH15" i="5"/>
  <c r="AG15" i="5"/>
  <c r="AU15" i="5" s="1"/>
  <c r="AF15" i="5"/>
  <c r="AT15" i="5" s="1"/>
  <c r="AE15" i="5"/>
  <c r="AS15" i="5" s="1"/>
  <c r="AD15" i="5"/>
  <c r="AC15" i="5"/>
  <c r="AQ15" i="5" s="1"/>
  <c r="AB15" i="5"/>
  <c r="AP15" i="5" s="1"/>
  <c r="AA15" i="5"/>
  <c r="AO15" i="5" s="1"/>
  <c r="Z15" i="5"/>
  <c r="Y15" i="5"/>
  <c r="AM15" i="5" s="1"/>
  <c r="X15" i="5"/>
  <c r="AL15" i="5" s="1"/>
  <c r="AJ14" i="5"/>
  <c r="AX14" i="5" s="1"/>
  <c r="AI14" i="5"/>
  <c r="AW14" i="5" s="1"/>
  <c r="AH14" i="5"/>
  <c r="AV14" i="5" s="1"/>
  <c r="AG14" i="5"/>
  <c r="AU14" i="5" s="1"/>
  <c r="AF14" i="5"/>
  <c r="AT14" i="5" s="1"/>
  <c r="AE14" i="5"/>
  <c r="AD14" i="5"/>
  <c r="AR14" i="5" s="1"/>
  <c r="AC14" i="5"/>
  <c r="AQ14" i="5" s="1"/>
  <c r="AB14" i="5"/>
  <c r="AP14" i="5" s="1"/>
  <c r="AA14" i="5"/>
  <c r="Z14" i="5"/>
  <c r="AN14" i="5" s="1"/>
  <c r="Y14" i="5"/>
  <c r="AM14" i="5" s="1"/>
  <c r="X14" i="5"/>
  <c r="AL14" i="5" s="1"/>
  <c r="AJ13" i="5"/>
  <c r="AI13" i="5"/>
  <c r="AW13" i="5" s="1"/>
  <c r="AH13" i="5"/>
  <c r="AV13" i="5" s="1"/>
  <c r="AG13" i="5"/>
  <c r="AU13" i="5" s="1"/>
  <c r="AF13" i="5"/>
  <c r="AE13" i="5"/>
  <c r="AS13" i="5" s="1"/>
  <c r="AD13" i="5"/>
  <c r="AR13" i="5" s="1"/>
  <c r="AC13" i="5"/>
  <c r="AQ13" i="5" s="1"/>
  <c r="AB13" i="5"/>
  <c r="AA13" i="5"/>
  <c r="AO13" i="5" s="1"/>
  <c r="Z13" i="5"/>
  <c r="AN13" i="5" s="1"/>
  <c r="Y13" i="5"/>
  <c r="AM13" i="5" s="1"/>
  <c r="X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X32" i="5" s="1"/>
  <c r="C114" i="5" s="1"/>
  <c r="AJ11" i="5"/>
  <c r="AI11" i="5"/>
  <c r="AH11" i="5"/>
  <c r="AV11" i="5" s="1"/>
  <c r="AG11" i="5"/>
  <c r="AF11" i="5"/>
  <c r="AE11" i="5"/>
  <c r="AD11" i="5"/>
  <c r="AR11" i="5" s="1"/>
  <c r="AC11" i="5"/>
  <c r="AB11" i="5"/>
  <c r="AA11" i="5"/>
  <c r="Z11" i="5"/>
  <c r="AN11" i="5" s="1"/>
  <c r="Y11" i="5"/>
  <c r="X11" i="5"/>
  <c r="AJ10" i="5"/>
  <c r="AI10" i="5"/>
  <c r="AW10" i="5" s="1"/>
  <c r="AH10" i="5"/>
  <c r="AG10" i="5"/>
  <c r="AF10" i="5"/>
  <c r="AE10" i="5"/>
  <c r="AS10" i="5" s="1"/>
  <c r="AD10" i="5"/>
  <c r="AC10" i="5"/>
  <c r="AB10" i="5"/>
  <c r="AP10" i="5" s="1"/>
  <c r="AA10" i="5"/>
  <c r="AO10" i="5" s="1"/>
  <c r="Z10" i="5"/>
  <c r="Y10" i="5"/>
  <c r="X10" i="5"/>
  <c r="AJ9" i="5"/>
  <c r="AI9" i="5"/>
  <c r="AH9" i="5"/>
  <c r="AG9" i="5"/>
  <c r="AU9" i="5" s="1"/>
  <c r="AF9" i="5"/>
  <c r="AT9" i="5" s="1"/>
  <c r="AE9" i="5"/>
  <c r="AD9" i="5"/>
  <c r="AC9" i="5"/>
  <c r="AQ9" i="5" s="1"/>
  <c r="AB9" i="5"/>
  <c r="AP9" i="5" s="1"/>
  <c r="AA9" i="5"/>
  <c r="Z9" i="5"/>
  <c r="Y9" i="5"/>
  <c r="X9" i="5"/>
  <c r="AL9" i="5" s="1"/>
  <c r="AJ8" i="5"/>
  <c r="AI8" i="5"/>
  <c r="AH8" i="5"/>
  <c r="AG8" i="5"/>
  <c r="AU8" i="5" s="1"/>
  <c r="AF8" i="5"/>
  <c r="AE8" i="5"/>
  <c r="AD8" i="5"/>
  <c r="AC8" i="5"/>
  <c r="AQ8" i="5" s="1"/>
  <c r="AB8" i="5"/>
  <c r="AA8" i="5"/>
  <c r="Z8" i="5"/>
  <c r="Y8" i="5"/>
  <c r="AM8" i="5" s="1"/>
  <c r="X8" i="5"/>
  <c r="AJ7" i="5"/>
  <c r="AI7" i="5"/>
  <c r="AH7" i="5"/>
  <c r="AV7" i="5" s="1"/>
  <c r="AG7" i="5"/>
  <c r="AF7" i="5"/>
  <c r="AE7" i="5"/>
  <c r="AD7" i="5"/>
  <c r="AR7" i="5" s="1"/>
  <c r="AC7" i="5"/>
  <c r="AB7" i="5"/>
  <c r="AA7" i="5"/>
  <c r="Z7" i="5"/>
  <c r="AN7" i="5" s="1"/>
  <c r="Y7" i="5"/>
  <c r="X7" i="5"/>
  <c r="AJ6" i="5"/>
  <c r="AI6" i="5"/>
  <c r="AW6" i="5" s="1"/>
  <c r="AH6" i="5"/>
  <c r="AG6" i="5"/>
  <c r="AF6" i="5"/>
  <c r="AE6" i="5"/>
  <c r="AD6" i="5"/>
  <c r="AC6" i="5"/>
  <c r="AB6" i="5"/>
  <c r="AP6" i="5" s="1"/>
  <c r="AA6" i="5"/>
  <c r="AO6" i="5" s="1"/>
  <c r="Z6" i="5"/>
  <c r="Y6" i="5"/>
  <c r="X6" i="5"/>
  <c r="AJ5" i="5"/>
  <c r="AX5" i="5" s="1"/>
  <c r="AI5" i="5"/>
  <c r="AH5" i="5"/>
  <c r="AG5" i="5"/>
  <c r="AF5" i="5"/>
  <c r="AT5" i="5" s="1"/>
  <c r="AE5" i="5"/>
  <c r="AD5" i="5"/>
  <c r="AC5" i="5"/>
  <c r="AQ5" i="5" s="1"/>
  <c r="AB5" i="5"/>
  <c r="AP5" i="5" s="1"/>
  <c r="AA5" i="5"/>
  <c r="Z5" i="5"/>
  <c r="Y5" i="5"/>
  <c r="X5" i="5"/>
  <c r="AL5" i="5" s="1"/>
  <c r="AJ4" i="5"/>
  <c r="AI4" i="5"/>
  <c r="AH4" i="5"/>
  <c r="AG4" i="5"/>
  <c r="AF4" i="5"/>
  <c r="AE4" i="5"/>
  <c r="AD4" i="5"/>
  <c r="AD23" i="5" s="1"/>
  <c r="I32" i="5" s="1"/>
  <c r="I34" i="5" s="1"/>
  <c r="AC4" i="5"/>
  <c r="AB4" i="5"/>
  <c r="AA4" i="5"/>
  <c r="Z4" i="5"/>
  <c r="Y4" i="5"/>
  <c r="X4" i="5"/>
  <c r="AL4" i="5" s="1"/>
  <c r="X3" i="5"/>
  <c r="AJ22" i="3"/>
  <c r="AI22" i="3"/>
  <c r="AH22" i="3"/>
  <c r="AV22" i="3" s="1"/>
  <c r="AG22" i="3"/>
  <c r="AU22" i="3" s="1"/>
  <c r="AF22" i="3"/>
  <c r="AE22" i="3"/>
  <c r="AD22" i="3"/>
  <c r="AR22" i="3" s="1"/>
  <c r="AC22" i="3"/>
  <c r="AQ22" i="3" s="1"/>
  <c r="AB22" i="3"/>
  <c r="AA22" i="3"/>
  <c r="Z22" i="3"/>
  <c r="AN22" i="3" s="1"/>
  <c r="Y22" i="3"/>
  <c r="AM22" i="3" s="1"/>
  <c r="X22" i="3"/>
  <c r="AJ21" i="3"/>
  <c r="AI21" i="3"/>
  <c r="AH21" i="3"/>
  <c r="AV21" i="3" s="1"/>
  <c r="AG21" i="3"/>
  <c r="AF21" i="3"/>
  <c r="AE21" i="3"/>
  <c r="AD21" i="3"/>
  <c r="AC21" i="3"/>
  <c r="AB21" i="3"/>
  <c r="AA21" i="3"/>
  <c r="Z21" i="3"/>
  <c r="AN21" i="3" s="1"/>
  <c r="Y21" i="3"/>
  <c r="X21" i="3"/>
  <c r="AJ20" i="3"/>
  <c r="AX20" i="3" s="1"/>
  <c r="AI20" i="3"/>
  <c r="AW20" i="3" s="1"/>
  <c r="AH20" i="3"/>
  <c r="AG20" i="3"/>
  <c r="AF20" i="3"/>
  <c r="AT20" i="3" s="1"/>
  <c r="AE20" i="3"/>
  <c r="AS20" i="3" s="1"/>
  <c r="AD20" i="3"/>
  <c r="AC20" i="3"/>
  <c r="AB20" i="3"/>
  <c r="AP20" i="3" s="1"/>
  <c r="AA20" i="3"/>
  <c r="Z20" i="3"/>
  <c r="Y20" i="3"/>
  <c r="X20" i="3"/>
  <c r="AL20" i="3" s="1"/>
  <c r="AJ19" i="3"/>
  <c r="AI19" i="3"/>
  <c r="AW19" i="3" s="1"/>
  <c r="AH19" i="3"/>
  <c r="AV19" i="3" s="1"/>
  <c r="AG19" i="3"/>
  <c r="AF19" i="3"/>
  <c r="AE19" i="3"/>
  <c r="AD19" i="3"/>
  <c r="AC19" i="3"/>
  <c r="AB19" i="3"/>
  <c r="AA19" i="3"/>
  <c r="Z19" i="3"/>
  <c r="Y19" i="3"/>
  <c r="X19" i="3"/>
  <c r="AL19" i="3" s="1"/>
  <c r="AJ18" i="3"/>
  <c r="AX18" i="3" s="1"/>
  <c r="AI18" i="3"/>
  <c r="AH18" i="3"/>
  <c r="AH37" i="3" s="1"/>
  <c r="M159" i="3" s="1"/>
  <c r="AG18" i="3"/>
  <c r="AF18" i="3"/>
  <c r="AE18" i="3"/>
  <c r="AD18" i="3"/>
  <c r="AC18" i="3"/>
  <c r="AB18" i="3"/>
  <c r="AA18" i="3"/>
  <c r="AO18" i="3" s="1"/>
  <c r="Z18" i="3"/>
  <c r="Z37" i="3" s="1"/>
  <c r="E159" i="3"/>
  <c r="E161" i="3" s="1"/>
  <c r="Y18" i="3"/>
  <c r="AM18" i="3" s="1"/>
  <c r="X18" i="3"/>
  <c r="AJ17" i="3"/>
  <c r="AI17" i="3"/>
  <c r="AH17" i="3"/>
  <c r="AG17" i="3"/>
  <c r="AF17" i="3"/>
  <c r="AE17" i="3"/>
  <c r="AE36" i="3"/>
  <c r="J150" i="3" s="1"/>
  <c r="J152" i="3" s="1"/>
  <c r="AD17" i="3"/>
  <c r="AC17" i="3"/>
  <c r="AB17" i="3"/>
  <c r="AA17" i="3"/>
  <c r="Z17" i="3"/>
  <c r="AN17" i="3" s="1"/>
  <c r="Y17" i="3"/>
  <c r="X17" i="3"/>
  <c r="AJ16" i="3"/>
  <c r="AJ35" i="3"/>
  <c r="O141" i="3" s="1"/>
  <c r="O143" i="3" s="1"/>
  <c r="AI16" i="3"/>
  <c r="AH16" i="3"/>
  <c r="AG16" i="3"/>
  <c r="AF16" i="3"/>
  <c r="AE16" i="3"/>
  <c r="AS16" i="3" s="1"/>
  <c r="AD16" i="3"/>
  <c r="AC16" i="3"/>
  <c r="AB16" i="3"/>
  <c r="AA16" i="3"/>
  <c r="Z16" i="3"/>
  <c r="Y16" i="3"/>
  <c r="X16" i="3"/>
  <c r="AJ15" i="3"/>
  <c r="AI15" i="3"/>
  <c r="AH15" i="3"/>
  <c r="AG15" i="3"/>
  <c r="AF15" i="3"/>
  <c r="AE15" i="3"/>
  <c r="AD15" i="3"/>
  <c r="AC15" i="3"/>
  <c r="AQ15" i="3" s="1"/>
  <c r="AB15" i="3"/>
  <c r="AA15" i="3"/>
  <c r="Z15" i="3"/>
  <c r="Y15" i="3"/>
  <c r="AM15" i="3" s="1"/>
  <c r="X15" i="3"/>
  <c r="AJ14" i="3"/>
  <c r="AI14" i="3"/>
  <c r="AH14" i="3"/>
  <c r="AG14" i="3"/>
  <c r="AF14" i="3"/>
  <c r="AE14" i="3"/>
  <c r="AD14" i="3"/>
  <c r="AD33" i="3"/>
  <c r="I123" i="3" s="1"/>
  <c r="I125" i="3" s="1"/>
  <c r="AC14" i="3"/>
  <c r="AB14" i="3"/>
  <c r="AA14" i="3"/>
  <c r="Z14" i="3"/>
  <c r="Y14" i="3"/>
  <c r="X14" i="3"/>
  <c r="AL14" i="3" s="1"/>
  <c r="AJ13" i="3"/>
  <c r="AI13" i="3"/>
  <c r="AI32" i="3" s="1"/>
  <c r="N114" i="3" s="1"/>
  <c r="N116" i="3" s="1"/>
  <c r="AH13" i="3"/>
  <c r="AG13" i="3"/>
  <c r="AU13" i="3" s="1"/>
  <c r="AF13" i="3"/>
  <c r="AE13" i="3"/>
  <c r="AD13" i="3"/>
  <c r="AC13" i="3"/>
  <c r="AB13" i="3"/>
  <c r="AP13" i="3" s="1"/>
  <c r="AA13" i="3"/>
  <c r="Z13" i="3"/>
  <c r="Y13" i="3"/>
  <c r="X13" i="3"/>
  <c r="AJ12" i="3"/>
  <c r="AI12" i="3"/>
  <c r="AH12" i="3"/>
  <c r="AG12" i="3"/>
  <c r="AF12" i="3"/>
  <c r="AF31" i="3"/>
  <c r="K105" i="3" s="1"/>
  <c r="K107" i="3" s="1"/>
  <c r="AE12" i="3"/>
  <c r="AS12" i="3" s="1"/>
  <c r="AD12" i="3"/>
  <c r="AR12" i="3" s="1"/>
  <c r="AC12" i="3"/>
  <c r="AB12" i="3"/>
  <c r="AA12" i="3"/>
  <c r="AO12" i="3" s="1"/>
  <c r="Z12" i="3"/>
  <c r="AN12" i="3" s="1"/>
  <c r="Y12" i="3"/>
  <c r="X12" i="3"/>
  <c r="AJ11" i="3"/>
  <c r="AI11" i="3"/>
  <c r="AH11" i="3"/>
  <c r="AG11" i="3"/>
  <c r="AF11" i="3"/>
  <c r="AE11" i="3"/>
  <c r="AD11" i="3"/>
  <c r="AR11" i="3" s="1"/>
  <c r="AC11" i="3"/>
  <c r="AB11" i="3"/>
  <c r="AP11" i="3" s="1"/>
  <c r="AA11" i="3"/>
  <c r="AO11" i="3" s="1"/>
  <c r="Z11" i="3"/>
  <c r="AN11" i="3" s="1"/>
  <c r="Y11" i="3"/>
  <c r="X11" i="3"/>
  <c r="AJ10" i="3"/>
  <c r="AI10" i="3"/>
  <c r="AH10" i="3"/>
  <c r="AG10" i="3"/>
  <c r="AF10" i="3"/>
  <c r="AE10" i="3"/>
  <c r="AD10" i="3"/>
  <c r="AC10" i="3"/>
  <c r="AQ10" i="3" s="1"/>
  <c r="AB10" i="3"/>
  <c r="AA10" i="3"/>
  <c r="Z10" i="3"/>
  <c r="Y10" i="3"/>
  <c r="X10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AJ8" i="3"/>
  <c r="AI8" i="3"/>
  <c r="AH8" i="3"/>
  <c r="AV8" i="3" s="1"/>
  <c r="AG8" i="3"/>
  <c r="AU8" i="3" s="1"/>
  <c r="AF8" i="3"/>
  <c r="AT8" i="3" s="1"/>
  <c r="AE8" i="3"/>
  <c r="AD8" i="3"/>
  <c r="AC8" i="3"/>
  <c r="AB8" i="3"/>
  <c r="AP8" i="3" s="1"/>
  <c r="AA8" i="3"/>
  <c r="Z8" i="3"/>
  <c r="Y8" i="3"/>
  <c r="X8" i="3"/>
  <c r="AJ7" i="3"/>
  <c r="AI7" i="3"/>
  <c r="AH7" i="3"/>
  <c r="AG7" i="3"/>
  <c r="AG26" i="3"/>
  <c r="L60" i="3" s="1"/>
  <c r="AF7" i="3"/>
  <c r="AE7" i="3"/>
  <c r="AD7" i="3"/>
  <c r="AC7" i="3"/>
  <c r="AB7" i="3"/>
  <c r="AA7" i="3"/>
  <c r="AO7" i="3" s="1"/>
  <c r="Z7" i="3"/>
  <c r="Y7" i="3"/>
  <c r="Y26" i="3" s="1"/>
  <c r="D60" i="3" s="1"/>
  <c r="D62" i="3" s="1"/>
  <c r="X7" i="3"/>
  <c r="AL7" i="3" s="1"/>
  <c r="AJ6" i="3"/>
  <c r="AX6" i="3" s="1"/>
  <c r="AI6" i="3"/>
  <c r="AH6" i="3"/>
  <c r="AG6" i="3"/>
  <c r="AF6" i="3"/>
  <c r="AE6" i="3"/>
  <c r="AS6" i="3" s="1"/>
  <c r="AD6" i="3"/>
  <c r="AC6" i="3"/>
  <c r="AB6" i="3"/>
  <c r="AA6" i="3"/>
  <c r="Z6" i="3"/>
  <c r="Y6" i="3"/>
  <c r="X6" i="3"/>
  <c r="AJ5" i="3"/>
  <c r="AI5" i="3"/>
  <c r="AW5" i="3" s="1"/>
  <c r="AI24" i="3"/>
  <c r="N41" i="3" s="1"/>
  <c r="N43" i="3" s="1"/>
  <c r="AH5" i="3"/>
  <c r="AG5" i="3"/>
  <c r="AF5" i="3"/>
  <c r="AE5" i="3"/>
  <c r="AD5" i="3"/>
  <c r="AR5" i="3" s="1"/>
  <c r="AC5" i="3"/>
  <c r="AB5" i="3"/>
  <c r="AP5" i="3" s="1"/>
  <c r="AA5" i="3"/>
  <c r="Z5" i="3"/>
  <c r="Y5" i="3"/>
  <c r="X5" i="3"/>
  <c r="AJ4" i="3"/>
  <c r="AI4" i="3"/>
  <c r="AH4" i="3"/>
  <c r="AG4" i="3"/>
  <c r="AF4" i="3"/>
  <c r="AF23" i="3" s="1"/>
  <c r="K32" i="3"/>
  <c r="K34" i="3" s="1"/>
  <c r="L35" i="3" s="1"/>
  <c r="AE4" i="3"/>
  <c r="AD4" i="3"/>
  <c r="AC4" i="3"/>
  <c r="AC23" i="3" s="1"/>
  <c r="H32" i="3" s="1"/>
  <c r="H34" i="3" s="1"/>
  <c r="AB4" i="3"/>
  <c r="AA4" i="3"/>
  <c r="Z4" i="3"/>
  <c r="Y4" i="3"/>
  <c r="Y23" i="3" s="1"/>
  <c r="D32" i="3" s="1"/>
  <c r="D34" i="3" s="1"/>
  <c r="X4" i="3"/>
  <c r="X3" i="3"/>
  <c r="X3" i="1"/>
  <c r="B27" i="5"/>
  <c r="B28" i="5" s="1"/>
  <c r="B27" i="3"/>
  <c r="B27" i="1"/>
  <c r="T22" i="5"/>
  <c r="S22" i="5"/>
  <c r="R22" i="5"/>
  <c r="T21" i="5"/>
  <c r="S21" i="5"/>
  <c r="R21" i="5"/>
  <c r="U21" i="5" s="1"/>
  <c r="T20" i="5"/>
  <c r="S20" i="5"/>
  <c r="R20" i="5"/>
  <c r="T19" i="5"/>
  <c r="S19" i="5"/>
  <c r="R19" i="5"/>
  <c r="T18" i="5"/>
  <c r="S18" i="5"/>
  <c r="R18" i="5"/>
  <c r="T17" i="5"/>
  <c r="S17" i="5"/>
  <c r="U17" i="5" s="1"/>
  <c r="R17" i="5"/>
  <c r="T16" i="5"/>
  <c r="S16" i="5"/>
  <c r="R16" i="5"/>
  <c r="U16" i="5" s="1"/>
  <c r="T15" i="5"/>
  <c r="S15" i="5"/>
  <c r="R15" i="5"/>
  <c r="U15" i="5" s="1"/>
  <c r="T14" i="5"/>
  <c r="S14" i="5"/>
  <c r="R14" i="5"/>
  <c r="T13" i="5"/>
  <c r="S13" i="5"/>
  <c r="R13" i="5"/>
  <c r="U13" i="5" s="1"/>
  <c r="T12" i="5"/>
  <c r="U12" i="5" s="1"/>
  <c r="S12" i="5"/>
  <c r="R12" i="5"/>
  <c r="T11" i="5"/>
  <c r="S11" i="5"/>
  <c r="R11" i="5"/>
  <c r="T10" i="5"/>
  <c r="S10" i="5"/>
  <c r="R10" i="5"/>
  <c r="T9" i="5"/>
  <c r="S9" i="5"/>
  <c r="R9" i="5"/>
  <c r="U9" i="5" s="1"/>
  <c r="T8" i="5"/>
  <c r="S8" i="5"/>
  <c r="R8" i="5"/>
  <c r="U8" i="5"/>
  <c r="T7" i="5"/>
  <c r="S7" i="5"/>
  <c r="R7" i="5"/>
  <c r="U7" i="5"/>
  <c r="T6" i="5"/>
  <c r="S6" i="5"/>
  <c r="R6" i="5"/>
  <c r="U6" i="5" s="1"/>
  <c r="T5" i="5"/>
  <c r="U5" i="5" s="1"/>
  <c r="S5" i="5"/>
  <c r="R5" i="5"/>
  <c r="T4" i="5"/>
  <c r="U4" i="5" s="1"/>
  <c r="S4" i="5"/>
  <c r="R4" i="5"/>
  <c r="T3" i="5"/>
  <c r="S3" i="5"/>
  <c r="R3" i="5"/>
  <c r="T22" i="3"/>
  <c r="S22" i="3"/>
  <c r="R22" i="3"/>
  <c r="U22" i="3" s="1"/>
  <c r="T21" i="3"/>
  <c r="S21" i="3"/>
  <c r="R21" i="3"/>
  <c r="U21" i="3" s="1"/>
  <c r="T20" i="3"/>
  <c r="S20" i="3"/>
  <c r="R20" i="3"/>
  <c r="U20" i="3"/>
  <c r="T19" i="3"/>
  <c r="S19" i="3"/>
  <c r="R19" i="3"/>
  <c r="U19" i="3"/>
  <c r="T18" i="3"/>
  <c r="S18" i="3"/>
  <c r="R18" i="3"/>
  <c r="T17" i="3"/>
  <c r="U17" i="3" s="1"/>
  <c r="S17" i="3"/>
  <c r="R17" i="3"/>
  <c r="T16" i="3"/>
  <c r="U16" i="3" s="1"/>
  <c r="S16" i="3"/>
  <c r="R16" i="3"/>
  <c r="T15" i="3"/>
  <c r="S15" i="3"/>
  <c r="U15" i="3" s="1"/>
  <c r="R15" i="3"/>
  <c r="T14" i="3"/>
  <c r="S14" i="3"/>
  <c r="R14" i="3"/>
  <c r="U14" i="3" s="1"/>
  <c r="T13" i="3"/>
  <c r="S13" i="3"/>
  <c r="R13" i="3"/>
  <c r="U13" i="3" s="1"/>
  <c r="T12" i="3"/>
  <c r="S12" i="3"/>
  <c r="R12" i="3"/>
  <c r="U12" i="3"/>
  <c r="T11" i="3"/>
  <c r="S11" i="3"/>
  <c r="R11" i="3"/>
  <c r="U11" i="3"/>
  <c r="T10" i="3"/>
  <c r="S10" i="3"/>
  <c r="R10" i="3"/>
  <c r="T9" i="3"/>
  <c r="U9" i="3" s="1"/>
  <c r="S9" i="3"/>
  <c r="R9" i="3"/>
  <c r="T8" i="3"/>
  <c r="S8" i="3"/>
  <c r="R8" i="3"/>
  <c r="T7" i="3"/>
  <c r="S7" i="3"/>
  <c r="U7" i="3" s="1"/>
  <c r="R7" i="3"/>
  <c r="T6" i="3"/>
  <c r="S6" i="3"/>
  <c r="R6" i="3"/>
  <c r="U6" i="3" s="1"/>
  <c r="T5" i="3"/>
  <c r="S5" i="3"/>
  <c r="R5" i="3"/>
  <c r="T4" i="3"/>
  <c r="S4" i="3"/>
  <c r="R4" i="3"/>
  <c r="U4" i="3" s="1"/>
  <c r="T3" i="3"/>
  <c r="S3" i="3"/>
  <c r="R3" i="3"/>
  <c r="U3" i="3" s="1"/>
  <c r="U7" i="1"/>
  <c r="U6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2" i="1"/>
  <c r="S22" i="1"/>
  <c r="R21" i="1"/>
  <c r="U21" i="1"/>
  <c r="R20" i="1"/>
  <c r="R19" i="1"/>
  <c r="U19" i="1"/>
  <c r="R18" i="1"/>
  <c r="R17" i="1"/>
  <c r="U17" i="1" s="1"/>
  <c r="R16" i="1"/>
  <c r="U16" i="1" s="1"/>
  <c r="R15" i="1"/>
  <c r="U15" i="1" s="1"/>
  <c r="R14" i="1"/>
  <c r="U14" i="1" s="1"/>
  <c r="R13" i="1"/>
  <c r="R12" i="1"/>
  <c r="U12" i="1" s="1"/>
  <c r="R11" i="1"/>
  <c r="R10" i="1"/>
  <c r="U10" i="1" s="1"/>
  <c r="R9" i="1"/>
  <c r="U9" i="1" s="1"/>
  <c r="R8" i="1"/>
  <c r="U8" i="1" s="1"/>
  <c r="R7" i="1"/>
  <c r="R6" i="1"/>
  <c r="R5" i="1"/>
  <c r="U5" i="1" s="1"/>
  <c r="R4" i="1"/>
  <c r="U4" i="1"/>
  <c r="R3" i="1"/>
  <c r="U3" i="1" s="1"/>
  <c r="R22" i="1"/>
  <c r="U22" i="1"/>
  <c r="P3" i="5"/>
  <c r="P4" i="5"/>
  <c r="P5" i="5"/>
  <c r="P6" i="5"/>
  <c r="P7" i="5"/>
  <c r="P8" i="5"/>
  <c r="P9" i="5"/>
  <c r="P10" i="5"/>
  <c r="P11" i="5"/>
  <c r="P12" i="5"/>
  <c r="P13" i="5"/>
  <c r="P14" i="5"/>
  <c r="Q14" i="5" s="1"/>
  <c r="P15" i="5"/>
  <c r="P16" i="5"/>
  <c r="P17" i="5"/>
  <c r="P18" i="5"/>
  <c r="P19" i="5"/>
  <c r="P20" i="5"/>
  <c r="Q20" i="5"/>
  <c r="P21" i="5"/>
  <c r="P22" i="5"/>
  <c r="Q22" i="5"/>
  <c r="N160" i="8"/>
  <c r="N120" i="8"/>
  <c r="N76" i="8"/>
  <c r="N80" i="8"/>
  <c r="N162" i="7"/>
  <c r="V69" i="8"/>
  <c r="V68" i="8"/>
  <c r="V113" i="8"/>
  <c r="AE71" i="8"/>
  <c r="V71" i="8" s="1"/>
  <c r="V155" i="8"/>
  <c r="N77" i="8"/>
  <c r="V151" i="8"/>
  <c r="N162" i="8"/>
  <c r="V72" i="8"/>
  <c r="N78" i="8"/>
  <c r="N118" i="8"/>
  <c r="N163" i="8"/>
  <c r="N161" i="7"/>
  <c r="N117" i="7"/>
  <c r="N121" i="7"/>
  <c r="V70" i="7"/>
  <c r="N39" i="7"/>
  <c r="V113" i="7"/>
  <c r="N119" i="7"/>
  <c r="N80" i="7"/>
  <c r="N78" i="2"/>
  <c r="N160" i="2"/>
  <c r="AC109" i="2"/>
  <c r="N120" i="2"/>
  <c r="N161" i="2"/>
  <c r="N159" i="2"/>
  <c r="N79" i="2"/>
  <c r="AA29" i="3"/>
  <c r="F87" i="3" s="1"/>
  <c r="F89" i="3" s="1"/>
  <c r="AC35" i="3"/>
  <c r="H141" i="3"/>
  <c r="H143" i="3" s="1"/>
  <c r="AB24" i="5"/>
  <c r="G41" i="5" s="1"/>
  <c r="G43" i="5" s="1"/>
  <c r="X29" i="5"/>
  <c r="C87" i="5"/>
  <c r="AG31" i="5"/>
  <c r="L105" i="5" s="1"/>
  <c r="L107" i="5" s="1"/>
  <c r="AJ32" i="5"/>
  <c r="O114" i="5" s="1"/>
  <c r="O116" i="5"/>
  <c r="AF36" i="5"/>
  <c r="K150" i="5"/>
  <c r="K152" i="5" s="1"/>
  <c r="AC24" i="3"/>
  <c r="H41" i="3" s="1"/>
  <c r="AB29" i="3"/>
  <c r="G87" i="3" s="1"/>
  <c r="G89" i="3" s="1"/>
  <c r="AH31" i="3"/>
  <c r="M105" i="3"/>
  <c r="M107" i="3" s="1"/>
  <c r="Y36" i="3"/>
  <c r="D150" i="3" s="1"/>
  <c r="D152" i="3" s="1"/>
  <c r="AA23" i="3"/>
  <c r="F32" i="3" s="1"/>
  <c r="F34" i="3" s="1"/>
  <c r="G35" i="3" s="1"/>
  <c r="H36" i="3" s="1"/>
  <c r="AG25" i="3"/>
  <c r="L50" i="3"/>
  <c r="AE27" i="3"/>
  <c r="J69" i="3" s="1"/>
  <c r="J71" i="3"/>
  <c r="Z28" i="3"/>
  <c r="E78" i="3" s="1"/>
  <c r="E80" i="3" s="1"/>
  <c r="AC29" i="3"/>
  <c r="H87" i="3"/>
  <c r="AD32" i="3"/>
  <c r="I114" i="3"/>
  <c r="I116" i="3" s="1"/>
  <c r="J117" i="3" s="1"/>
  <c r="AB34" i="3"/>
  <c r="G132" i="3" s="1"/>
  <c r="G134" i="3" s="1"/>
  <c r="H135" i="3" s="1"/>
  <c r="AJ34" i="3"/>
  <c r="O132" i="3"/>
  <c r="O134" i="3" s="1"/>
  <c r="AE25" i="3"/>
  <c r="J50" i="3"/>
  <c r="J52" i="3" s="1"/>
  <c r="AC27" i="3"/>
  <c r="H69" i="3" s="1"/>
  <c r="H71" i="3"/>
  <c r="AI29" i="3"/>
  <c r="N87" i="3" s="1"/>
  <c r="N89" i="3" s="1"/>
  <c r="AB32" i="3"/>
  <c r="G114" i="3"/>
  <c r="G116" i="3" s="1"/>
  <c r="X37" i="3"/>
  <c r="C159" i="3" s="1"/>
  <c r="AE25" i="5"/>
  <c r="J50" i="5" s="1"/>
  <c r="J52" i="5" s="1"/>
  <c r="AC27" i="5"/>
  <c r="H69" i="5"/>
  <c r="H71" i="5" s="1"/>
  <c r="Y31" i="5"/>
  <c r="D105" i="5" s="1"/>
  <c r="D107" i="5"/>
  <c r="E108" i="5" s="1"/>
  <c r="F109" i="5" s="1"/>
  <c r="G110" i="5" s="1"/>
  <c r="H111" i="5" s="1"/>
  <c r="AB32" i="5"/>
  <c r="G114" i="5" s="1"/>
  <c r="G116" i="5" s="1"/>
  <c r="Z34" i="5"/>
  <c r="E132" i="5"/>
  <c r="E134" i="5" s="1"/>
  <c r="F135" i="5" s="1"/>
  <c r="G136" i="5" s="1"/>
  <c r="X37" i="5"/>
  <c r="C159" i="5"/>
  <c r="C162" i="5" s="1"/>
  <c r="AI37" i="5"/>
  <c r="N159" i="5" s="1"/>
  <c r="N161" i="5" s="1"/>
  <c r="AH23" i="3"/>
  <c r="M32" i="3"/>
  <c r="M34" i="3" s="1"/>
  <c r="AD27" i="3"/>
  <c r="I69" i="3"/>
  <c r="I71" i="3" s="1"/>
  <c r="J72" i="3" s="1"/>
  <c r="K73" i="3" s="1"/>
  <c r="AE30" i="3"/>
  <c r="J96" i="3"/>
  <c r="J98" i="3" s="1"/>
  <c r="AC32" i="3"/>
  <c r="H114" i="3" s="1"/>
  <c r="H116" i="3"/>
  <c r="AA34" i="3"/>
  <c r="F132" i="3" s="1"/>
  <c r="F134" i="3" s="1"/>
  <c r="G135" i="3" s="1"/>
  <c r="H136" i="3" s="1"/>
  <c r="AJ37" i="3"/>
  <c r="O159" i="3" s="1"/>
  <c r="O161" i="3" s="1"/>
  <c r="X34" i="5"/>
  <c r="C132" i="5"/>
  <c r="U3" i="5"/>
  <c r="U19" i="5"/>
  <c r="AB23" i="3"/>
  <c r="G32" i="3"/>
  <c r="G34" i="3" s="1"/>
  <c r="H35" i="3" s="1"/>
  <c r="AJ23" i="3"/>
  <c r="O32" i="3" s="1"/>
  <c r="O34" i="3" s="1"/>
  <c r="AE24" i="3"/>
  <c r="J41" i="3"/>
  <c r="J43" i="3"/>
  <c r="AH25" i="3"/>
  <c r="M50" i="3" s="1"/>
  <c r="M52" i="3" s="1"/>
  <c r="AC26" i="3"/>
  <c r="H60" i="3" s="1"/>
  <c r="H62" i="3" s="1"/>
  <c r="AF27" i="3"/>
  <c r="K69" i="3" s="1"/>
  <c r="K71" i="3" s="1"/>
  <c r="AD29" i="3"/>
  <c r="I87" i="3"/>
  <c r="I89" i="3" s="1"/>
  <c r="AB31" i="3"/>
  <c r="G105" i="3" s="1"/>
  <c r="G107" i="3" s="1"/>
  <c r="AE32" i="3"/>
  <c r="J114" i="3"/>
  <c r="J116" i="3" s="1"/>
  <c r="Z33" i="3"/>
  <c r="E123" i="3"/>
  <c r="E125" i="3" s="1"/>
  <c r="AC34" i="3"/>
  <c r="H132" i="3" s="1"/>
  <c r="H134" i="3" s="1"/>
  <c r="AB24" i="3"/>
  <c r="G41" i="3" s="1"/>
  <c r="G43" i="3"/>
  <c r="AD30" i="3"/>
  <c r="I96" i="3" s="1"/>
  <c r="I98" i="3" s="1"/>
  <c r="AA37" i="3"/>
  <c r="F159" i="3"/>
  <c r="F161" i="3" s="1"/>
  <c r="AD30" i="5"/>
  <c r="I96" i="5" s="1"/>
  <c r="I98" i="5" s="1"/>
  <c r="AE33" i="5"/>
  <c r="J123" i="5"/>
  <c r="J125" i="5" s="1"/>
  <c r="AA37" i="5"/>
  <c r="F159" i="5"/>
  <c r="F161" i="5" s="1"/>
  <c r="AF25" i="3"/>
  <c r="K50" i="3" s="1"/>
  <c r="K52" i="3" s="1"/>
  <c r="Z31" i="3"/>
  <c r="E105" i="3" s="1"/>
  <c r="E107" i="3" s="1"/>
  <c r="U10" i="3"/>
  <c r="U18" i="3"/>
  <c r="AF24" i="3"/>
  <c r="K41" i="3" s="1"/>
  <c r="K43" i="3" s="1"/>
  <c r="AI25" i="3"/>
  <c r="N50" i="3"/>
  <c r="N52" i="3" s="1"/>
  <c r="AB28" i="3"/>
  <c r="G78" i="3" s="1"/>
  <c r="G80" i="3" s="1"/>
  <c r="AJ28" i="3"/>
  <c r="O78" i="3" s="1"/>
  <c r="O80" i="3" s="1"/>
  <c r="AE29" i="3"/>
  <c r="J87" i="3"/>
  <c r="Z30" i="3"/>
  <c r="E96" i="3" s="1"/>
  <c r="E98" i="3" s="1"/>
  <c r="AH30" i="3"/>
  <c r="M96" i="3" s="1"/>
  <c r="M98" i="3" s="1"/>
  <c r="AC31" i="3"/>
  <c r="H105" i="3" s="1"/>
  <c r="H107" i="3" s="1"/>
  <c r="AI33" i="3"/>
  <c r="N123" i="3" s="1"/>
  <c r="N125" i="3" s="1"/>
  <c r="AJ36" i="3"/>
  <c r="O150" i="3" s="1"/>
  <c r="O152" i="3" s="1"/>
  <c r="Z38" i="3"/>
  <c r="E168" i="3" s="1"/>
  <c r="E170" i="3" s="1"/>
  <c r="AH38" i="3"/>
  <c r="M168" i="3" s="1"/>
  <c r="M170" i="3" s="1"/>
  <c r="B28" i="1"/>
  <c r="X26" i="3"/>
  <c r="C60" i="3" s="1"/>
  <c r="AD23" i="3"/>
  <c r="I32" i="3" s="1"/>
  <c r="I37" i="3" s="1"/>
  <c r="AG24" i="3"/>
  <c r="L41" i="3" s="1"/>
  <c r="L43" i="3" s="1"/>
  <c r="AE26" i="3"/>
  <c r="J60" i="3" s="1"/>
  <c r="J62" i="3"/>
  <c r="Z27" i="3"/>
  <c r="E69" i="3" s="1"/>
  <c r="E71" i="3" s="1"/>
  <c r="AC28" i="3"/>
  <c r="H78" i="3"/>
  <c r="H80" i="3"/>
  <c r="AF29" i="3"/>
  <c r="K87" i="3" s="1"/>
  <c r="K89" i="3" s="1"/>
  <c r="AD31" i="3"/>
  <c r="I105" i="3" s="1"/>
  <c r="I107" i="3"/>
  <c r="Y32" i="3"/>
  <c r="D114" i="3" s="1"/>
  <c r="D116" i="3" s="1"/>
  <c r="AB33" i="3"/>
  <c r="G123" i="3"/>
  <c r="G125" i="3"/>
  <c r="AJ33" i="3"/>
  <c r="O123" i="3"/>
  <c r="O125" i="3" s="1"/>
  <c r="Z35" i="3"/>
  <c r="E141" i="3" s="1"/>
  <c r="E143" i="3" s="1"/>
  <c r="F144" i="3" s="1"/>
  <c r="AC36" i="3"/>
  <c r="H150" i="3"/>
  <c r="H152" i="3" s="1"/>
  <c r="F163" i="3"/>
  <c r="AG23" i="3"/>
  <c r="L32" i="3" s="1"/>
  <c r="Y31" i="3"/>
  <c r="D105" i="3" s="1"/>
  <c r="D107" i="3" s="1"/>
  <c r="Z34" i="3"/>
  <c r="E132" i="3"/>
  <c r="E134" i="3"/>
  <c r="AJ24" i="5"/>
  <c r="O41" i="5" s="1"/>
  <c r="O43" i="5" s="1"/>
  <c r="AC35" i="5"/>
  <c r="H141" i="5"/>
  <c r="H143" i="5" s="1"/>
  <c r="U8" i="3"/>
  <c r="U20" i="5"/>
  <c r="X23" i="3"/>
  <c r="C32" i="3" s="1"/>
  <c r="AE23" i="3"/>
  <c r="J32" i="3"/>
  <c r="J34" i="3" s="1"/>
  <c r="AH24" i="3"/>
  <c r="M41" i="3" s="1"/>
  <c r="M43" i="3" s="1"/>
  <c r="N44" i="3" s="1"/>
  <c r="AF26" i="3"/>
  <c r="K60" i="3" s="1"/>
  <c r="K62" i="3" s="1"/>
  <c r="AI27" i="3"/>
  <c r="N69" i="3"/>
  <c r="N71" i="3" s="1"/>
  <c r="AD28" i="3"/>
  <c r="I78" i="3"/>
  <c r="I80" i="3"/>
  <c r="AG29" i="3"/>
  <c r="L87" i="3" s="1"/>
  <c r="L89" i="3" s="1"/>
  <c r="AB30" i="3"/>
  <c r="G96" i="3" s="1"/>
  <c r="G98" i="3" s="1"/>
  <c r="AE31" i="3"/>
  <c r="J105" i="3" s="1"/>
  <c r="J107" i="3" s="1"/>
  <c r="K108" i="3"/>
  <c r="AH32" i="3"/>
  <c r="M114" i="3" s="1"/>
  <c r="M116" i="3" s="1"/>
  <c r="N117" i="3" s="1"/>
  <c r="AC33" i="3"/>
  <c r="H123" i="3" s="1"/>
  <c r="H125" i="3" s="1"/>
  <c r="I126" i="3"/>
  <c r="AA35" i="3"/>
  <c r="F141" i="3" s="1"/>
  <c r="F143" i="3" s="1"/>
  <c r="Z36" i="3"/>
  <c r="E150" i="3" s="1"/>
  <c r="E152" i="3" s="1"/>
  <c r="AF38" i="3"/>
  <c r="K168" i="3" s="1"/>
  <c r="K170" i="3" s="1"/>
  <c r="AA23" i="5"/>
  <c r="F32" i="5"/>
  <c r="F34" i="5" s="1"/>
  <c r="AG25" i="5"/>
  <c r="L50" i="5" s="1"/>
  <c r="L52" i="5" s="1"/>
  <c r="Z28" i="5"/>
  <c r="E78" i="5" s="1"/>
  <c r="E80" i="5" s="1"/>
  <c r="AH28" i="5"/>
  <c r="M78" i="5"/>
  <c r="M80" i="5" s="1"/>
  <c r="AC29" i="5"/>
  <c r="H87" i="5" s="1"/>
  <c r="H89" i="5" s="1"/>
  <c r="AF30" i="5"/>
  <c r="K96" i="5" s="1"/>
  <c r="K98" i="5" s="1"/>
  <c r="AA31" i="5"/>
  <c r="F105" i="5" s="1"/>
  <c r="F107" i="5" s="1"/>
  <c r="AI31" i="5"/>
  <c r="N105" i="5"/>
  <c r="N107" i="5"/>
  <c r="O108" i="5" s="1"/>
  <c r="AD32" i="5"/>
  <c r="I114" i="5" s="1"/>
  <c r="I116" i="5" s="1"/>
  <c r="Y33" i="5"/>
  <c r="D123" i="5" s="1"/>
  <c r="D125" i="5" s="1"/>
  <c r="AG33" i="5"/>
  <c r="L123" i="5"/>
  <c r="AB34" i="5"/>
  <c r="G132" i="5"/>
  <c r="G134" i="5"/>
  <c r="AJ34" i="5"/>
  <c r="O132" i="5" s="1"/>
  <c r="AE35" i="5"/>
  <c r="J141" i="5"/>
  <c r="J143" i="5"/>
  <c r="Z36" i="5"/>
  <c r="E150" i="5" s="1"/>
  <c r="E152" i="5" s="1"/>
  <c r="F153" i="5" s="1"/>
  <c r="G154" i="5" s="1"/>
  <c r="H155" i="5" s="1"/>
  <c r="I156" i="5" s="1"/>
  <c r="AH36" i="5"/>
  <c r="M150" i="5" s="1"/>
  <c r="M152" i="5" s="1"/>
  <c r="AC37" i="5"/>
  <c r="H159" i="5"/>
  <c r="H161" i="5" s="1"/>
  <c r="I162" i="5" s="1"/>
  <c r="AF38" i="5"/>
  <c r="K168" i="5"/>
  <c r="K170" i="5"/>
  <c r="AA36" i="3"/>
  <c r="F150" i="3" s="1"/>
  <c r="F152" i="3" s="1"/>
  <c r="AD37" i="3"/>
  <c r="I159" i="3"/>
  <c r="I161" i="3" s="1"/>
  <c r="AB23" i="5"/>
  <c r="G32" i="5"/>
  <c r="AJ23" i="5"/>
  <c r="O32" i="5" s="1"/>
  <c r="O34" i="5" s="1"/>
  <c r="AC26" i="5"/>
  <c r="H60" i="5"/>
  <c r="H62" i="5" s="1"/>
  <c r="AA28" i="5"/>
  <c r="F78" i="5"/>
  <c r="AI28" i="5"/>
  <c r="N78" i="5" s="1"/>
  <c r="N80" i="5" s="1"/>
  <c r="AD29" i="5"/>
  <c r="I87" i="5"/>
  <c r="I90" i="5" s="1"/>
  <c r="I89" i="5"/>
  <c r="Y30" i="5"/>
  <c r="D96" i="5" s="1"/>
  <c r="D98" i="5"/>
  <c r="AG30" i="5"/>
  <c r="L96" i="5" s="1"/>
  <c r="L98" i="5" s="1"/>
  <c r="AB31" i="5"/>
  <c r="G105" i="5" s="1"/>
  <c r="G107" i="5" s="1"/>
  <c r="H108" i="5" s="1"/>
  <c r="I109" i="5" s="1"/>
  <c r="AJ31" i="5"/>
  <c r="O105" i="5"/>
  <c r="O107" i="5"/>
  <c r="AE32" i="5"/>
  <c r="J114" i="5" s="1"/>
  <c r="J116" i="5"/>
  <c r="Z33" i="5"/>
  <c r="E123" i="5" s="1"/>
  <c r="E125" i="5" s="1"/>
  <c r="AH33" i="5"/>
  <c r="M123" i="5" s="1"/>
  <c r="M125" i="5" s="1"/>
  <c r="AC34" i="5"/>
  <c r="H132" i="5"/>
  <c r="H134" i="5" s="1"/>
  <c r="X36" i="5"/>
  <c r="C150" i="5" s="1"/>
  <c r="C152" i="5"/>
  <c r="AF35" i="5"/>
  <c r="K141" i="5" s="1"/>
  <c r="AA36" i="5"/>
  <c r="F150" i="5" s="1"/>
  <c r="F152" i="5" s="1"/>
  <c r="G153" i="5" s="1"/>
  <c r="AI36" i="5"/>
  <c r="N150" i="5"/>
  <c r="N152" i="5"/>
  <c r="AD37" i="5"/>
  <c r="I159" i="5"/>
  <c r="I161" i="5"/>
  <c r="Y38" i="5"/>
  <c r="D168" i="5" s="1"/>
  <c r="AG38" i="5"/>
  <c r="L168" i="5" s="1"/>
  <c r="L170" i="5" s="1"/>
  <c r="AC23" i="5"/>
  <c r="H32" i="5"/>
  <c r="H34" i="5" s="1"/>
  <c r="I35" i="5" s="1"/>
  <c r="AG27" i="5"/>
  <c r="L69" i="5" s="1"/>
  <c r="L71" i="5" s="1"/>
  <c r="AB28" i="5"/>
  <c r="G78" i="5"/>
  <c r="G80" i="5" s="1"/>
  <c r="Z30" i="5"/>
  <c r="E96" i="5" s="1"/>
  <c r="E98" i="5" s="1"/>
  <c r="AH30" i="5"/>
  <c r="M96" i="5" s="1"/>
  <c r="M98" i="5"/>
  <c r="N99" i="5" s="1"/>
  <c r="AC31" i="5"/>
  <c r="H105" i="5"/>
  <c r="H107" i="5" s="1"/>
  <c r="I108" i="5" s="1"/>
  <c r="AF32" i="5"/>
  <c r="K114" i="5"/>
  <c r="K116" i="5"/>
  <c r="AA33" i="5"/>
  <c r="F123" i="5" s="1"/>
  <c r="F125" i="5" s="1"/>
  <c r="AI33" i="5"/>
  <c r="N123" i="5" s="1"/>
  <c r="N125" i="5" s="1"/>
  <c r="AD34" i="5"/>
  <c r="I132" i="5" s="1"/>
  <c r="I134" i="5" s="1"/>
  <c r="Y35" i="5"/>
  <c r="D141" i="5"/>
  <c r="D143" i="5"/>
  <c r="E144" i="5" s="1"/>
  <c r="F145" i="5" s="1"/>
  <c r="G146" i="5" s="1"/>
  <c r="AG35" i="5"/>
  <c r="L141" i="5" s="1"/>
  <c r="L143" i="5" s="1"/>
  <c r="AB36" i="5"/>
  <c r="G150" i="5" s="1"/>
  <c r="G152" i="5" s="1"/>
  <c r="H153" i="5"/>
  <c r="I154" i="5"/>
  <c r="AJ36" i="5"/>
  <c r="O150" i="5"/>
  <c r="O152" i="5" s="1"/>
  <c r="AE37" i="5"/>
  <c r="J159" i="5"/>
  <c r="J161" i="5" s="1"/>
  <c r="K162" i="5" s="1"/>
  <c r="L163" i="5" s="1"/>
  <c r="Z38" i="5"/>
  <c r="E168" i="5" s="1"/>
  <c r="E170" i="5"/>
  <c r="AH38" i="5"/>
  <c r="M168" i="5" s="1"/>
  <c r="M170" i="5" s="1"/>
  <c r="AG24" i="5"/>
  <c r="L41" i="5" s="1"/>
  <c r="L43" i="5" s="1"/>
  <c r="Z27" i="5"/>
  <c r="E69" i="5" s="1"/>
  <c r="E71" i="5" s="1"/>
  <c r="F72" i="5"/>
  <c r="G73" i="5" s="1"/>
  <c r="H74" i="5" s="1"/>
  <c r="I75" i="5" s="1"/>
  <c r="AH27" i="5"/>
  <c r="M69" i="5" s="1"/>
  <c r="M71" i="5" s="1"/>
  <c r="AC28" i="5"/>
  <c r="H78" i="5" s="1"/>
  <c r="H80" i="5" s="1"/>
  <c r="AI30" i="5"/>
  <c r="N96" i="5" s="1"/>
  <c r="N98" i="5" s="1"/>
  <c r="AD31" i="5"/>
  <c r="I105" i="5"/>
  <c r="I107" i="5" s="1"/>
  <c r="Y32" i="5"/>
  <c r="D114" i="5" s="1"/>
  <c r="D116" i="5"/>
  <c r="AG32" i="5"/>
  <c r="L114" i="5" s="1"/>
  <c r="L116" i="5"/>
  <c r="AB33" i="5"/>
  <c r="G123" i="5" s="1"/>
  <c r="AJ33" i="5"/>
  <c r="O123" i="5" s="1"/>
  <c r="O125" i="5" s="1"/>
  <c r="AE34" i="5"/>
  <c r="J132" i="5"/>
  <c r="J134" i="5" s="1"/>
  <c r="Z35" i="5"/>
  <c r="E141" i="5"/>
  <c r="E143" i="5" s="1"/>
  <c r="AH35" i="5"/>
  <c r="M141" i="5" s="1"/>
  <c r="M143" i="5"/>
  <c r="AC36" i="5"/>
  <c r="H150" i="5" s="1"/>
  <c r="H152" i="5" s="1"/>
  <c r="X38" i="5"/>
  <c r="C168" i="5"/>
  <c r="C174" i="5" s="1"/>
  <c r="AF37" i="5"/>
  <c r="K159" i="5"/>
  <c r="K161" i="5" s="1"/>
  <c r="AA38" i="5"/>
  <c r="F168" i="5" s="1"/>
  <c r="F170" i="5"/>
  <c r="G171" i="5"/>
  <c r="H172" i="5" s="1"/>
  <c r="AI38" i="5"/>
  <c r="N168" i="5" s="1"/>
  <c r="N170" i="5" s="1"/>
  <c r="Y37" i="3"/>
  <c r="D159" i="3"/>
  <c r="D161" i="3" s="1"/>
  <c r="E162" i="3" s="1"/>
  <c r="AB38" i="3"/>
  <c r="G168" i="3" s="1"/>
  <c r="G170" i="3" s="1"/>
  <c r="AJ38" i="3"/>
  <c r="O168" i="3" s="1"/>
  <c r="O170" i="3" s="1"/>
  <c r="X23" i="5"/>
  <c r="C32" i="5"/>
  <c r="AE23" i="5"/>
  <c r="J32" i="5"/>
  <c r="J34" i="5"/>
  <c r="AH24" i="5"/>
  <c r="M41" i="5" s="1"/>
  <c r="M43" i="5"/>
  <c r="N44" i="5" s="1"/>
  <c r="O45" i="5" s="1"/>
  <c r="AC25" i="5"/>
  <c r="H50" i="5" s="1"/>
  <c r="H52" i="5" s="1"/>
  <c r="X27" i="5"/>
  <c r="C69" i="5"/>
  <c r="C73" i="5" s="1"/>
  <c r="AF26" i="5"/>
  <c r="K60" i="5" s="1"/>
  <c r="K62" i="5" s="1"/>
  <c r="L63" i="5" s="1"/>
  <c r="AA27" i="5"/>
  <c r="F69" i="5"/>
  <c r="F71" i="5" s="1"/>
  <c r="AI27" i="5"/>
  <c r="N69" i="5" s="1"/>
  <c r="N71" i="5" s="1"/>
  <c r="Y29" i="5"/>
  <c r="D87" i="5" s="1"/>
  <c r="D89" i="5"/>
  <c r="E90" i="5"/>
  <c r="AG29" i="5"/>
  <c r="L87" i="5"/>
  <c r="L89" i="5" s="1"/>
  <c r="AB30" i="5"/>
  <c r="G96" i="5" s="1"/>
  <c r="G98" i="5" s="1"/>
  <c r="H99" i="5" s="1"/>
  <c r="I100" i="5" s="1"/>
  <c r="J101" i="5" s="1"/>
  <c r="K102" i="5" s="1"/>
  <c r="AE31" i="5"/>
  <c r="J105" i="5" s="1"/>
  <c r="J107" i="5"/>
  <c r="K108" i="5" s="1"/>
  <c r="L109" i="5" s="1"/>
  <c r="Z32" i="5"/>
  <c r="E114" i="5" s="1"/>
  <c r="AH32" i="5"/>
  <c r="M114" i="5"/>
  <c r="M116" i="5"/>
  <c r="S116" i="5" s="1"/>
  <c r="AC33" i="5"/>
  <c r="H123" i="5"/>
  <c r="H125" i="5"/>
  <c r="X33" i="5"/>
  <c r="C123" i="5" s="1"/>
  <c r="AF34" i="5"/>
  <c r="K132" i="5" s="1"/>
  <c r="AA35" i="5"/>
  <c r="F141" i="5"/>
  <c r="F143" i="5" s="1"/>
  <c r="G144" i="5" s="1"/>
  <c r="H145" i="5" s="1"/>
  <c r="AI35" i="5"/>
  <c r="N141" i="5" s="1"/>
  <c r="N143" i="5"/>
  <c r="AD36" i="5"/>
  <c r="I150" i="5" s="1"/>
  <c r="I152" i="5" s="1"/>
  <c r="J153" i="5" s="1"/>
  <c r="K154" i="5" s="1"/>
  <c r="L155" i="5" s="1"/>
  <c r="M156" i="5" s="1"/>
  <c r="Y37" i="5"/>
  <c r="D159" i="5"/>
  <c r="AG37" i="5"/>
  <c r="L159" i="5"/>
  <c r="L161" i="5"/>
  <c r="AB38" i="5"/>
  <c r="G168" i="5" s="1"/>
  <c r="G170" i="5" s="1"/>
  <c r="H171" i="5" s="1"/>
  <c r="AJ38" i="5"/>
  <c r="O168" i="5"/>
  <c r="O170" i="5" s="1"/>
  <c r="S170" i="5"/>
  <c r="AE38" i="5"/>
  <c r="J168" i="5" s="1"/>
  <c r="J170" i="5" s="1"/>
  <c r="K171" i="5" s="1"/>
  <c r="L172" i="5" s="1"/>
  <c r="M173" i="5" s="1"/>
  <c r="N174" i="5" s="1"/>
  <c r="Z37" i="5"/>
  <c r="E159" i="5" s="1"/>
  <c r="E161" i="5" s="1"/>
  <c r="AH37" i="5"/>
  <c r="M159" i="5" s="1"/>
  <c r="M161" i="5"/>
  <c r="N162" i="5" s="1"/>
  <c r="O163" i="5" s="1"/>
  <c r="AC38" i="5"/>
  <c r="H168" i="5" s="1"/>
  <c r="H170" i="5"/>
  <c r="L35" i="7"/>
  <c r="M36" i="7"/>
  <c r="N36" i="7"/>
  <c r="W72" i="8"/>
  <c r="L35" i="8"/>
  <c r="N35" i="8"/>
  <c r="L39" i="8"/>
  <c r="N39" i="8"/>
  <c r="W69" i="8"/>
  <c r="L36" i="8"/>
  <c r="N36" i="8"/>
  <c r="W31" i="8"/>
  <c r="L37" i="8"/>
  <c r="N37" i="8" s="1"/>
  <c r="L38" i="7"/>
  <c r="N38" i="7"/>
  <c r="W113" i="7"/>
  <c r="L37" i="7"/>
  <c r="N37" i="7" s="1"/>
  <c r="J99" i="5"/>
  <c r="K100" i="5" s="1"/>
  <c r="L101" i="5" s="1"/>
  <c r="J108" i="5"/>
  <c r="K109" i="5" s="1"/>
  <c r="L110" i="5" s="1"/>
  <c r="C74" i="5"/>
  <c r="M171" i="5"/>
  <c r="S171" i="5" s="1"/>
  <c r="N172" i="5"/>
  <c r="O173" i="5" s="1"/>
  <c r="C153" i="5"/>
  <c r="C154" i="5"/>
  <c r="C155" i="5"/>
  <c r="C134" i="5"/>
  <c r="C156" i="5"/>
  <c r="C164" i="5"/>
  <c r="C171" i="5"/>
  <c r="C136" i="5"/>
  <c r="K35" i="3"/>
  <c r="L36" i="3" s="1"/>
  <c r="C38" i="3"/>
  <c r="R71" i="3"/>
  <c r="H108" i="3"/>
  <c r="I109" i="3" s="1"/>
  <c r="J108" i="3"/>
  <c r="K109" i="3"/>
  <c r="C161" i="3"/>
  <c r="M161" i="3"/>
  <c r="C163" i="3"/>
  <c r="C164" i="3"/>
  <c r="AF23" i="5"/>
  <c r="K32" i="5" s="1"/>
  <c r="K34" i="5" s="1"/>
  <c r="AA24" i="5"/>
  <c r="F41" i="5"/>
  <c r="F43" i="5"/>
  <c r="G44" i="5" s="1"/>
  <c r="AI24" i="5"/>
  <c r="N41" i="5"/>
  <c r="N43" i="5" s="1"/>
  <c r="AD25" i="5"/>
  <c r="I50" i="5"/>
  <c r="I52" i="5"/>
  <c r="Y26" i="5"/>
  <c r="D60" i="5"/>
  <c r="D62" i="5"/>
  <c r="AG26" i="5"/>
  <c r="L60" i="5" s="1"/>
  <c r="L62" i="5" s="1"/>
  <c r="AB27" i="5"/>
  <c r="G69" i="5"/>
  <c r="G71" i="5"/>
  <c r="H72" i="5" s="1"/>
  <c r="AJ27" i="5"/>
  <c r="O69" i="5"/>
  <c r="O71" i="5"/>
  <c r="AE28" i="5"/>
  <c r="J78" i="5"/>
  <c r="J80" i="5"/>
  <c r="Z29" i="5"/>
  <c r="E87" i="5"/>
  <c r="E89" i="5"/>
  <c r="AH29" i="5"/>
  <c r="M87" i="5" s="1"/>
  <c r="AC30" i="5"/>
  <c r="H96" i="5" s="1"/>
  <c r="H98" i="5" s="1"/>
  <c r="X31" i="5"/>
  <c r="C105" i="5"/>
  <c r="AF31" i="5"/>
  <c r="K105" i="5"/>
  <c r="K107" i="5"/>
  <c r="L108" i="5" s="1"/>
  <c r="AA32" i="5"/>
  <c r="F114" i="5"/>
  <c r="F116" i="5"/>
  <c r="G117" i="5"/>
  <c r="H118" i="5" s="1"/>
  <c r="I119" i="5" s="1"/>
  <c r="J120" i="5"/>
  <c r="AI32" i="5"/>
  <c r="N114" i="5" s="1"/>
  <c r="N116" i="5" s="1"/>
  <c r="O117" i="5"/>
  <c r="AD33" i="5"/>
  <c r="I123" i="5" s="1"/>
  <c r="Y34" i="5"/>
  <c r="D132" i="5" s="1"/>
  <c r="D134" i="5" s="1"/>
  <c r="E135" i="5" s="1"/>
  <c r="F136" i="5" s="1"/>
  <c r="G137" i="5"/>
  <c r="H138" i="5" s="1"/>
  <c r="AG34" i="5"/>
  <c r="L132" i="5"/>
  <c r="L134" i="5"/>
  <c r="AB35" i="5"/>
  <c r="G141" i="5"/>
  <c r="G143" i="5"/>
  <c r="H144" i="5"/>
  <c r="AJ35" i="5"/>
  <c r="O141" i="5"/>
  <c r="AE36" i="5"/>
  <c r="J150" i="5"/>
  <c r="J152" i="5"/>
  <c r="X25" i="5"/>
  <c r="C50" i="5"/>
  <c r="C54" i="5" s="1"/>
  <c r="C53" i="5"/>
  <c r="AI26" i="5"/>
  <c r="N60" i="5" s="1"/>
  <c r="AG28" i="5"/>
  <c r="L78" i="5"/>
  <c r="L80" i="5"/>
  <c r="AE30" i="5"/>
  <c r="J96" i="5"/>
  <c r="J98" i="5"/>
  <c r="K99" i="5"/>
  <c r="L100" i="5" s="1"/>
  <c r="AC32" i="5"/>
  <c r="H114" i="5"/>
  <c r="H116" i="5"/>
  <c r="I117" i="5" s="1"/>
  <c r="AF33" i="5"/>
  <c r="K123" i="5" s="1"/>
  <c r="K125" i="5" s="1"/>
  <c r="AD35" i="5"/>
  <c r="I141" i="5" s="1"/>
  <c r="I143" i="5" s="1"/>
  <c r="Y36" i="5"/>
  <c r="D150" i="5" s="1"/>
  <c r="X35" i="5"/>
  <c r="C141" i="5"/>
  <c r="AC24" i="5"/>
  <c r="H41" i="5"/>
  <c r="H43" i="5"/>
  <c r="AD27" i="5"/>
  <c r="I69" i="5" s="1"/>
  <c r="I71" i="5" s="1"/>
  <c r="Z31" i="5"/>
  <c r="E105" i="5"/>
  <c r="E107" i="5" s="1"/>
  <c r="AG36" i="5"/>
  <c r="L150" i="5"/>
  <c r="L153" i="5" s="1"/>
  <c r="L152" i="5"/>
  <c r="M153" i="5" s="1"/>
  <c r="Z23" i="5"/>
  <c r="E32" i="5"/>
  <c r="E34" i="5" s="1"/>
  <c r="F35" i="5" s="1"/>
  <c r="AA26" i="5"/>
  <c r="F60" i="5" s="1"/>
  <c r="F62" i="5" s="1"/>
  <c r="AB29" i="5"/>
  <c r="G87" i="5"/>
  <c r="G89" i="5"/>
  <c r="H90" i="5" s="1"/>
  <c r="I91" i="5" s="1"/>
  <c r="AH31" i="5"/>
  <c r="M105" i="5"/>
  <c r="AB37" i="5"/>
  <c r="G159" i="5" s="1"/>
  <c r="G161" i="5" s="1"/>
  <c r="AH23" i="5"/>
  <c r="M32" i="5"/>
  <c r="M34" i="5"/>
  <c r="AF25" i="5"/>
  <c r="K50" i="5" s="1"/>
  <c r="Y28" i="5"/>
  <c r="D78" i="5" s="1"/>
  <c r="D80" i="5" s="1"/>
  <c r="E81" i="5" s="1"/>
  <c r="AJ29" i="5"/>
  <c r="O87" i="5"/>
  <c r="O89" i="5" s="1"/>
  <c r="AA34" i="5"/>
  <c r="F132" i="5"/>
  <c r="F134" i="5"/>
  <c r="G135" i="5" s="1"/>
  <c r="H136" i="5" s="1"/>
  <c r="AI34" i="5"/>
  <c r="N132" i="5" s="1"/>
  <c r="N134" i="5" s="1"/>
  <c r="AJ37" i="5"/>
  <c r="O159" i="5" s="1"/>
  <c r="O161" i="5" s="1"/>
  <c r="U22" i="5"/>
  <c r="Q19" i="5"/>
  <c r="Q21" i="5"/>
  <c r="P3" i="3"/>
  <c r="P4" i="3"/>
  <c r="Q4" i="3"/>
  <c r="P5" i="3"/>
  <c r="P6" i="3"/>
  <c r="P7" i="3"/>
  <c r="P8" i="3"/>
  <c r="Q8" i="3" s="1"/>
  <c r="P9" i="3"/>
  <c r="P10" i="3"/>
  <c r="P11" i="3"/>
  <c r="Q11" i="3" s="1"/>
  <c r="P12" i="3"/>
  <c r="P13" i="3"/>
  <c r="P14" i="3"/>
  <c r="P15" i="3"/>
  <c r="Q16" i="3" s="1"/>
  <c r="P16" i="3"/>
  <c r="P17" i="3"/>
  <c r="P18" i="3"/>
  <c r="Q18" i="3"/>
  <c r="P19" i="3"/>
  <c r="P20" i="3"/>
  <c r="P21" i="3"/>
  <c r="P22" i="3"/>
  <c r="Q22" i="3" s="1"/>
  <c r="L34" i="3"/>
  <c r="C128" i="5"/>
  <c r="L162" i="5"/>
  <c r="M163" i="5" s="1"/>
  <c r="N164" i="5" s="1"/>
  <c r="O165" i="5" s="1"/>
  <c r="H154" i="5"/>
  <c r="I155" i="5"/>
  <c r="J156" i="5" s="1"/>
  <c r="K35" i="5"/>
  <c r="M72" i="5"/>
  <c r="N73" i="5" s="1"/>
  <c r="O74" i="5" s="1"/>
  <c r="Q7" i="3"/>
  <c r="H45" i="5"/>
  <c r="M117" i="5"/>
  <c r="N118" i="5"/>
  <c r="O119" i="5"/>
  <c r="S71" i="5"/>
  <c r="C165" i="5"/>
  <c r="C161" i="5"/>
  <c r="C163" i="5"/>
  <c r="C55" i="5"/>
  <c r="C52" i="5"/>
  <c r="Q6" i="3"/>
  <c r="M81" i="5"/>
  <c r="N82" i="5" s="1"/>
  <c r="Q21" i="3"/>
  <c r="Q5" i="3"/>
  <c r="N62" i="5"/>
  <c r="J89" i="3"/>
  <c r="K90" i="3" s="1"/>
  <c r="J90" i="3"/>
  <c r="K91" i="3"/>
  <c r="C65" i="3"/>
  <c r="D66" i="3" s="1"/>
  <c r="I144" i="5"/>
  <c r="J145" i="5" s="1"/>
  <c r="H81" i="3"/>
  <c r="I82" i="3"/>
  <c r="H117" i="5"/>
  <c r="I118" i="5" s="1"/>
  <c r="I73" i="5"/>
  <c r="H147" i="5"/>
  <c r="E99" i="5"/>
  <c r="R107" i="3"/>
  <c r="K63" i="3"/>
  <c r="L64" i="3" s="1"/>
  <c r="H117" i="3"/>
  <c r="G90" i="3"/>
  <c r="C170" i="5"/>
  <c r="N144" i="5"/>
  <c r="O145" i="5" s="1"/>
  <c r="L171" i="5"/>
  <c r="E126" i="5"/>
  <c r="F127" i="5" s="1"/>
  <c r="G128" i="5" s="1"/>
  <c r="H129" i="5" s="1"/>
  <c r="N53" i="3"/>
  <c r="J38" i="3"/>
  <c r="Q10" i="3"/>
  <c r="C172" i="5"/>
  <c r="C38" i="5"/>
  <c r="C72" i="5"/>
  <c r="C75" i="5"/>
  <c r="C71" i="5"/>
  <c r="F144" i="5"/>
  <c r="G145" i="5" s="1"/>
  <c r="H146" i="5" s="1"/>
  <c r="I147" i="5" s="1"/>
  <c r="N171" i="5"/>
  <c r="O172" i="5" s="1"/>
  <c r="O126" i="5"/>
  <c r="H81" i="5"/>
  <c r="N126" i="5"/>
  <c r="O127" i="5" s="1"/>
  <c r="F135" i="3"/>
  <c r="G136" i="3" s="1"/>
  <c r="H137" i="3" s="1"/>
  <c r="I108" i="3"/>
  <c r="R108" i="3" s="1"/>
  <c r="J109" i="3"/>
  <c r="K110" i="3" s="1"/>
  <c r="J99" i="3"/>
  <c r="I72" i="5"/>
  <c r="I72" i="3"/>
  <c r="K72" i="3"/>
  <c r="F171" i="5"/>
  <c r="G172" i="5" s="1"/>
  <c r="H173" i="5" s="1"/>
  <c r="F126" i="5"/>
  <c r="G127" i="5" s="1"/>
  <c r="H128" i="5" s="1"/>
  <c r="I129" i="5" s="1"/>
  <c r="N153" i="5"/>
  <c r="K44" i="3"/>
  <c r="L45" i="3" s="1"/>
  <c r="K53" i="3"/>
  <c r="H44" i="5"/>
  <c r="O171" i="5"/>
  <c r="L117" i="5"/>
  <c r="K117" i="5"/>
  <c r="L118" i="5"/>
  <c r="K126" i="5"/>
  <c r="O162" i="5"/>
  <c r="D154" i="5"/>
  <c r="E155" i="5" s="1"/>
  <c r="F156" i="5" s="1"/>
  <c r="D164" i="5"/>
  <c r="D164" i="3"/>
  <c r="Q17" i="3"/>
  <c r="Q14" i="3"/>
  <c r="Q15" i="3"/>
  <c r="J36" i="5"/>
  <c r="K37" i="5" s="1"/>
  <c r="M154" i="5"/>
  <c r="R89" i="3"/>
  <c r="M172" i="5"/>
  <c r="X4" i="1"/>
  <c r="AL4" i="1" s="1"/>
  <c r="X5" i="1"/>
  <c r="AL5" i="1" s="1"/>
  <c r="X6" i="1"/>
  <c r="X7" i="1"/>
  <c r="AL7" i="1" s="1"/>
  <c r="AA22" i="1"/>
  <c r="X18" i="1"/>
  <c r="AL18" i="1" s="1"/>
  <c r="X19" i="1"/>
  <c r="X20" i="1"/>
  <c r="AL20" i="1" s="1"/>
  <c r="X21" i="1"/>
  <c r="X22" i="1"/>
  <c r="AL22" i="1" s="1"/>
  <c r="X17" i="1"/>
  <c r="X16" i="1"/>
  <c r="AL16" i="1" s="1"/>
  <c r="X15" i="1"/>
  <c r="X14" i="1"/>
  <c r="X13" i="1"/>
  <c r="X12" i="1"/>
  <c r="AL12" i="1" s="1"/>
  <c r="X11" i="1"/>
  <c r="AJ10" i="1"/>
  <c r="AJ11" i="1"/>
  <c r="AJ12" i="1"/>
  <c r="AJ13" i="1"/>
  <c r="AJ14" i="1"/>
  <c r="AI10" i="1"/>
  <c r="AI11" i="1"/>
  <c r="AI12" i="1"/>
  <c r="AI13" i="1"/>
  <c r="AI14" i="1"/>
  <c r="AH10" i="1"/>
  <c r="AV10" i="1" s="1"/>
  <c r="AH11" i="1"/>
  <c r="AH12" i="1"/>
  <c r="AH13" i="1"/>
  <c r="AH14" i="1"/>
  <c r="AG10" i="1"/>
  <c r="AU10" i="1" s="1"/>
  <c r="AG11" i="1"/>
  <c r="AG12" i="1"/>
  <c r="AG13" i="1"/>
  <c r="AG14" i="1"/>
  <c r="AF10" i="1"/>
  <c r="AF11" i="1"/>
  <c r="AF12" i="1"/>
  <c r="AF13" i="1"/>
  <c r="AF14" i="1"/>
  <c r="AE10" i="1"/>
  <c r="AE11" i="1"/>
  <c r="AE12" i="1"/>
  <c r="AE13" i="1"/>
  <c r="AE14" i="1"/>
  <c r="AD10" i="1"/>
  <c r="AD11" i="1"/>
  <c r="AD12" i="1"/>
  <c r="AD13" i="1"/>
  <c r="AR13" i="1" s="1"/>
  <c r="AD14" i="1"/>
  <c r="AC10" i="1"/>
  <c r="AC11" i="1"/>
  <c r="H96" i="1"/>
  <c r="H98" i="1" s="1"/>
  <c r="AC12" i="1"/>
  <c r="AQ12" i="1" s="1"/>
  <c r="AC13" i="1"/>
  <c r="AC30" i="1" s="1"/>
  <c r="AC14" i="1"/>
  <c r="AQ14" i="1" s="1"/>
  <c r="AB10" i="1"/>
  <c r="AB11" i="1"/>
  <c r="AB12" i="1"/>
  <c r="AP12" i="1" s="1"/>
  <c r="AB13" i="1"/>
  <c r="AB14" i="1"/>
  <c r="AA10" i="1"/>
  <c r="AA11" i="1"/>
  <c r="AA12" i="1"/>
  <c r="AO12" i="1" s="1"/>
  <c r="AA13" i="1"/>
  <c r="AA14" i="1"/>
  <c r="Z10" i="1"/>
  <c r="Z11" i="1"/>
  <c r="AN11" i="1" s="1"/>
  <c r="Z12" i="1"/>
  <c r="Z13" i="1"/>
  <c r="Z14" i="1"/>
  <c r="Y10" i="1"/>
  <c r="Y11" i="1"/>
  <c r="Y12" i="1"/>
  <c r="Y13" i="1"/>
  <c r="Y14" i="1"/>
  <c r="AM14" i="1" s="1"/>
  <c r="X10" i="1"/>
  <c r="X30" i="1" s="1"/>
  <c r="C96" i="1" s="1"/>
  <c r="AJ9" i="1"/>
  <c r="AX9" i="1" s="1"/>
  <c r="AI9" i="1"/>
  <c r="AH9" i="1"/>
  <c r="AG9" i="1"/>
  <c r="AF9" i="1"/>
  <c r="AE9" i="1"/>
  <c r="AD9" i="1"/>
  <c r="AC9" i="1"/>
  <c r="AB9" i="1"/>
  <c r="AA9" i="1"/>
  <c r="Z9" i="1"/>
  <c r="Y9" i="1"/>
  <c r="X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L8" i="1" s="1"/>
  <c r="AJ7" i="1"/>
  <c r="AI7" i="1"/>
  <c r="AH7" i="1"/>
  <c r="AG7" i="1"/>
  <c r="AU7" i="1" s="1"/>
  <c r="AF7" i="1"/>
  <c r="AE7" i="1"/>
  <c r="AD7" i="1"/>
  <c r="AC7" i="1"/>
  <c r="AB7" i="1"/>
  <c r="AA7" i="1"/>
  <c r="AO7" i="1" s="1"/>
  <c r="Z7" i="1"/>
  <c r="Y7" i="1"/>
  <c r="Y26" i="1"/>
  <c r="D60" i="1" s="1"/>
  <c r="AJ6" i="1"/>
  <c r="AI6" i="1"/>
  <c r="AH6" i="1"/>
  <c r="AG6" i="1"/>
  <c r="AF6" i="1"/>
  <c r="AE6" i="1"/>
  <c r="AD6" i="1"/>
  <c r="AC6" i="1"/>
  <c r="AB6" i="1"/>
  <c r="AA6" i="1"/>
  <c r="Z6" i="1"/>
  <c r="AN6" i="1" s="1"/>
  <c r="Y6" i="1"/>
  <c r="AJ5" i="1"/>
  <c r="AI5" i="1"/>
  <c r="AW5" i="1" s="1"/>
  <c r="AH5" i="1"/>
  <c r="AG5" i="1"/>
  <c r="AF5" i="1"/>
  <c r="AE5" i="1"/>
  <c r="AS5" i="1" s="1"/>
  <c r="AE24" i="1"/>
  <c r="J41" i="1" s="1"/>
  <c r="J43" i="1" s="1"/>
  <c r="AD5" i="1"/>
  <c r="AC5" i="1"/>
  <c r="AB5" i="1"/>
  <c r="AA5" i="1"/>
  <c r="Z5" i="1"/>
  <c r="Y5" i="1"/>
  <c r="AJ4" i="1"/>
  <c r="AI4" i="1"/>
  <c r="AH4" i="1"/>
  <c r="AG4" i="1"/>
  <c r="AF4" i="1"/>
  <c r="AE4" i="1"/>
  <c r="AD4" i="1"/>
  <c r="AC4" i="1"/>
  <c r="AB4" i="1"/>
  <c r="AA4" i="1"/>
  <c r="AA23" i="1"/>
  <c r="F32" i="1" s="1"/>
  <c r="F34" i="1" s="1"/>
  <c r="Z4" i="1"/>
  <c r="Y4" i="1"/>
  <c r="Z17" i="1"/>
  <c r="AN17" i="1" s="1"/>
  <c r="M39" i="2"/>
  <c r="M38" i="2"/>
  <c r="L37" i="2"/>
  <c r="N37" i="2" s="1"/>
  <c r="M36" i="2"/>
  <c r="M35" i="2"/>
  <c r="I31" i="2"/>
  <c r="AH31" i="2"/>
  <c r="J31" i="2"/>
  <c r="AI31" i="2" s="1"/>
  <c r="K31" i="2"/>
  <c r="AJ31" i="2"/>
  <c r="L31" i="2"/>
  <c r="AK31" i="2" s="1"/>
  <c r="M31" i="2"/>
  <c r="AL31" i="2"/>
  <c r="O31" i="2"/>
  <c r="AN31" i="2" s="1"/>
  <c r="H30" i="2"/>
  <c r="AG30" i="2"/>
  <c r="I30" i="2"/>
  <c r="AH30" i="2" s="1"/>
  <c r="J30" i="2"/>
  <c r="AI30" i="2"/>
  <c r="K30" i="2"/>
  <c r="AJ30" i="2" s="1"/>
  <c r="L30" i="2"/>
  <c r="AK30" i="2"/>
  <c r="M30" i="2"/>
  <c r="AL30" i="2" s="1"/>
  <c r="O30" i="2"/>
  <c r="AN30" i="2"/>
  <c r="G29" i="2"/>
  <c r="AF29" i="2" s="1"/>
  <c r="H29" i="2"/>
  <c r="AG29" i="2"/>
  <c r="I29" i="2"/>
  <c r="AH29" i="2" s="1"/>
  <c r="J29" i="2"/>
  <c r="AI29" i="2"/>
  <c r="K29" i="2"/>
  <c r="AJ29" i="2" s="1"/>
  <c r="L29" i="2"/>
  <c r="AK29" i="2"/>
  <c r="M29" i="2"/>
  <c r="AL29" i="2" s="1"/>
  <c r="O29" i="2"/>
  <c r="AN29" i="2"/>
  <c r="F28" i="2"/>
  <c r="AE28" i="2" s="1"/>
  <c r="G28" i="2"/>
  <c r="AF28" i="2"/>
  <c r="H28" i="2"/>
  <c r="AG28" i="2" s="1"/>
  <c r="I28" i="2"/>
  <c r="AH28" i="2"/>
  <c r="J28" i="2"/>
  <c r="AI28" i="2" s="1"/>
  <c r="K28" i="2"/>
  <c r="AJ28" i="2"/>
  <c r="L28" i="2"/>
  <c r="AK28" i="2" s="1"/>
  <c r="M28" i="2"/>
  <c r="AL28" i="2"/>
  <c r="O28" i="2"/>
  <c r="AN28" i="2" s="1"/>
  <c r="E27" i="2"/>
  <c r="AD27" i="2"/>
  <c r="F27" i="2"/>
  <c r="AE27" i="2" s="1"/>
  <c r="G27" i="2"/>
  <c r="AF27" i="2"/>
  <c r="H27" i="2"/>
  <c r="AG27" i="2" s="1"/>
  <c r="I27" i="2"/>
  <c r="AH27" i="2"/>
  <c r="J27" i="2"/>
  <c r="AI27" i="2" s="1"/>
  <c r="K27" i="2"/>
  <c r="AJ27" i="2"/>
  <c r="L27" i="2"/>
  <c r="AK27" i="2" s="1"/>
  <c r="M27" i="2"/>
  <c r="AL27" i="2"/>
  <c r="O27" i="2"/>
  <c r="AN27" i="2" s="1"/>
  <c r="E16" i="2"/>
  <c r="F15" i="2"/>
  <c r="G14" i="2"/>
  <c r="H13" i="2"/>
  <c r="I12" i="2"/>
  <c r="J11" i="2"/>
  <c r="K10" i="2"/>
  <c r="L9" i="2"/>
  <c r="M8" i="2"/>
  <c r="N7" i="2"/>
  <c r="O6" i="2"/>
  <c r="AJ19" i="1"/>
  <c r="AJ20" i="1"/>
  <c r="AJ21" i="1"/>
  <c r="AJ22" i="1"/>
  <c r="AI19" i="1"/>
  <c r="AW19" i="1" s="1"/>
  <c r="AI20" i="1"/>
  <c r="AI21" i="1"/>
  <c r="AI22" i="1"/>
  <c r="AW22" i="1" s="1"/>
  <c r="AH19" i="1"/>
  <c r="AH20" i="1"/>
  <c r="AH21" i="1"/>
  <c r="AV21" i="1" s="1"/>
  <c r="AH22" i="1"/>
  <c r="AV22" i="1" s="1"/>
  <c r="AG19" i="1"/>
  <c r="AG20" i="1"/>
  <c r="AG21" i="1"/>
  <c r="AG22" i="1"/>
  <c r="AU22" i="1" s="1"/>
  <c r="AF19" i="1"/>
  <c r="AF20" i="1"/>
  <c r="AF21" i="1"/>
  <c r="AF22" i="1"/>
  <c r="AT22" i="1" s="1"/>
  <c r="AE19" i="1"/>
  <c r="AS19" i="1" s="1"/>
  <c r="AE20" i="1"/>
  <c r="AE21" i="1"/>
  <c r="AE22" i="1"/>
  <c r="AD19" i="1"/>
  <c r="AD20" i="1"/>
  <c r="AD21" i="1"/>
  <c r="AD22" i="1"/>
  <c r="AR22" i="1" s="1"/>
  <c r="AC19" i="1"/>
  <c r="AC20" i="1"/>
  <c r="AC21" i="1"/>
  <c r="AC22" i="1"/>
  <c r="AQ22" i="1" s="1"/>
  <c r="AB19" i="1"/>
  <c r="AB20" i="1"/>
  <c r="AB21" i="1"/>
  <c r="AB22" i="1"/>
  <c r="AP22" i="1" s="1"/>
  <c r="AA19" i="1"/>
  <c r="AO19" i="1" s="1"/>
  <c r="AA20" i="1"/>
  <c r="AA21" i="1"/>
  <c r="Z19" i="1"/>
  <c r="AN19" i="1" s="1"/>
  <c r="Z20" i="1"/>
  <c r="Z21" i="1"/>
  <c r="Z22" i="1"/>
  <c r="AN22" i="1" s="1"/>
  <c r="Y19" i="1"/>
  <c r="Y20" i="1"/>
  <c r="Y21" i="1"/>
  <c r="Y22" i="1"/>
  <c r="AM22" i="1" s="1"/>
  <c r="P22" i="1"/>
  <c r="P13" i="1"/>
  <c r="P21" i="1"/>
  <c r="P20" i="1"/>
  <c r="P19" i="1"/>
  <c r="P18" i="1"/>
  <c r="Q19" i="1"/>
  <c r="AJ18" i="1"/>
  <c r="AX18" i="1" s="1"/>
  <c r="AI18" i="1"/>
  <c r="AH18" i="1"/>
  <c r="AG18" i="1"/>
  <c r="AF18" i="1"/>
  <c r="AT18" i="1" s="1"/>
  <c r="AE18" i="1"/>
  <c r="AD18" i="1"/>
  <c r="AC18" i="1"/>
  <c r="AB18" i="1"/>
  <c r="AP18" i="1" s="1"/>
  <c r="AA18" i="1"/>
  <c r="Z18" i="1"/>
  <c r="Y18" i="1"/>
  <c r="P17" i="1"/>
  <c r="AJ17" i="1"/>
  <c r="AI17" i="1"/>
  <c r="AH17" i="1"/>
  <c r="AH36" i="1" s="1"/>
  <c r="M150" i="1" s="1"/>
  <c r="M152" i="1" s="1"/>
  <c r="N153" i="1" s="1"/>
  <c r="AG17" i="1"/>
  <c r="AF17" i="1"/>
  <c r="AE17" i="1"/>
  <c r="AD17" i="1"/>
  <c r="AC17" i="1"/>
  <c r="AB17" i="1"/>
  <c r="AA17" i="1"/>
  <c r="Y17" i="1"/>
  <c r="P16" i="1"/>
  <c r="AJ16" i="1"/>
  <c r="AI16" i="1"/>
  <c r="AW16" i="1" s="1"/>
  <c r="AH16" i="1"/>
  <c r="AG16" i="1"/>
  <c r="AU16" i="1" s="1"/>
  <c r="AF16" i="1"/>
  <c r="AE16" i="1"/>
  <c r="AS16" i="1" s="1"/>
  <c r="AD16" i="1"/>
  <c r="AC16" i="1"/>
  <c r="AQ16" i="1" s="1"/>
  <c r="AB16" i="1"/>
  <c r="AA16" i="1"/>
  <c r="Z16" i="1"/>
  <c r="Y16" i="1"/>
  <c r="P15" i="1"/>
  <c r="Q16" i="1"/>
  <c r="AJ15" i="1"/>
  <c r="AI15" i="1"/>
  <c r="AW15" i="1" s="1"/>
  <c r="AH15" i="1"/>
  <c r="AV15" i="1" s="1"/>
  <c r="AG15" i="1"/>
  <c r="AU15" i="1" s="1"/>
  <c r="AF15" i="1"/>
  <c r="AE15" i="1"/>
  <c r="AD15" i="1"/>
  <c r="AC15" i="1"/>
  <c r="AB15" i="1"/>
  <c r="AA15" i="1"/>
  <c r="AO15" i="1" s="1"/>
  <c r="Z15" i="1"/>
  <c r="Y15" i="1"/>
  <c r="P14" i="1"/>
  <c r="Q14" i="1"/>
  <c r="P12" i="1"/>
  <c r="P11" i="1"/>
  <c r="P10" i="1"/>
  <c r="P9" i="1"/>
  <c r="Q9" i="1"/>
  <c r="P8" i="1"/>
  <c r="Q8" i="1" s="1"/>
  <c r="P7" i="1"/>
  <c r="Q7" i="1"/>
  <c r="P6" i="1"/>
  <c r="Q6" i="1" s="1"/>
  <c r="P5" i="1"/>
  <c r="P4" i="1"/>
  <c r="Q4" i="1" s="1"/>
  <c r="P3" i="1"/>
  <c r="V31" i="2"/>
  <c r="Q10" i="1"/>
  <c r="AA36" i="1"/>
  <c r="F150" i="1" s="1"/>
  <c r="F152" i="1" s="1"/>
  <c r="Q17" i="1"/>
  <c r="AA26" i="1"/>
  <c r="F60" i="1" s="1"/>
  <c r="F62" i="1" s="1"/>
  <c r="AI26" i="1"/>
  <c r="N60" i="1" s="1"/>
  <c r="N62" i="1" s="1"/>
  <c r="Y30" i="1"/>
  <c r="D96" i="1" s="1"/>
  <c r="D98" i="1" s="1"/>
  <c r="E99" i="1" s="1"/>
  <c r="AB29" i="1"/>
  <c r="G87" i="1" s="1"/>
  <c r="G89" i="1" s="1"/>
  <c r="Q15" i="1"/>
  <c r="AI36" i="1"/>
  <c r="N150" i="1" s="1"/>
  <c r="N152" i="1" s="1"/>
  <c r="O153" i="1"/>
  <c r="AA38" i="1"/>
  <c r="F168" i="1" s="1"/>
  <c r="F170" i="1" s="1"/>
  <c r="Q11" i="1"/>
  <c r="AI35" i="1"/>
  <c r="N141" i="1"/>
  <c r="N143" i="1" s="1"/>
  <c r="AH37" i="1"/>
  <c r="M159" i="1" s="1"/>
  <c r="M161" i="1" s="1"/>
  <c r="AH38" i="1"/>
  <c r="M168" i="1" s="1"/>
  <c r="M170" i="1" s="1"/>
  <c r="AA28" i="1"/>
  <c r="F78" i="1"/>
  <c r="F80" i="1" s="1"/>
  <c r="AD29" i="1"/>
  <c r="I87" i="1" s="1"/>
  <c r="I89" i="1" s="1"/>
  <c r="AI30" i="1"/>
  <c r="N96" i="1" s="1"/>
  <c r="N98" i="1" s="1"/>
  <c r="Q22" i="1"/>
  <c r="AB28" i="1"/>
  <c r="G78" i="1" s="1"/>
  <c r="G80" i="1" s="1"/>
  <c r="AH27" i="1"/>
  <c r="M69" i="1" s="1"/>
  <c r="M71" i="1" s="1"/>
  <c r="Z31" i="1"/>
  <c r="E105" i="1" s="1"/>
  <c r="E107" i="1" s="1"/>
  <c r="L35" i="2"/>
  <c r="N35" i="2" s="1"/>
  <c r="L36" i="2"/>
  <c r="N36" i="2"/>
  <c r="L39" i="2"/>
  <c r="N39" i="2" s="1"/>
  <c r="M37" i="2"/>
  <c r="L38" i="2"/>
  <c r="N38" i="2" s="1"/>
  <c r="AE32" i="1"/>
  <c r="J114" i="1" s="1"/>
  <c r="J116" i="1" s="1"/>
  <c r="AB35" i="1"/>
  <c r="G141" i="1"/>
  <c r="G143" i="1"/>
  <c r="AJ35" i="1"/>
  <c r="O141" i="1" s="1"/>
  <c r="O143" i="1"/>
  <c r="AF36" i="1"/>
  <c r="K150" i="1" s="1"/>
  <c r="K152" i="1" s="1"/>
  <c r="Z38" i="1"/>
  <c r="E168" i="1" s="1"/>
  <c r="E170" i="1" s="1"/>
  <c r="F171" i="1" s="1"/>
  <c r="AB25" i="1"/>
  <c r="G50" i="1" s="1"/>
  <c r="G52" i="1" s="1"/>
  <c r="AJ25" i="1"/>
  <c r="O50" i="1" s="1"/>
  <c r="O52" i="1" s="1"/>
  <c r="Y33" i="1"/>
  <c r="D123" i="1" s="1"/>
  <c r="D125" i="1" s="1"/>
  <c r="Z30" i="1"/>
  <c r="E96" i="1" s="1"/>
  <c r="E98" i="1" s="1"/>
  <c r="AG33" i="1"/>
  <c r="L123" i="1" s="1"/>
  <c r="L125" i="1" s="1"/>
  <c r="X35" i="1"/>
  <c r="C141" i="1"/>
  <c r="Y24" i="1"/>
  <c r="D41" i="1" s="1"/>
  <c r="D43" i="1" s="1"/>
  <c r="AD33" i="1"/>
  <c r="I123" i="1" s="1"/>
  <c r="AG32" i="1"/>
  <c r="L114" i="1" s="1"/>
  <c r="L116" i="1" s="1"/>
  <c r="X36" i="1"/>
  <c r="C150" i="1" s="1"/>
  <c r="AA34" i="1"/>
  <c r="F132" i="1" s="1"/>
  <c r="F134" i="1" s="1"/>
  <c r="AI34" i="1"/>
  <c r="N132" i="1" s="1"/>
  <c r="N134" i="1" s="1"/>
  <c r="AD35" i="1"/>
  <c r="I141" i="1"/>
  <c r="I143" i="1" s="1"/>
  <c r="Z24" i="1"/>
  <c r="E41" i="1" s="1"/>
  <c r="E43" i="1" s="1"/>
  <c r="AH26" i="1"/>
  <c r="M60" i="1" s="1"/>
  <c r="M62" i="1" s="1"/>
  <c r="N63" i="1" s="1"/>
  <c r="O64" i="1" s="1"/>
  <c r="X29" i="1"/>
  <c r="C87" i="1"/>
  <c r="Y31" i="1"/>
  <c r="D105" i="1" s="1"/>
  <c r="D107" i="1" s="1"/>
  <c r="E108" i="1" s="1"/>
  <c r="AA33" i="1"/>
  <c r="F123" i="1" s="1"/>
  <c r="F125" i="1" s="1"/>
  <c r="AB30" i="1"/>
  <c r="G96" i="1" s="1"/>
  <c r="G98" i="1" s="1"/>
  <c r="H99" i="1" s="1"/>
  <c r="AI33" i="1"/>
  <c r="N123" i="1" s="1"/>
  <c r="N125" i="1" s="1"/>
  <c r="X37" i="1"/>
  <c r="C159" i="1" s="1"/>
  <c r="X27" i="1"/>
  <c r="C69" i="1" s="1"/>
  <c r="AE35" i="1"/>
  <c r="J141" i="1"/>
  <c r="J143" i="1" s="1"/>
  <c r="K144" i="1" s="1"/>
  <c r="AI24" i="1"/>
  <c r="N41" i="1" s="1"/>
  <c r="N43" i="1" s="1"/>
  <c r="AA32" i="1"/>
  <c r="F114" i="1" s="1"/>
  <c r="F116" i="1" s="1"/>
  <c r="AD31" i="1"/>
  <c r="I105" i="1"/>
  <c r="I107" i="1" s="1"/>
  <c r="AI32" i="1"/>
  <c r="N114" i="1" s="1"/>
  <c r="N116" i="1"/>
  <c r="X26" i="1"/>
  <c r="C60" i="1" s="1"/>
  <c r="AD37" i="1"/>
  <c r="I159" i="1" s="1"/>
  <c r="I161" i="1" s="1"/>
  <c r="AF35" i="1"/>
  <c r="K141" i="1" s="1"/>
  <c r="K143" i="1" s="1"/>
  <c r="AB36" i="1"/>
  <c r="G150" i="1"/>
  <c r="G152" i="1" s="1"/>
  <c r="AJ36" i="1"/>
  <c r="O150" i="1" s="1"/>
  <c r="O152" i="1" s="1"/>
  <c r="Z36" i="1"/>
  <c r="E150" i="1" s="1"/>
  <c r="E152" i="1" s="1"/>
  <c r="F153" i="1" s="1"/>
  <c r="G154" i="1" s="1"/>
  <c r="AJ26" i="1"/>
  <c r="O60" i="1" s="1"/>
  <c r="O62" i="1" s="1"/>
  <c r="Y29" i="1"/>
  <c r="D87" i="1" s="1"/>
  <c r="D89" i="1" s="1"/>
  <c r="AA31" i="1"/>
  <c r="F105" i="1"/>
  <c r="F107" i="1" s="1"/>
  <c r="AC33" i="1"/>
  <c r="H123" i="1"/>
  <c r="H125" i="1" s="1"/>
  <c r="X25" i="1"/>
  <c r="C50" i="1"/>
  <c r="AG35" i="1"/>
  <c r="L141" i="1" s="1"/>
  <c r="L143" i="1" s="1"/>
  <c r="X28" i="1"/>
  <c r="C78" i="1" s="1"/>
  <c r="AC32" i="1"/>
  <c r="H114" i="1"/>
  <c r="H116" i="1" s="1"/>
  <c r="X23" i="1"/>
  <c r="X24" i="1"/>
  <c r="C41" i="1" s="1"/>
  <c r="AD36" i="1"/>
  <c r="I150" i="1"/>
  <c r="I152" i="1" s="1"/>
  <c r="Z25" i="1"/>
  <c r="E50" i="1" s="1"/>
  <c r="E52" i="1" s="1"/>
  <c r="AH25" i="1"/>
  <c r="M50" i="1" s="1"/>
  <c r="M52" i="1" s="1"/>
  <c r="AC31" i="1"/>
  <c r="H105" i="1" s="1"/>
  <c r="H107" i="1"/>
  <c r="I108" i="1" s="1"/>
  <c r="AE33" i="1"/>
  <c r="J123" i="1" s="1"/>
  <c r="J125" i="1"/>
  <c r="AF30" i="1"/>
  <c r="K96" i="1" s="1"/>
  <c r="K98" i="1" s="1"/>
  <c r="AH32" i="1"/>
  <c r="M114" i="1"/>
  <c r="M116" i="1" s="1"/>
  <c r="N117" i="1" s="1"/>
  <c r="AI29" i="1"/>
  <c r="N87" i="1" s="1"/>
  <c r="N89" i="1" s="1"/>
  <c r="AC23" i="1"/>
  <c r="H32" i="1" s="1"/>
  <c r="H34" i="1" s="1"/>
  <c r="AI23" i="1"/>
  <c r="N32" i="1" s="1"/>
  <c r="N34" i="1"/>
  <c r="O35" i="1" s="1"/>
  <c r="U13" i="1"/>
  <c r="AJ23" i="1"/>
  <c r="O32" i="1" s="1"/>
  <c r="O34" i="1" s="1"/>
  <c r="AE23" i="1"/>
  <c r="J32" i="1" s="1"/>
  <c r="J34" i="1" s="1"/>
  <c r="C32" i="1"/>
  <c r="Q18" i="1"/>
  <c r="AG23" i="1"/>
  <c r="L32" i="1" s="1"/>
  <c r="L34" i="1" s="1"/>
  <c r="Y23" i="1"/>
  <c r="D32" i="1" s="1"/>
  <c r="D34" i="1" s="1"/>
  <c r="C66" i="1"/>
  <c r="C62" i="1"/>
  <c r="C63" i="1"/>
  <c r="C64" i="1"/>
  <c r="C65" i="1"/>
  <c r="D66" i="1"/>
  <c r="G153" i="1"/>
  <c r="C55" i="1"/>
  <c r="C53" i="1"/>
  <c r="C52" i="1"/>
  <c r="C81" i="1"/>
  <c r="C82" i="1"/>
  <c r="C72" i="1"/>
  <c r="C73" i="1"/>
  <c r="C75" i="1"/>
  <c r="C71" i="1"/>
  <c r="C74" i="1"/>
  <c r="C36" i="1"/>
  <c r="C38" i="1"/>
  <c r="C163" i="1"/>
  <c r="C165" i="1"/>
  <c r="C162" i="1"/>
  <c r="C144" i="1"/>
  <c r="C143" i="1"/>
  <c r="C146" i="1"/>
  <c r="F108" i="1"/>
  <c r="C44" i="1"/>
  <c r="D45" i="1" s="1"/>
  <c r="E46" i="1" s="1"/>
  <c r="C43" i="1"/>
  <c r="C46" i="1"/>
  <c r="D47" i="1" s="1"/>
  <c r="F109" i="1"/>
  <c r="C92" i="1"/>
  <c r="D93" i="1" s="1"/>
  <c r="C91" i="1"/>
  <c r="C89" i="1"/>
  <c r="C155" i="1"/>
  <c r="C156" i="1"/>
  <c r="C153" i="1"/>
  <c r="C154" i="1"/>
  <c r="C152" i="1"/>
  <c r="O144" i="1"/>
  <c r="D44" i="1"/>
  <c r="E45" i="1"/>
  <c r="D64" i="1"/>
  <c r="D90" i="1"/>
  <c r="D63" i="1"/>
  <c r="D92" i="1"/>
  <c r="O118" i="1" l="1"/>
  <c r="I125" i="1"/>
  <c r="I126" i="1"/>
  <c r="AT15" i="1"/>
  <c r="AF33" i="1"/>
  <c r="K123" i="1" s="1"/>
  <c r="K125" i="1" s="1"/>
  <c r="L126" i="1" s="1"/>
  <c r="AF34" i="1"/>
  <c r="K132" i="1" s="1"/>
  <c r="K134" i="1" s="1"/>
  <c r="Q20" i="1"/>
  <c r="Q21" i="1"/>
  <c r="AQ8" i="1"/>
  <c r="AC27" i="1"/>
  <c r="H69" i="1" s="1"/>
  <c r="H71" i="1" s="1"/>
  <c r="AC26" i="1"/>
  <c r="H60" i="1" s="1"/>
  <c r="H62" i="1" s="1"/>
  <c r="N173" i="5"/>
  <c r="O174" i="5" s="1"/>
  <c r="S172" i="5"/>
  <c r="M107" i="5"/>
  <c r="N108" i="5" s="1"/>
  <c r="O109" i="5" s="1"/>
  <c r="M108" i="5"/>
  <c r="M111" i="5"/>
  <c r="J135" i="5"/>
  <c r="K136" i="5" s="1"/>
  <c r="L137" i="5" s="1"/>
  <c r="C145" i="1"/>
  <c r="C147" i="1"/>
  <c r="O99" i="1"/>
  <c r="R109" i="3"/>
  <c r="J110" i="3"/>
  <c r="K111" i="3" s="1"/>
  <c r="H90" i="3"/>
  <c r="I91" i="3" s="1"/>
  <c r="H89" i="3"/>
  <c r="I90" i="3" s="1"/>
  <c r="AX13" i="3"/>
  <c r="AJ32" i="3"/>
  <c r="O114" i="3" s="1"/>
  <c r="AO14" i="3"/>
  <c r="AA30" i="3"/>
  <c r="F96" i="3" s="1"/>
  <c r="F98" i="3" s="1"/>
  <c r="G99" i="3" s="1"/>
  <c r="AA31" i="3"/>
  <c r="F105" i="3" s="1"/>
  <c r="F107" i="3" s="1"/>
  <c r="G108" i="3" s="1"/>
  <c r="H109" i="3" s="1"/>
  <c r="I110" i="3" s="1"/>
  <c r="AA33" i="3"/>
  <c r="F123" i="3" s="1"/>
  <c r="F125" i="3" s="1"/>
  <c r="G126" i="3" s="1"/>
  <c r="H127" i="3" s="1"/>
  <c r="I128" i="3" s="1"/>
  <c r="AU15" i="3"/>
  <c r="AG34" i="3"/>
  <c r="L132" i="3" s="1"/>
  <c r="L134" i="3" s="1"/>
  <c r="AL16" i="3"/>
  <c r="X35" i="3"/>
  <c r="C141" i="3" s="1"/>
  <c r="X36" i="3"/>
  <c r="C150" i="3" s="1"/>
  <c r="X33" i="3"/>
  <c r="C123" i="3" s="1"/>
  <c r="C116" i="5"/>
  <c r="C118" i="5"/>
  <c r="C119" i="5"/>
  <c r="C117" i="5"/>
  <c r="C120" i="5"/>
  <c r="V110" i="2"/>
  <c r="U110" i="2"/>
  <c r="W110" i="2" s="1"/>
  <c r="V111" i="2"/>
  <c r="U111" i="2"/>
  <c r="W111" i="2" s="1"/>
  <c r="V112" i="2"/>
  <c r="U112" i="2"/>
  <c r="W112" i="2" s="1"/>
  <c r="O63" i="1"/>
  <c r="AF32" i="1"/>
  <c r="K114" i="1" s="1"/>
  <c r="K116" i="1" s="1"/>
  <c r="L117" i="1" s="1"/>
  <c r="C93" i="1"/>
  <c r="C90" i="1"/>
  <c r="AC25" i="1"/>
  <c r="H50" i="1" s="1"/>
  <c r="H52" i="1" s="1"/>
  <c r="I53" i="1" s="1"/>
  <c r="K117" i="1"/>
  <c r="L118" i="1" s="1"/>
  <c r="Q13" i="1"/>
  <c r="Q12" i="1"/>
  <c r="AN15" i="1"/>
  <c r="Z34" i="1"/>
  <c r="E132" i="1" s="1"/>
  <c r="E134" i="1" s="1"/>
  <c r="F135" i="1" s="1"/>
  <c r="Z32" i="1"/>
  <c r="E114" i="1" s="1"/>
  <c r="E116" i="1" s="1"/>
  <c r="F117" i="1" s="1"/>
  <c r="D62" i="1"/>
  <c r="D65" i="1"/>
  <c r="C102" i="1"/>
  <c r="C99" i="1"/>
  <c r="C98" i="1"/>
  <c r="C100" i="1"/>
  <c r="C101" i="1"/>
  <c r="J163" i="5"/>
  <c r="K164" i="5" s="1"/>
  <c r="L165" i="5" s="1"/>
  <c r="D147" i="1"/>
  <c r="J144" i="1"/>
  <c r="K145" i="1" s="1"/>
  <c r="L146" i="1" s="1"/>
  <c r="R143" i="1"/>
  <c r="AP15" i="1"/>
  <c r="AB34" i="1"/>
  <c r="G132" i="1" s="1"/>
  <c r="G134" i="1" s="1"/>
  <c r="AB31" i="1"/>
  <c r="G105" i="1" s="1"/>
  <c r="AB33" i="1"/>
  <c r="G123" i="1" s="1"/>
  <c r="AU8" i="1"/>
  <c r="AG27" i="1"/>
  <c r="L69" i="1" s="1"/>
  <c r="L71" i="1" s="1"/>
  <c r="AG25" i="1"/>
  <c r="L50" i="1" s="1"/>
  <c r="L52" i="1" s="1"/>
  <c r="AG24" i="1"/>
  <c r="L41" i="1" s="1"/>
  <c r="L43" i="1" s="1"/>
  <c r="O154" i="5"/>
  <c r="D37" i="1"/>
  <c r="C34" i="1"/>
  <c r="C35" i="1"/>
  <c r="C37" i="1"/>
  <c r="K126" i="1"/>
  <c r="L127" i="1" s="1"/>
  <c r="C45" i="1"/>
  <c r="C47" i="1"/>
  <c r="C83" i="1"/>
  <c r="C84" i="1"/>
  <c r="C80" i="1"/>
  <c r="C56" i="1"/>
  <c r="C54" i="1"/>
  <c r="L145" i="1"/>
  <c r="G135" i="1"/>
  <c r="M117" i="1"/>
  <c r="N118" i="1" s="1"/>
  <c r="E44" i="1"/>
  <c r="AM19" i="1"/>
  <c r="Y38" i="1"/>
  <c r="D168" i="1" s="1"/>
  <c r="D170" i="1" s="1"/>
  <c r="E171" i="1" s="1"/>
  <c r="F172" i="1" s="1"/>
  <c r="Y35" i="1"/>
  <c r="D141" i="1" s="1"/>
  <c r="AS22" i="1"/>
  <c r="AE38" i="1"/>
  <c r="J168" i="1" s="1"/>
  <c r="J170" i="1" s="1"/>
  <c r="AX22" i="1"/>
  <c r="AJ38" i="1"/>
  <c r="O168" i="1" s="1"/>
  <c r="O170" i="1" s="1"/>
  <c r="V27" i="2"/>
  <c r="U28" i="2"/>
  <c r="W28" i="2" s="1"/>
  <c r="V28" i="2"/>
  <c r="M119" i="5"/>
  <c r="N120" i="5" s="1"/>
  <c r="L99" i="1"/>
  <c r="C164" i="1"/>
  <c r="C161" i="1"/>
  <c r="G35" i="1"/>
  <c r="H36" i="1" s="1"/>
  <c r="I37" i="1" s="1"/>
  <c r="AD23" i="1"/>
  <c r="I32" i="1" s="1"/>
  <c r="I34" i="1" s="1"/>
  <c r="AH23" i="1"/>
  <c r="M32" i="1" s="1"/>
  <c r="AN5" i="1"/>
  <c r="Z23" i="1"/>
  <c r="E32" i="1" s="1"/>
  <c r="E34" i="1" s="1"/>
  <c r="F35" i="1" s="1"/>
  <c r="G36" i="1" s="1"/>
  <c r="H37" i="1" s="1"/>
  <c r="I38" i="1" s="1"/>
  <c r="AR5" i="1"/>
  <c r="AD24" i="1"/>
  <c r="I41" i="1" s="1"/>
  <c r="I43" i="1" s="1"/>
  <c r="AS7" i="1"/>
  <c r="AE26" i="1"/>
  <c r="J60" i="1" s="1"/>
  <c r="J62" i="1" s="1"/>
  <c r="AE25" i="1"/>
  <c r="J50" i="1" s="1"/>
  <c r="J52" i="1" s="1"/>
  <c r="AT10" i="1"/>
  <c r="AF29" i="1"/>
  <c r="K87" i="1" s="1"/>
  <c r="K89" i="1" s="1"/>
  <c r="AU11" i="1"/>
  <c r="AG30" i="1"/>
  <c r="L96" i="1" s="1"/>
  <c r="L98" i="1" s="1"/>
  <c r="AG29" i="1"/>
  <c r="L87" i="1" s="1"/>
  <c r="L89" i="1" s="1"/>
  <c r="AV12" i="1"/>
  <c r="AH31" i="1"/>
  <c r="M105" i="1" s="1"/>
  <c r="M107" i="1" s="1"/>
  <c r="N108" i="1" s="1"/>
  <c r="AH28" i="1"/>
  <c r="M78" i="1" s="1"/>
  <c r="M80" i="1" s="1"/>
  <c r="AH30" i="1"/>
  <c r="M96" i="1" s="1"/>
  <c r="M98" i="1" s="1"/>
  <c r="N99" i="1" s="1"/>
  <c r="AH29" i="1"/>
  <c r="M87" i="1" s="1"/>
  <c r="M89" i="1" s="1"/>
  <c r="N90" i="1" s="1"/>
  <c r="AW13" i="1"/>
  <c r="AI31" i="1"/>
  <c r="N105" i="1" s="1"/>
  <c r="N107" i="1" s="1"/>
  <c r="AX14" i="1"/>
  <c r="AJ33" i="1"/>
  <c r="O123" i="1" s="1"/>
  <c r="O125" i="1" s="1"/>
  <c r="AJ31" i="1"/>
  <c r="O105" i="1" s="1"/>
  <c r="O107" i="1" s="1"/>
  <c r="AJ32" i="1"/>
  <c r="O114" i="1" s="1"/>
  <c r="O116" i="1" s="1"/>
  <c r="S116" i="1" s="1"/>
  <c r="AJ30" i="1"/>
  <c r="O96" i="1" s="1"/>
  <c r="O98" i="1" s="1"/>
  <c r="AX10" i="1"/>
  <c r="AJ29" i="1"/>
  <c r="O87" i="1" s="1"/>
  <c r="O89" i="1" s="1"/>
  <c r="AJ28" i="1"/>
  <c r="O78" i="1" s="1"/>
  <c r="O80" i="1" s="1"/>
  <c r="AL14" i="1"/>
  <c r="X34" i="1"/>
  <c r="C132" i="1" s="1"/>
  <c r="X32" i="1"/>
  <c r="C114" i="1" s="1"/>
  <c r="X31" i="1"/>
  <c r="C105" i="1" s="1"/>
  <c r="X33" i="1"/>
  <c r="C123" i="1" s="1"/>
  <c r="E165" i="3"/>
  <c r="E165" i="5"/>
  <c r="I137" i="5"/>
  <c r="K153" i="5"/>
  <c r="L154" i="5" s="1"/>
  <c r="R152" i="5"/>
  <c r="M89" i="5"/>
  <c r="M90" i="5"/>
  <c r="O44" i="5"/>
  <c r="M164" i="5"/>
  <c r="N165" i="5" s="1"/>
  <c r="J155" i="5"/>
  <c r="AN7" i="3"/>
  <c r="Z26" i="3"/>
  <c r="E60" i="3" s="1"/>
  <c r="AR7" i="3"/>
  <c r="AD26" i="3"/>
  <c r="I60" i="3" s="1"/>
  <c r="I62" i="3" s="1"/>
  <c r="AX8" i="3"/>
  <c r="AJ27" i="3"/>
  <c r="O69" i="3" s="1"/>
  <c r="O71" i="3" s="1"/>
  <c r="AX9" i="3"/>
  <c r="AO9" i="3"/>
  <c r="AA28" i="3"/>
  <c r="F78" i="3" s="1"/>
  <c r="F80" i="3" s="1"/>
  <c r="G81" i="3" s="1"/>
  <c r="H82" i="3" s="1"/>
  <c r="I83" i="3" s="1"/>
  <c r="AV17" i="1"/>
  <c r="AV5" i="1"/>
  <c r="AH24" i="1"/>
  <c r="M41" i="1" s="1"/>
  <c r="M43" i="1" s="1"/>
  <c r="N44" i="1" s="1"/>
  <c r="AR6" i="1"/>
  <c r="AD25" i="1"/>
  <c r="I50" i="1" s="1"/>
  <c r="I52" i="1" s="1"/>
  <c r="AV6" i="1"/>
  <c r="AP7" i="1"/>
  <c r="AB23" i="1"/>
  <c r="G32" i="1" s="1"/>
  <c r="G34" i="1" s="1"/>
  <c r="H35" i="1" s="1"/>
  <c r="I36" i="1" s="1"/>
  <c r="AB26" i="1"/>
  <c r="G60" i="1" s="1"/>
  <c r="G62" i="1" s="1"/>
  <c r="H63" i="1" s="1"/>
  <c r="AB24" i="1"/>
  <c r="G41" i="1" s="1"/>
  <c r="G43" i="1" s="1"/>
  <c r="AT7" i="1"/>
  <c r="AF23" i="1"/>
  <c r="K32" i="1" s="1"/>
  <c r="K34" i="1" s="1"/>
  <c r="L35" i="1" s="1"/>
  <c r="AF24" i="1"/>
  <c r="K41" i="1" s="1"/>
  <c r="AF26" i="1"/>
  <c r="K60" i="1" s="1"/>
  <c r="K62" i="1" s="1"/>
  <c r="L63" i="1" s="1"/>
  <c r="AF25" i="1"/>
  <c r="K50" i="1" s="1"/>
  <c r="K52" i="1" s="1"/>
  <c r="L53" i="1" s="1"/>
  <c r="R72" i="3"/>
  <c r="J73" i="3"/>
  <c r="K74" i="3" s="1"/>
  <c r="D162" i="5"/>
  <c r="C145" i="5"/>
  <c r="C146" i="5"/>
  <c r="C147" i="5"/>
  <c r="C143" i="5"/>
  <c r="C144" i="5"/>
  <c r="D170" i="5"/>
  <c r="E171" i="5" s="1"/>
  <c r="F172" i="5" s="1"/>
  <c r="G173" i="5" s="1"/>
  <c r="H174" i="5" s="1"/>
  <c r="D173" i="5"/>
  <c r="E174" i="5" s="1"/>
  <c r="O153" i="5"/>
  <c r="S153" i="5" s="1"/>
  <c r="S152" i="5"/>
  <c r="K143" i="5"/>
  <c r="L144" i="5" s="1"/>
  <c r="K146" i="5"/>
  <c r="L147" i="5" s="1"/>
  <c r="J110" i="5"/>
  <c r="K111" i="5" s="1"/>
  <c r="F80" i="5"/>
  <c r="G81" i="5" s="1"/>
  <c r="H82" i="5" s="1"/>
  <c r="F81" i="5"/>
  <c r="G82" i="5" s="1"/>
  <c r="H83" i="5" s="1"/>
  <c r="G108" i="5"/>
  <c r="H109" i="5" s="1"/>
  <c r="I110" i="5" s="1"/>
  <c r="I34" i="3"/>
  <c r="I36" i="3"/>
  <c r="V29" i="7"/>
  <c r="U29" i="7"/>
  <c r="W29" i="7" s="1"/>
  <c r="U31" i="7"/>
  <c r="W31" i="7" s="1"/>
  <c r="V31" i="7"/>
  <c r="U153" i="7"/>
  <c r="W153" i="7" s="1"/>
  <c r="V153" i="7"/>
  <c r="L144" i="1"/>
  <c r="O126" i="1"/>
  <c r="G81" i="1"/>
  <c r="G63" i="1"/>
  <c r="H64" i="1" s="1"/>
  <c r="AX15" i="1"/>
  <c r="AJ34" i="1"/>
  <c r="O132" i="1" s="1"/>
  <c r="O134" i="1" s="1"/>
  <c r="AN16" i="1"/>
  <c r="Z35" i="1"/>
  <c r="E141" i="1" s="1"/>
  <c r="E143" i="1" s="1"/>
  <c r="AR16" i="1"/>
  <c r="AD34" i="1"/>
  <c r="I132" i="1" s="1"/>
  <c r="I134" i="1" s="1"/>
  <c r="AV16" i="1"/>
  <c r="AH34" i="1"/>
  <c r="M132" i="1" s="1"/>
  <c r="M134" i="1" s="1"/>
  <c r="N135" i="1" s="1"/>
  <c r="O136" i="1" s="1"/>
  <c r="AH35" i="1"/>
  <c r="M141" i="1" s="1"/>
  <c r="M143" i="1" s="1"/>
  <c r="N144" i="1" s="1"/>
  <c r="O145" i="1" s="1"/>
  <c r="AH33" i="1"/>
  <c r="M123" i="1" s="1"/>
  <c r="AM17" i="1"/>
  <c r="Y34" i="1"/>
  <c r="D132" i="1" s="1"/>
  <c r="D134" i="1" s="1"/>
  <c r="E135" i="1" s="1"/>
  <c r="F136" i="1" s="1"/>
  <c r="G137" i="1" s="1"/>
  <c r="Y36" i="1"/>
  <c r="D150" i="1" s="1"/>
  <c r="D155" i="1" s="1"/>
  <c r="AR17" i="1"/>
  <c r="O154" i="1"/>
  <c r="AM18" i="1"/>
  <c r="Y37" i="1"/>
  <c r="D159" i="1" s="1"/>
  <c r="D163" i="1" s="1"/>
  <c r="AQ18" i="1"/>
  <c r="AC37" i="1"/>
  <c r="H159" i="1" s="1"/>
  <c r="H161" i="1" s="1"/>
  <c r="I162" i="1" s="1"/>
  <c r="AC35" i="1"/>
  <c r="H141" i="1" s="1"/>
  <c r="AC34" i="1"/>
  <c r="H132" i="1" s="1"/>
  <c r="H134" i="1" s="1"/>
  <c r="I135" i="1" s="1"/>
  <c r="AC36" i="1"/>
  <c r="H150" i="1" s="1"/>
  <c r="AU18" i="1"/>
  <c r="AG36" i="1"/>
  <c r="L150" i="1" s="1"/>
  <c r="AG37" i="1"/>
  <c r="L159" i="1" s="1"/>
  <c r="L161" i="1" s="1"/>
  <c r="AG34" i="1"/>
  <c r="L132" i="1" s="1"/>
  <c r="L134" i="1" s="1"/>
  <c r="AO21" i="1"/>
  <c r="AA37" i="1"/>
  <c r="F159" i="1" s="1"/>
  <c r="F161" i="1" s="1"/>
  <c r="G162" i="1" s="1"/>
  <c r="AP21" i="1"/>
  <c r="AB37" i="1"/>
  <c r="G159" i="1" s="1"/>
  <c r="G161" i="1" s="1"/>
  <c r="AB38" i="1"/>
  <c r="G168" i="1" s="1"/>
  <c r="G170" i="1" s="1"/>
  <c r="H171" i="1" s="1"/>
  <c r="I172" i="1" s="1"/>
  <c r="AQ21" i="1"/>
  <c r="AC38" i="1"/>
  <c r="H168" i="1" s="1"/>
  <c r="H170" i="1" s="1"/>
  <c r="I171" i="1" s="1"/>
  <c r="AD38" i="1"/>
  <c r="I168" i="1" s="1"/>
  <c r="I170" i="1" s="1"/>
  <c r="AR21" i="1"/>
  <c r="AS21" i="1"/>
  <c r="AE37" i="1"/>
  <c r="J159" i="1" s="1"/>
  <c r="J161" i="1" s="1"/>
  <c r="AT21" i="1"/>
  <c r="AF37" i="1"/>
  <c r="K159" i="1" s="1"/>
  <c r="K161" i="1" s="1"/>
  <c r="L162" i="1" s="1"/>
  <c r="AF38" i="1"/>
  <c r="K168" i="1" s="1"/>
  <c r="K170" i="1" s="1"/>
  <c r="L171" i="1" s="1"/>
  <c r="AU21" i="1"/>
  <c r="AG38" i="1"/>
  <c r="L168" i="1" s="1"/>
  <c r="L170" i="1" s="1"/>
  <c r="AW21" i="1"/>
  <c r="AI37" i="1"/>
  <c r="N159" i="1" s="1"/>
  <c r="AI38" i="1"/>
  <c r="N168" i="1" s="1"/>
  <c r="N170" i="1" s="1"/>
  <c r="O171" i="1" s="1"/>
  <c r="AX21" i="1"/>
  <c r="AJ37" i="1"/>
  <c r="O159" i="1" s="1"/>
  <c r="O161" i="1" s="1"/>
  <c r="U31" i="2"/>
  <c r="W31" i="2" s="1"/>
  <c r="AP8" i="1"/>
  <c r="AB27" i="1"/>
  <c r="G69" i="1" s="1"/>
  <c r="G71" i="1" s="1"/>
  <c r="H72" i="1" s="1"/>
  <c r="AT8" i="1"/>
  <c r="AF27" i="1"/>
  <c r="K69" i="1" s="1"/>
  <c r="K71" i="1" s="1"/>
  <c r="L72" i="1" s="1"/>
  <c r="AM9" i="1"/>
  <c r="Y28" i="1"/>
  <c r="D78" i="1" s="1"/>
  <c r="Y25" i="1"/>
  <c r="D50" i="1" s="1"/>
  <c r="Y27" i="1"/>
  <c r="D69" i="1" s="1"/>
  <c r="D73" i="1" s="1"/>
  <c r="AQ9" i="1"/>
  <c r="AC28" i="1"/>
  <c r="H78" i="1" s="1"/>
  <c r="AU9" i="1"/>
  <c r="AG28" i="1"/>
  <c r="L78" i="1" s="1"/>
  <c r="L80" i="1" s="1"/>
  <c r="AR14" i="1"/>
  <c r="AD32" i="1"/>
  <c r="I114" i="1" s="1"/>
  <c r="I116" i="1" s="1"/>
  <c r="AD30" i="1"/>
  <c r="I96" i="1" s="1"/>
  <c r="I98" i="1" s="1"/>
  <c r="AR10" i="1"/>
  <c r="AD28" i="1"/>
  <c r="I78" i="1" s="1"/>
  <c r="I80" i="1" s="1"/>
  <c r="AD27" i="1"/>
  <c r="I69" i="1" s="1"/>
  <c r="I71" i="1" s="1"/>
  <c r="AD26" i="1"/>
  <c r="I60" i="1" s="1"/>
  <c r="I62" i="1" s="1"/>
  <c r="AS11" i="1"/>
  <c r="AE30" i="1"/>
  <c r="J96" i="1" s="1"/>
  <c r="J98" i="1" s="1"/>
  <c r="K99" i="1" s="1"/>
  <c r="L100" i="1" s="1"/>
  <c r="AE28" i="1"/>
  <c r="J78" i="1" s="1"/>
  <c r="J80" i="1" s="1"/>
  <c r="AE27" i="1"/>
  <c r="J69" i="1" s="1"/>
  <c r="J71" i="1" s="1"/>
  <c r="K72" i="1" s="1"/>
  <c r="L73" i="1" s="1"/>
  <c r="AT12" i="1"/>
  <c r="AF31" i="1"/>
  <c r="K105" i="1" s="1"/>
  <c r="K107" i="1" s="1"/>
  <c r="M118" i="5"/>
  <c r="N119" i="5" s="1"/>
  <c r="O120" i="5" s="1"/>
  <c r="H91" i="3"/>
  <c r="I92" i="3" s="1"/>
  <c r="D129" i="5"/>
  <c r="F108" i="5"/>
  <c r="G109" i="5" s="1"/>
  <c r="H110" i="5" s="1"/>
  <c r="I111" i="5" s="1"/>
  <c r="M37" i="3"/>
  <c r="M102" i="5"/>
  <c r="E116" i="5"/>
  <c r="F117" i="5" s="1"/>
  <c r="G118" i="5" s="1"/>
  <c r="H119" i="5" s="1"/>
  <c r="I120" i="5" s="1"/>
  <c r="E117" i="5"/>
  <c r="F118" i="5" s="1"/>
  <c r="G119" i="5" s="1"/>
  <c r="H120" i="5" s="1"/>
  <c r="O134" i="5"/>
  <c r="O135" i="5"/>
  <c r="L125" i="5"/>
  <c r="L126" i="5"/>
  <c r="F82" i="5"/>
  <c r="G83" i="5" s="1"/>
  <c r="H84" i="5" s="1"/>
  <c r="M101" i="5"/>
  <c r="N102" i="5" s="1"/>
  <c r="C111" i="5"/>
  <c r="C110" i="5"/>
  <c r="C107" i="5"/>
  <c r="C109" i="5"/>
  <c r="C108" i="5"/>
  <c r="J53" i="5"/>
  <c r="K54" i="5" s="1"/>
  <c r="L55" i="5" s="1"/>
  <c r="R52" i="5"/>
  <c r="D162" i="3"/>
  <c r="E163" i="3" s="1"/>
  <c r="F164" i="3" s="1"/>
  <c r="D155" i="5"/>
  <c r="D161" i="5"/>
  <c r="E162" i="5" s="1"/>
  <c r="F163" i="5" s="1"/>
  <c r="G164" i="5" s="1"/>
  <c r="H165" i="5" s="1"/>
  <c r="D163" i="5"/>
  <c r="C127" i="5"/>
  <c r="C129" i="5"/>
  <c r="C126" i="5"/>
  <c r="C125" i="5"/>
  <c r="M110" i="5"/>
  <c r="N111" i="5" s="1"/>
  <c r="G125" i="5"/>
  <c r="H126" i="5" s="1"/>
  <c r="I127" i="5" s="1"/>
  <c r="G126" i="5"/>
  <c r="H127" i="5" s="1"/>
  <c r="I128" i="5" s="1"/>
  <c r="M44" i="5"/>
  <c r="N45" i="5" s="1"/>
  <c r="O46" i="5" s="1"/>
  <c r="S43" i="5"/>
  <c r="J162" i="5"/>
  <c r="K163" i="5" s="1"/>
  <c r="L164" i="5" s="1"/>
  <c r="R161" i="5"/>
  <c r="N155" i="5"/>
  <c r="O156" i="5" s="1"/>
  <c r="N154" i="5"/>
  <c r="O155" i="5" s="1"/>
  <c r="G34" i="5"/>
  <c r="H35" i="5" s="1"/>
  <c r="I36" i="5" s="1"/>
  <c r="G35" i="5"/>
  <c r="H36" i="5" s="1"/>
  <c r="I37" i="5" s="1"/>
  <c r="M90" i="3"/>
  <c r="N91" i="3" s="1"/>
  <c r="O72" i="3"/>
  <c r="C34" i="3"/>
  <c r="C35" i="3"/>
  <c r="C36" i="3"/>
  <c r="C37" i="3"/>
  <c r="C66" i="3"/>
  <c r="C62" i="3"/>
  <c r="C63" i="3"/>
  <c r="C64" i="3"/>
  <c r="F99" i="3"/>
  <c r="G100" i="3" s="1"/>
  <c r="F126" i="3"/>
  <c r="G127" i="3" s="1"/>
  <c r="H128" i="3" s="1"/>
  <c r="I129" i="3" s="1"/>
  <c r="Q17" i="5"/>
  <c r="Q18" i="5"/>
  <c r="M36" i="3"/>
  <c r="AV10" i="3"/>
  <c r="AH26" i="3"/>
  <c r="M60" i="3" s="1"/>
  <c r="M62" i="3" s="1"/>
  <c r="AH29" i="3"/>
  <c r="M87" i="3" s="1"/>
  <c r="M89" i="3" s="1"/>
  <c r="N90" i="3" s="1"/>
  <c r="AH27" i="3"/>
  <c r="M69" i="3" s="1"/>
  <c r="M71" i="3" s="1"/>
  <c r="N72" i="3" s="1"/>
  <c r="O73" i="3" s="1"/>
  <c r="AH28" i="3"/>
  <c r="M78" i="3" s="1"/>
  <c r="M80" i="3" s="1"/>
  <c r="AM11" i="3"/>
  <c r="Y30" i="3"/>
  <c r="D96" i="3" s="1"/>
  <c r="D98" i="3" s="1"/>
  <c r="E99" i="3" s="1"/>
  <c r="F100" i="3" s="1"/>
  <c r="G101" i="3" s="1"/>
  <c r="Y27" i="3"/>
  <c r="D69" i="3" s="1"/>
  <c r="D71" i="3" s="1"/>
  <c r="E72" i="3" s="1"/>
  <c r="Y29" i="3"/>
  <c r="D87" i="3" s="1"/>
  <c r="D89" i="3" s="1"/>
  <c r="Y28" i="3"/>
  <c r="D78" i="3" s="1"/>
  <c r="D80" i="3" s="1"/>
  <c r="E81" i="3" s="1"/>
  <c r="F82" i="3" s="1"/>
  <c r="G83" i="3" s="1"/>
  <c r="H84" i="3" s="1"/>
  <c r="U30" i="2"/>
  <c r="W30" i="2" s="1"/>
  <c r="V30" i="2"/>
  <c r="V68" i="2"/>
  <c r="U70" i="2"/>
  <c r="W70" i="2" s="1"/>
  <c r="V72" i="2"/>
  <c r="U113" i="2"/>
  <c r="W113" i="2" s="1"/>
  <c r="V113" i="2"/>
  <c r="U151" i="2"/>
  <c r="W151" i="2" s="1"/>
  <c r="V151" i="2"/>
  <c r="N163" i="2"/>
  <c r="V27" i="8"/>
  <c r="V30" i="8"/>
  <c r="AO16" i="1"/>
  <c r="AA35" i="1"/>
  <c r="F141" i="1" s="1"/>
  <c r="F143" i="1" s="1"/>
  <c r="G144" i="1" s="1"/>
  <c r="H145" i="1" s="1"/>
  <c r="I146" i="1" s="1"/>
  <c r="AO17" i="1"/>
  <c r="AS17" i="1"/>
  <c r="AE36" i="1"/>
  <c r="J150" i="1" s="1"/>
  <c r="J152" i="1" s="1"/>
  <c r="K153" i="1" s="1"/>
  <c r="L154" i="1" s="1"/>
  <c r="AW17" i="1"/>
  <c r="AN18" i="1"/>
  <c r="Z37" i="1"/>
  <c r="E159" i="1" s="1"/>
  <c r="E161" i="1" s="1"/>
  <c r="F162" i="1" s="1"/>
  <c r="G163" i="1" s="1"/>
  <c r="H164" i="1" s="1"/>
  <c r="I165" i="1" s="1"/>
  <c r="AR18" i="1"/>
  <c r="AV18" i="1"/>
  <c r="U29" i="2"/>
  <c r="W29" i="2" s="1"/>
  <c r="V29" i="2"/>
  <c r="AO6" i="1"/>
  <c r="AA25" i="1"/>
  <c r="F50" i="1" s="1"/>
  <c r="F52" i="1" s="1"/>
  <c r="G53" i="1" s="1"/>
  <c r="H54" i="1" s="1"/>
  <c r="I55" i="1" s="1"/>
  <c r="AA24" i="1"/>
  <c r="F41" i="1" s="1"/>
  <c r="F43" i="1" s="1"/>
  <c r="AS6" i="1"/>
  <c r="AW6" i="1"/>
  <c r="AI25" i="1"/>
  <c r="N50" i="1" s="1"/>
  <c r="N52" i="1" s="1"/>
  <c r="O53" i="1" s="1"/>
  <c r="AG26" i="1"/>
  <c r="L60" i="1" s="1"/>
  <c r="L62" i="1" s="1"/>
  <c r="AX7" i="1"/>
  <c r="AJ24" i="1"/>
  <c r="O41" i="1" s="1"/>
  <c r="AO8" i="1"/>
  <c r="AA27" i="1"/>
  <c r="F69" i="1" s="1"/>
  <c r="F71" i="1" s="1"/>
  <c r="G72" i="1" s="1"/>
  <c r="H73" i="1" s="1"/>
  <c r="I74" i="1" s="1"/>
  <c r="AJ27" i="1"/>
  <c r="O69" i="1" s="1"/>
  <c r="O71" i="1" s="1"/>
  <c r="AM10" i="1"/>
  <c r="AP13" i="1"/>
  <c r="AB32" i="1"/>
  <c r="G114" i="1" s="1"/>
  <c r="G116" i="1" s="1"/>
  <c r="H117" i="1" s="1"/>
  <c r="I118" i="1" s="1"/>
  <c r="AS14" i="1"/>
  <c r="AE31" i="1"/>
  <c r="J105" i="1" s="1"/>
  <c r="AS10" i="1"/>
  <c r="AE29" i="1"/>
  <c r="J87" i="1" s="1"/>
  <c r="J89" i="1" s="1"/>
  <c r="AT11" i="1"/>
  <c r="L127" i="5"/>
  <c r="N117" i="5"/>
  <c r="O118" i="5" s="1"/>
  <c r="Q12" i="3"/>
  <c r="Q13" i="3"/>
  <c r="D152" i="5"/>
  <c r="D156" i="5"/>
  <c r="J118" i="5"/>
  <c r="K119" i="5" s="1"/>
  <c r="L120" i="5" s="1"/>
  <c r="I125" i="5"/>
  <c r="I126" i="5"/>
  <c r="M109" i="5"/>
  <c r="N110" i="5" s="1"/>
  <c r="O111" i="5" s="1"/>
  <c r="M162" i="5"/>
  <c r="N163" i="5" s="1"/>
  <c r="O164" i="5" s="1"/>
  <c r="S161" i="5"/>
  <c r="I146" i="5"/>
  <c r="C37" i="5"/>
  <c r="C34" i="5"/>
  <c r="C36" i="5"/>
  <c r="C35" i="5"/>
  <c r="J109" i="5"/>
  <c r="K110" i="5" s="1"/>
  <c r="L111" i="5" s="1"/>
  <c r="S111" i="5" s="1"/>
  <c r="R108" i="5"/>
  <c r="G162" i="5"/>
  <c r="H163" i="5" s="1"/>
  <c r="I164" i="5" s="1"/>
  <c r="R98" i="5"/>
  <c r="I117" i="3"/>
  <c r="H137" i="5"/>
  <c r="I138" i="5" s="1"/>
  <c r="F81" i="3"/>
  <c r="G82" i="3" s="1"/>
  <c r="H83" i="3" s="1"/>
  <c r="I84" i="3" s="1"/>
  <c r="L52" i="3"/>
  <c r="L54" i="3"/>
  <c r="Q5" i="1"/>
  <c r="AS15" i="1"/>
  <c r="AE34" i="1"/>
  <c r="J132" i="1" s="1"/>
  <c r="J134" i="1" s="1"/>
  <c r="K135" i="1" s="1"/>
  <c r="L136" i="1" s="1"/>
  <c r="AM5" i="1"/>
  <c r="AQ5" i="1"/>
  <c r="AC24" i="1"/>
  <c r="H41" i="1" s="1"/>
  <c r="H43" i="1" s="1"/>
  <c r="I44" i="1" s="1"/>
  <c r="AL9" i="1"/>
  <c r="AP9" i="1"/>
  <c r="AT9" i="1"/>
  <c r="AF28" i="1"/>
  <c r="K78" i="1" s="1"/>
  <c r="K80" i="1" s="1"/>
  <c r="L81" i="1" s="1"/>
  <c r="AM13" i="1"/>
  <c r="Y32" i="1"/>
  <c r="D114" i="1" s="1"/>
  <c r="D116" i="1" s="1"/>
  <c r="E117" i="1" s="1"/>
  <c r="F118" i="1" s="1"/>
  <c r="G119" i="1" s="1"/>
  <c r="H120" i="1" s="1"/>
  <c r="AN14" i="1"/>
  <c r="Z33" i="1"/>
  <c r="E123" i="1" s="1"/>
  <c r="E125" i="1" s="1"/>
  <c r="F126" i="1" s="1"/>
  <c r="G127" i="1" s="1"/>
  <c r="H128" i="1" s="1"/>
  <c r="I129" i="1" s="1"/>
  <c r="AN10" i="1"/>
  <c r="Z27" i="1"/>
  <c r="E69" i="1" s="1"/>
  <c r="E71" i="1" s="1"/>
  <c r="F72" i="1" s="1"/>
  <c r="G73" i="1" s="1"/>
  <c r="H74" i="1" s="1"/>
  <c r="I75" i="1" s="1"/>
  <c r="Z29" i="1"/>
  <c r="E87" i="1" s="1"/>
  <c r="E90" i="1" s="1"/>
  <c r="F91" i="1" s="1"/>
  <c r="G92" i="1" s="1"/>
  <c r="H93" i="1" s="1"/>
  <c r="Z26" i="1"/>
  <c r="E60" i="1" s="1"/>
  <c r="Z28" i="1"/>
  <c r="E78" i="1" s="1"/>
  <c r="E80" i="1" s="1"/>
  <c r="F81" i="1" s="1"/>
  <c r="G82" i="1" s="1"/>
  <c r="H83" i="1" s="1"/>
  <c r="I84" i="1" s="1"/>
  <c r="AO11" i="1"/>
  <c r="AA30" i="1"/>
  <c r="F96" i="1" s="1"/>
  <c r="F99" i="1" s="1"/>
  <c r="G100" i="1" s="1"/>
  <c r="H101" i="1" s="1"/>
  <c r="I102" i="1" s="1"/>
  <c r="AA29" i="1"/>
  <c r="F87" i="1" s="1"/>
  <c r="F89" i="1" s="1"/>
  <c r="G90" i="1" s="1"/>
  <c r="AQ13" i="1"/>
  <c r="AC29" i="1"/>
  <c r="H87" i="1" s="1"/>
  <c r="H89" i="1" s="1"/>
  <c r="I90" i="1" s="1"/>
  <c r="AU12" i="1"/>
  <c r="AG31" i="1"/>
  <c r="L105" i="1" s="1"/>
  <c r="L107" i="1" s="1"/>
  <c r="AV13" i="1"/>
  <c r="AW14" i="1"/>
  <c r="AW10" i="1"/>
  <c r="AI27" i="1"/>
  <c r="N69" i="1" s="1"/>
  <c r="AI28" i="1"/>
  <c r="N78" i="1" s="1"/>
  <c r="N80" i="1" s="1"/>
  <c r="O81" i="1" s="1"/>
  <c r="AX11" i="1"/>
  <c r="S162" i="5"/>
  <c r="M46" i="3"/>
  <c r="N47" i="3" s="1"/>
  <c r="M65" i="3"/>
  <c r="J119" i="5"/>
  <c r="K120" i="5" s="1"/>
  <c r="L91" i="3"/>
  <c r="M35" i="3"/>
  <c r="H162" i="5"/>
  <c r="I163" i="5" s="1"/>
  <c r="G36" i="5"/>
  <c r="H37" i="5" s="1"/>
  <c r="I38" i="5" s="1"/>
  <c r="J144" i="5"/>
  <c r="R143" i="5"/>
  <c r="O143" i="5"/>
  <c r="O144" i="5"/>
  <c r="D137" i="5"/>
  <c r="E138" i="5" s="1"/>
  <c r="D135" i="5"/>
  <c r="E136" i="5" s="1"/>
  <c r="F137" i="5" s="1"/>
  <c r="G138" i="5" s="1"/>
  <c r="Q134" i="5"/>
  <c r="I53" i="5"/>
  <c r="R34" i="5"/>
  <c r="S143" i="5"/>
  <c r="M144" i="5"/>
  <c r="N145" i="5" s="1"/>
  <c r="O146" i="5" s="1"/>
  <c r="I135" i="5"/>
  <c r="R116" i="5"/>
  <c r="J117" i="5"/>
  <c r="K118" i="5" s="1"/>
  <c r="L119" i="5" s="1"/>
  <c r="N81" i="5"/>
  <c r="F153" i="3"/>
  <c r="F108" i="3"/>
  <c r="G109" i="3" s="1"/>
  <c r="H110" i="3" s="1"/>
  <c r="I111" i="3" s="1"/>
  <c r="H43" i="3"/>
  <c r="H44" i="3"/>
  <c r="C92" i="5"/>
  <c r="C90" i="5"/>
  <c r="C91" i="5"/>
  <c r="C93" i="5"/>
  <c r="C89" i="5"/>
  <c r="U112" i="8"/>
  <c r="W112" i="8" s="1"/>
  <c r="V112" i="8"/>
  <c r="AQ15" i="1"/>
  <c r="AP16" i="1"/>
  <c r="AT16" i="1"/>
  <c r="AX16" i="1"/>
  <c r="AP17" i="1"/>
  <c r="AT17" i="1"/>
  <c r="AX17" i="1"/>
  <c r="AO18" i="1"/>
  <c r="AS18" i="1"/>
  <c r="AW18" i="1"/>
  <c r="AM21" i="1"/>
  <c r="AN21" i="1"/>
  <c r="AO20" i="1"/>
  <c r="AP20" i="1"/>
  <c r="AQ20" i="1"/>
  <c r="AR20" i="1"/>
  <c r="AS20" i="1"/>
  <c r="AT20" i="1"/>
  <c r="AU20" i="1"/>
  <c r="AV20" i="1"/>
  <c r="AW20" i="1"/>
  <c r="AX20" i="1"/>
  <c r="AO5" i="1"/>
  <c r="AT5" i="1"/>
  <c r="AX5" i="1"/>
  <c r="AP6" i="1"/>
  <c r="AT6" i="1"/>
  <c r="AX6" i="1"/>
  <c r="AM7" i="1"/>
  <c r="AQ7" i="1"/>
  <c r="AV7" i="1"/>
  <c r="AM8" i="1"/>
  <c r="AR8" i="1"/>
  <c r="AV8" i="1"/>
  <c r="AN9" i="1"/>
  <c r="AR9" i="1"/>
  <c r="AV9" i="1"/>
  <c r="AM12" i="1"/>
  <c r="AN13" i="1"/>
  <c r="AO14" i="1"/>
  <c r="AO10" i="1"/>
  <c r="AP11" i="1"/>
  <c r="AQ11" i="1"/>
  <c r="AR12" i="1"/>
  <c r="AS13" i="1"/>
  <c r="AT14" i="1"/>
  <c r="AU14" i="1"/>
  <c r="AV11" i="1"/>
  <c r="AW12" i="1"/>
  <c r="AX13" i="1"/>
  <c r="AL11" i="1"/>
  <c r="AL15" i="1"/>
  <c r="AL21" i="1"/>
  <c r="X38" i="1"/>
  <c r="C168" i="1" s="1"/>
  <c r="AL6" i="1"/>
  <c r="I118" i="3"/>
  <c r="L92" i="3"/>
  <c r="K53" i="5"/>
  <c r="L54" i="5" s="1"/>
  <c r="K52" i="5"/>
  <c r="L53" i="5" s="1"/>
  <c r="I145" i="5"/>
  <c r="I99" i="5"/>
  <c r="D165" i="3"/>
  <c r="D172" i="5"/>
  <c r="O72" i="5"/>
  <c r="M99" i="5"/>
  <c r="N100" i="5" s="1"/>
  <c r="K144" i="5"/>
  <c r="L145" i="5" s="1"/>
  <c r="H135" i="5"/>
  <c r="I136" i="5" s="1"/>
  <c r="L99" i="5"/>
  <c r="E108" i="3"/>
  <c r="F109" i="3" s="1"/>
  <c r="G110" i="3" s="1"/>
  <c r="H111" i="3" s="1"/>
  <c r="L90" i="3"/>
  <c r="M44" i="3"/>
  <c r="N45" i="3" s="1"/>
  <c r="O126" i="3"/>
  <c r="L44" i="3"/>
  <c r="L53" i="3"/>
  <c r="Q15" i="5"/>
  <c r="Q16" i="5"/>
  <c r="I35" i="3"/>
  <c r="Y25" i="3"/>
  <c r="D50" i="3" s="1"/>
  <c r="D52" i="3" s="1"/>
  <c r="AM6" i="3"/>
  <c r="AQ6" i="3"/>
  <c r="AC25" i="3"/>
  <c r="H50" i="3" s="1"/>
  <c r="H52" i="3" s="1"/>
  <c r="L108" i="3"/>
  <c r="AW12" i="3"/>
  <c r="AI30" i="3"/>
  <c r="N96" i="3" s="1"/>
  <c r="AI31" i="3"/>
  <c r="N105" i="3" s="1"/>
  <c r="AI28" i="3"/>
  <c r="N78" i="3" s="1"/>
  <c r="N80" i="3" s="1"/>
  <c r="O81" i="3" s="1"/>
  <c r="AN13" i="3"/>
  <c r="Z29" i="3"/>
  <c r="E87" i="3" s="1"/>
  <c r="E89" i="3" s="1"/>
  <c r="F90" i="3" s="1"/>
  <c r="G91" i="3" s="1"/>
  <c r="H92" i="3" s="1"/>
  <c r="I93" i="3" s="1"/>
  <c r="Z32" i="3"/>
  <c r="E114" i="3" s="1"/>
  <c r="AV17" i="3"/>
  <c r="AH36" i="3"/>
  <c r="M150" i="3" s="1"/>
  <c r="M152" i="3" s="1"/>
  <c r="AP18" i="3"/>
  <c r="AB37" i="3"/>
  <c r="G159" i="3" s="1"/>
  <c r="G161" i="3" s="1"/>
  <c r="Q161" i="3" s="1"/>
  <c r="AB36" i="3"/>
  <c r="G150" i="3" s="1"/>
  <c r="G152" i="3" s="1"/>
  <c r="H153" i="3" s="1"/>
  <c r="AT18" i="3"/>
  <c r="AF36" i="3"/>
  <c r="K150" i="3" s="1"/>
  <c r="AF35" i="3"/>
  <c r="K141" i="3" s="1"/>
  <c r="K143" i="3" s="1"/>
  <c r="AF34" i="3"/>
  <c r="K132" i="3" s="1"/>
  <c r="K134" i="3" s="1"/>
  <c r="L135" i="3" s="1"/>
  <c r="AF37" i="3"/>
  <c r="K159" i="3" s="1"/>
  <c r="K161" i="3" s="1"/>
  <c r="J35" i="5"/>
  <c r="K36" i="5" s="1"/>
  <c r="U154" i="2"/>
  <c r="W154" i="2" s="1"/>
  <c r="V154" i="2"/>
  <c r="AM15" i="1"/>
  <c r="AR15" i="1"/>
  <c r="AM16" i="1"/>
  <c r="AQ17" i="1"/>
  <c r="AU17" i="1"/>
  <c r="AM20" i="1"/>
  <c r="AN20" i="1"/>
  <c r="AP19" i="1"/>
  <c r="AQ19" i="1"/>
  <c r="AR19" i="1"/>
  <c r="AT19" i="1"/>
  <c r="AU19" i="1"/>
  <c r="AV19" i="1"/>
  <c r="AX19" i="1"/>
  <c r="AP5" i="1"/>
  <c r="AU5" i="1"/>
  <c r="AM6" i="1"/>
  <c r="AQ6" i="1"/>
  <c r="AU6" i="1"/>
  <c r="AN7" i="1"/>
  <c r="AR7" i="1"/>
  <c r="AW7" i="1"/>
  <c r="AN8" i="1"/>
  <c r="AS8" i="1"/>
  <c r="AW8" i="1"/>
  <c r="AX8" i="1"/>
  <c r="AO9" i="1"/>
  <c r="AS9" i="1"/>
  <c r="AW9" i="1"/>
  <c r="AL10" i="1"/>
  <c r="AM11" i="1"/>
  <c r="AN12" i="1"/>
  <c r="AO13" i="1"/>
  <c r="AP14" i="1"/>
  <c r="AP10" i="1"/>
  <c r="AQ10" i="1"/>
  <c r="AR11" i="1"/>
  <c r="AS12" i="1"/>
  <c r="AT13" i="1"/>
  <c r="AU13" i="1"/>
  <c r="AV14" i="1"/>
  <c r="AW11" i="1"/>
  <c r="AX12" i="1"/>
  <c r="D171" i="5"/>
  <c r="Q170" i="5"/>
  <c r="I46" i="5"/>
  <c r="Q19" i="3"/>
  <c r="Q20" i="3"/>
  <c r="Q9" i="3"/>
  <c r="N35" i="5"/>
  <c r="O36" i="5" s="1"/>
  <c r="D165" i="5"/>
  <c r="F162" i="5"/>
  <c r="G163" i="5" s="1"/>
  <c r="H164" i="5" s="1"/>
  <c r="I165" i="5" s="1"/>
  <c r="K135" i="5"/>
  <c r="L136" i="5" s="1"/>
  <c r="K134" i="5"/>
  <c r="L135" i="5" s="1"/>
  <c r="G72" i="5"/>
  <c r="H73" i="5" s="1"/>
  <c r="I74" i="5" s="1"/>
  <c r="H171" i="3"/>
  <c r="I153" i="5"/>
  <c r="R107" i="5"/>
  <c r="N72" i="5"/>
  <c r="O73" i="5" s="1"/>
  <c r="C165" i="3"/>
  <c r="C162" i="3"/>
  <c r="E153" i="3"/>
  <c r="F154" i="3" s="1"/>
  <c r="G155" i="3" s="1"/>
  <c r="H156" i="3" s="1"/>
  <c r="S107" i="5"/>
  <c r="I144" i="3"/>
  <c r="L62" i="3"/>
  <c r="L63" i="3"/>
  <c r="AX7" i="3"/>
  <c r="AJ24" i="3"/>
  <c r="O41" i="3" s="1"/>
  <c r="O43" i="3" s="1"/>
  <c r="S43" i="3" s="1"/>
  <c r="AJ26" i="3"/>
  <c r="O60" i="3" s="1"/>
  <c r="O62" i="3" s="1"/>
  <c r="AJ25" i="3"/>
  <c r="O50" i="3" s="1"/>
  <c r="O52" i="3" s="1"/>
  <c r="AO8" i="3"/>
  <c r="AA24" i="3"/>
  <c r="F41" i="3" s="1"/>
  <c r="F43" i="3" s="1"/>
  <c r="G44" i="3" s="1"/>
  <c r="H45" i="3" s="1"/>
  <c r="I46" i="3" s="1"/>
  <c r="AA26" i="3"/>
  <c r="F60" i="3" s="1"/>
  <c r="F62" i="3" s="1"/>
  <c r="AA25" i="3"/>
  <c r="F50" i="3" s="1"/>
  <c r="F52" i="3" s="1"/>
  <c r="G53" i="3" s="1"/>
  <c r="H54" i="3" s="1"/>
  <c r="AA27" i="3"/>
  <c r="F69" i="3" s="1"/>
  <c r="AU9" i="3"/>
  <c r="AG27" i="3"/>
  <c r="L69" i="3" s="1"/>
  <c r="AG28" i="3"/>
  <c r="L78" i="3" s="1"/>
  <c r="L80" i="3" s="1"/>
  <c r="X30" i="3"/>
  <c r="C96" i="3" s="1"/>
  <c r="AL10" i="3"/>
  <c r="X29" i="3"/>
  <c r="C87" i="3" s="1"/>
  <c r="AU14" i="3"/>
  <c r="AG31" i="3"/>
  <c r="L105" i="3" s="1"/>
  <c r="L107" i="3" s="1"/>
  <c r="AG33" i="3"/>
  <c r="L123" i="3" s="1"/>
  <c r="L125" i="3" s="1"/>
  <c r="AG30" i="3"/>
  <c r="L96" i="3" s="1"/>
  <c r="L98" i="3" s="1"/>
  <c r="AG32" i="3"/>
  <c r="L114" i="3" s="1"/>
  <c r="L116" i="3" s="1"/>
  <c r="AL15" i="3"/>
  <c r="X32" i="3"/>
  <c r="C114" i="3" s="1"/>
  <c r="X34" i="3"/>
  <c r="C132" i="3" s="1"/>
  <c r="AR16" i="3"/>
  <c r="AD35" i="3"/>
  <c r="I141" i="3" s="1"/>
  <c r="I143" i="3" s="1"/>
  <c r="AD34" i="3"/>
  <c r="I132" i="3" s="1"/>
  <c r="I138" i="3" s="1"/>
  <c r="AV16" i="3"/>
  <c r="AH35" i="3"/>
  <c r="M141" i="3" s="1"/>
  <c r="M143" i="3" s="1"/>
  <c r="N144" i="3" s="1"/>
  <c r="O145" i="3" s="1"/>
  <c r="AS17" i="3"/>
  <c r="AE34" i="3"/>
  <c r="J132" i="3" s="1"/>
  <c r="J134" i="3" s="1"/>
  <c r="K135" i="3" s="1"/>
  <c r="L136" i="3" s="1"/>
  <c r="AE35" i="3"/>
  <c r="J141" i="3" s="1"/>
  <c r="J143" i="3" s="1"/>
  <c r="K144" i="3" s="1"/>
  <c r="AE33" i="3"/>
  <c r="J123" i="3" s="1"/>
  <c r="J125" i="3" s="1"/>
  <c r="K126" i="3" s="1"/>
  <c r="L127" i="3" s="1"/>
  <c r="AW17" i="3"/>
  <c r="AI35" i="3"/>
  <c r="N141" i="3" s="1"/>
  <c r="N143" i="3" s="1"/>
  <c r="O144" i="3" s="1"/>
  <c r="AI36" i="3"/>
  <c r="N150" i="3" s="1"/>
  <c r="N152" i="3" s="1"/>
  <c r="O153" i="3" s="1"/>
  <c r="AI34" i="3"/>
  <c r="N132" i="3" s="1"/>
  <c r="N134" i="3" s="1"/>
  <c r="O135" i="3" s="1"/>
  <c r="F162" i="3"/>
  <c r="G163" i="3" s="1"/>
  <c r="U152" i="2"/>
  <c r="W152" i="2" s="1"/>
  <c r="V152" i="2"/>
  <c r="U153" i="2"/>
  <c r="W153" i="2" s="1"/>
  <c r="V153" i="2"/>
  <c r="U152" i="7"/>
  <c r="W152" i="7" s="1"/>
  <c r="V152" i="7"/>
  <c r="V155" i="7"/>
  <c r="U155" i="7"/>
  <c r="W155" i="7" s="1"/>
  <c r="D153" i="5"/>
  <c r="H126" i="3"/>
  <c r="I127" i="3" s="1"/>
  <c r="I81" i="3"/>
  <c r="C138" i="5"/>
  <c r="C135" i="5"/>
  <c r="C137" i="5"/>
  <c r="U20" i="1"/>
  <c r="AN6" i="3"/>
  <c r="Z25" i="3"/>
  <c r="E50" i="3" s="1"/>
  <c r="E52" i="3" s="1"/>
  <c r="F53" i="3" s="1"/>
  <c r="G54" i="3" s="1"/>
  <c r="H55" i="3" s="1"/>
  <c r="I56" i="3" s="1"/>
  <c r="Z23" i="3"/>
  <c r="E32" i="3" s="1"/>
  <c r="E34" i="3" s="1"/>
  <c r="F35" i="3" s="1"/>
  <c r="G36" i="3" s="1"/>
  <c r="H37" i="3" s="1"/>
  <c r="I38" i="3" s="1"/>
  <c r="Z24" i="3"/>
  <c r="E41" i="3" s="1"/>
  <c r="E43" i="3" s="1"/>
  <c r="F44" i="3" s="1"/>
  <c r="G45" i="3" s="1"/>
  <c r="H46" i="3" s="1"/>
  <c r="I47" i="3" s="1"/>
  <c r="AL9" i="3"/>
  <c r="X28" i="3"/>
  <c r="C78" i="3" s="1"/>
  <c r="X25" i="3"/>
  <c r="C50" i="3" s="1"/>
  <c r="X27" i="3"/>
  <c r="C69" i="3" s="1"/>
  <c r="AP9" i="3"/>
  <c r="AB26" i="3"/>
  <c r="G60" i="3" s="1"/>
  <c r="G62" i="3" s="1"/>
  <c r="H63" i="3" s="1"/>
  <c r="I64" i="3" s="1"/>
  <c r="AT12" i="3"/>
  <c r="AF28" i="3"/>
  <c r="K78" i="3" s="1"/>
  <c r="K80" i="3" s="1"/>
  <c r="L81" i="3" s="1"/>
  <c r="AX12" i="3"/>
  <c r="AJ30" i="3"/>
  <c r="O96" i="3" s="1"/>
  <c r="O98" i="3" s="1"/>
  <c r="AJ29" i="3"/>
  <c r="O87" i="3" s="1"/>
  <c r="AV15" i="3"/>
  <c r="AH34" i="3"/>
  <c r="M132" i="3" s="1"/>
  <c r="M134" i="3" s="1"/>
  <c r="AH33" i="3"/>
  <c r="M123" i="3" s="1"/>
  <c r="M125" i="3" s="1"/>
  <c r="N126" i="3" s="1"/>
  <c r="O127" i="3" s="1"/>
  <c r="AM16" i="3"/>
  <c r="Y35" i="3"/>
  <c r="D141" i="3" s="1"/>
  <c r="D143" i="3" s="1"/>
  <c r="E144" i="3" s="1"/>
  <c r="F145" i="3" s="1"/>
  <c r="Y33" i="3"/>
  <c r="D123" i="3" s="1"/>
  <c r="D125" i="3" s="1"/>
  <c r="E126" i="3" s="1"/>
  <c r="F127" i="3" s="1"/>
  <c r="G128" i="3" s="1"/>
  <c r="H129" i="3" s="1"/>
  <c r="AQ19" i="3"/>
  <c r="AC38" i="3"/>
  <c r="H168" i="3" s="1"/>
  <c r="H170" i="3" s="1"/>
  <c r="AC37" i="3"/>
  <c r="H159" i="3" s="1"/>
  <c r="H161" i="3" s="1"/>
  <c r="I162" i="3" s="1"/>
  <c r="AU19" i="3"/>
  <c r="AG35" i="3"/>
  <c r="L141" i="3" s="1"/>
  <c r="L143" i="3" s="1"/>
  <c r="AG36" i="3"/>
  <c r="L150" i="3" s="1"/>
  <c r="L152" i="3" s="1"/>
  <c r="AG37" i="3"/>
  <c r="L159" i="3" s="1"/>
  <c r="L161" i="3" s="1"/>
  <c r="AO21" i="3"/>
  <c r="AA38" i="3"/>
  <c r="F168" i="3" s="1"/>
  <c r="F170" i="3" s="1"/>
  <c r="G171" i="3" s="1"/>
  <c r="H172" i="3" s="1"/>
  <c r="I173" i="3" s="1"/>
  <c r="AS21" i="3"/>
  <c r="AE37" i="3"/>
  <c r="J159" i="3" s="1"/>
  <c r="J161" i="3" s="1"/>
  <c r="AW21" i="3"/>
  <c r="AI37" i="3"/>
  <c r="N159" i="3" s="1"/>
  <c r="AI38" i="3"/>
  <c r="N168" i="3" s="1"/>
  <c r="N170" i="3" s="1"/>
  <c r="O171" i="3" s="1"/>
  <c r="AM5" i="5"/>
  <c r="Y24" i="5"/>
  <c r="D41" i="5" s="1"/>
  <c r="D43" i="5" s="1"/>
  <c r="Y23" i="5"/>
  <c r="D32" i="5" s="1"/>
  <c r="D34" i="5" s="1"/>
  <c r="E35" i="5" s="1"/>
  <c r="F36" i="5" s="1"/>
  <c r="G37" i="5" s="1"/>
  <c r="H38" i="5" s="1"/>
  <c r="AU5" i="5"/>
  <c r="AG23" i="5"/>
  <c r="L32" i="5" s="1"/>
  <c r="L34" i="5" s="1"/>
  <c r="AL6" i="5"/>
  <c r="X26" i="5"/>
  <c r="C60" i="5" s="1"/>
  <c r="AT6" i="5"/>
  <c r="AF24" i="5"/>
  <c r="K41" i="5" s="1"/>
  <c r="K43" i="5" s="1"/>
  <c r="L44" i="5" s="1"/>
  <c r="AX6" i="5"/>
  <c r="AJ25" i="5"/>
  <c r="O50" i="5" s="1"/>
  <c r="O52" i="5" s="1"/>
  <c r="AO7" i="5"/>
  <c r="AA25" i="5"/>
  <c r="F50" i="5" s="1"/>
  <c r="F52" i="5" s="1"/>
  <c r="G53" i="5" s="1"/>
  <c r="H54" i="5" s="1"/>
  <c r="I55" i="5" s="1"/>
  <c r="AS7" i="5"/>
  <c r="AE26" i="5"/>
  <c r="J60" i="5" s="1"/>
  <c r="J62" i="5" s="1"/>
  <c r="K63" i="5" s="1"/>
  <c r="L64" i="5" s="1"/>
  <c r="AE24" i="5"/>
  <c r="J41" i="5" s="1"/>
  <c r="J43" i="5" s="1"/>
  <c r="AW7" i="5"/>
  <c r="AI25" i="5"/>
  <c r="N50" i="5" s="1"/>
  <c r="N52" i="5" s="1"/>
  <c r="AN8" i="5"/>
  <c r="Z26" i="5"/>
  <c r="E60" i="5" s="1"/>
  <c r="Z25" i="5"/>
  <c r="E50" i="5" s="1"/>
  <c r="E52" i="5" s="1"/>
  <c r="F53" i="5" s="1"/>
  <c r="G54" i="5" s="1"/>
  <c r="H55" i="5" s="1"/>
  <c r="I56" i="5" s="1"/>
  <c r="AR8" i="5"/>
  <c r="AD26" i="5"/>
  <c r="I60" i="5" s="1"/>
  <c r="AV8" i="5"/>
  <c r="AH26" i="5"/>
  <c r="M60" i="5" s="1"/>
  <c r="AM9" i="5"/>
  <c r="Y27" i="5"/>
  <c r="D69" i="5" s="1"/>
  <c r="D75" i="5" s="1"/>
  <c r="AL10" i="5"/>
  <c r="X28" i="5"/>
  <c r="C78" i="5" s="1"/>
  <c r="AT10" i="5"/>
  <c r="AF28" i="5"/>
  <c r="K78" i="5" s="1"/>
  <c r="AF29" i="5"/>
  <c r="K87" i="5" s="1"/>
  <c r="K89" i="5" s="1"/>
  <c r="L90" i="5" s="1"/>
  <c r="AX10" i="5"/>
  <c r="AJ28" i="5"/>
  <c r="O78" i="5" s="1"/>
  <c r="O80" i="5" s="1"/>
  <c r="S80" i="5" s="1"/>
  <c r="AO11" i="5"/>
  <c r="AA30" i="5"/>
  <c r="F96" i="5" s="1"/>
  <c r="F98" i="5" s="1"/>
  <c r="G99" i="5" s="1"/>
  <c r="H100" i="5" s="1"/>
  <c r="I101" i="5" s="1"/>
  <c r="AA29" i="5"/>
  <c r="F87" i="5" s="1"/>
  <c r="AS11" i="5"/>
  <c r="AE29" i="5"/>
  <c r="J87" i="5" s="1"/>
  <c r="J89" i="5" s="1"/>
  <c r="K90" i="5" s="1"/>
  <c r="L91" i="5" s="1"/>
  <c r="AW11" i="5"/>
  <c r="AI29" i="5"/>
  <c r="N87" i="5" s="1"/>
  <c r="N89" i="5" s="1"/>
  <c r="O90" i="5" s="1"/>
  <c r="V70" i="2"/>
  <c r="V71" i="2"/>
  <c r="U71" i="2"/>
  <c r="W71" i="2" s="1"/>
  <c r="U28" i="7"/>
  <c r="W28" i="7" s="1"/>
  <c r="V154" i="7"/>
  <c r="V29" i="8"/>
  <c r="U29" i="8"/>
  <c r="W29" i="8" s="1"/>
  <c r="AL13" i="1"/>
  <c r="AL17" i="1"/>
  <c r="AL19" i="1"/>
  <c r="AO22" i="1"/>
  <c r="C56" i="5"/>
  <c r="C173" i="5"/>
  <c r="X30" i="5"/>
  <c r="C96" i="5" s="1"/>
  <c r="AB25" i="5"/>
  <c r="G50" i="5" s="1"/>
  <c r="G52" i="5" s="1"/>
  <c r="H53" i="5" s="1"/>
  <c r="I54" i="5" s="1"/>
  <c r="X38" i="3"/>
  <c r="C168" i="3" s="1"/>
  <c r="AF27" i="5"/>
  <c r="K69" i="5" s="1"/>
  <c r="K71" i="5" s="1"/>
  <c r="L72" i="5" s="1"/>
  <c r="AH25" i="5"/>
  <c r="M50" i="5" s="1"/>
  <c r="AG38" i="3"/>
  <c r="L168" i="3" s="1"/>
  <c r="L170" i="3" s="1"/>
  <c r="AB26" i="5"/>
  <c r="G60" i="5" s="1"/>
  <c r="AB25" i="3"/>
  <c r="G50" i="3" s="1"/>
  <c r="G52" i="3" s="1"/>
  <c r="H53" i="3" s="1"/>
  <c r="AJ31" i="3"/>
  <c r="O105" i="3" s="1"/>
  <c r="O107" i="3" s="1"/>
  <c r="AD38" i="3"/>
  <c r="I168" i="3" s="1"/>
  <c r="I170" i="3" s="1"/>
  <c r="AF30" i="3"/>
  <c r="K96" i="3" s="1"/>
  <c r="K98" i="3" s="1"/>
  <c r="L99" i="3" s="1"/>
  <c r="AI23" i="3"/>
  <c r="N32" i="3" s="1"/>
  <c r="N34" i="3" s="1"/>
  <c r="O35" i="3" s="1"/>
  <c r="AE38" i="3"/>
  <c r="J168" i="3" s="1"/>
  <c r="J170" i="3" s="1"/>
  <c r="K171" i="3" s="1"/>
  <c r="L172" i="3" s="1"/>
  <c r="V31" i="8"/>
  <c r="U18" i="1"/>
  <c r="U5" i="3"/>
  <c r="U10" i="5"/>
  <c r="U11" i="5"/>
  <c r="U14" i="5"/>
  <c r="B28" i="3"/>
  <c r="AL4" i="3"/>
  <c r="X24" i="3"/>
  <c r="C41" i="3" s="1"/>
  <c r="AM5" i="3"/>
  <c r="Y24" i="3"/>
  <c r="D41" i="3" s="1"/>
  <c r="D43" i="3" s="1"/>
  <c r="E44" i="3" s="1"/>
  <c r="F45" i="3" s="1"/>
  <c r="G46" i="3" s="1"/>
  <c r="H47" i="3" s="1"/>
  <c r="AW7" i="3"/>
  <c r="AI26" i="3"/>
  <c r="N60" i="3" s="1"/>
  <c r="N62" i="3" s="1"/>
  <c r="O63" i="3" s="1"/>
  <c r="AN8" i="3"/>
  <c r="AL11" i="3"/>
  <c r="X31" i="3"/>
  <c r="C105" i="3" s="1"/>
  <c r="AT14" i="3"/>
  <c r="AF33" i="3"/>
  <c r="K123" i="3" s="1"/>
  <c r="K125" i="3" s="1"/>
  <c r="AF32" i="3"/>
  <c r="K114" i="3" s="1"/>
  <c r="K116" i="3" s="1"/>
  <c r="L117" i="3" s="1"/>
  <c r="AR19" i="3"/>
  <c r="AD36" i="3"/>
  <c r="I150" i="3" s="1"/>
  <c r="AM20" i="3"/>
  <c r="Y38" i="3"/>
  <c r="D168" i="3" s="1"/>
  <c r="D170" i="3" s="1"/>
  <c r="E171" i="3" s="1"/>
  <c r="F172" i="3" s="1"/>
  <c r="G173" i="3" s="1"/>
  <c r="H174" i="3" s="1"/>
  <c r="AQ20" i="3"/>
  <c r="AU20" i="3"/>
  <c r="AL21" i="3"/>
  <c r="AP21" i="3"/>
  <c r="AT21" i="3"/>
  <c r="AX21" i="3"/>
  <c r="AO22" i="3"/>
  <c r="AS22" i="3"/>
  <c r="AW22" i="3"/>
  <c r="X24" i="5"/>
  <c r="C41" i="5" s="1"/>
  <c r="AI23" i="5"/>
  <c r="N32" i="5" s="1"/>
  <c r="N34" i="5" s="1"/>
  <c r="O35" i="5" s="1"/>
  <c r="AN5" i="5"/>
  <c r="Z24" i="5"/>
  <c r="E41" i="5" s="1"/>
  <c r="E43" i="5" s="1"/>
  <c r="F44" i="5" s="1"/>
  <c r="G45" i="5" s="1"/>
  <c r="H46" i="5" s="1"/>
  <c r="I47" i="5" s="1"/>
  <c r="AR5" i="5"/>
  <c r="AD24" i="5"/>
  <c r="I41" i="5" s="1"/>
  <c r="I45" i="5" s="1"/>
  <c r="AV5" i="5"/>
  <c r="AM6" i="5"/>
  <c r="Y25" i="5"/>
  <c r="D50" i="5" s="1"/>
  <c r="AQ6" i="5"/>
  <c r="AU6" i="5"/>
  <c r="AL7" i="5"/>
  <c r="AP7" i="5"/>
  <c r="AT7" i="5"/>
  <c r="AX7" i="5"/>
  <c r="AJ26" i="5"/>
  <c r="O60" i="5" s="1"/>
  <c r="O62" i="5" s="1"/>
  <c r="AO8" i="5"/>
  <c r="AS8" i="5"/>
  <c r="AE27" i="5"/>
  <c r="J69" i="5" s="1"/>
  <c r="J73" i="5" s="1"/>
  <c r="AW8" i="5"/>
  <c r="AN9" i="5"/>
  <c r="AR9" i="5"/>
  <c r="AD28" i="5"/>
  <c r="I78" i="5" s="1"/>
  <c r="I82" i="5" s="1"/>
  <c r="AV9" i="5"/>
  <c r="AM10" i="5"/>
  <c r="AQ10" i="5"/>
  <c r="AU10" i="5"/>
  <c r="AL11" i="5"/>
  <c r="AP11" i="5"/>
  <c r="AT11" i="5"/>
  <c r="AX11" i="5"/>
  <c r="AJ30" i="5"/>
  <c r="O96" i="5" s="1"/>
  <c r="O98" i="5" s="1"/>
  <c r="S98" i="5" s="1"/>
  <c r="U27" i="2"/>
  <c r="W27" i="2" s="1"/>
  <c r="U69" i="2"/>
  <c r="W69" i="2" s="1"/>
  <c r="U68" i="7"/>
  <c r="W68" i="7" s="1"/>
  <c r="U72" i="7"/>
  <c r="W72" i="7" s="1"/>
  <c r="V72" i="7"/>
  <c r="V109" i="7"/>
  <c r="V111" i="7"/>
  <c r="V151" i="7"/>
  <c r="U155" i="8"/>
  <c r="W155" i="8" s="1"/>
  <c r="N76" i="2"/>
  <c r="L77" i="2"/>
  <c r="M77" i="2"/>
  <c r="N119" i="2"/>
  <c r="M162" i="2"/>
  <c r="L162" i="2"/>
  <c r="AD24" i="3"/>
  <c r="I41" i="3" s="1"/>
  <c r="I43" i="3" s="1"/>
  <c r="U11" i="1"/>
  <c r="U18" i="5"/>
  <c r="AQ5" i="3"/>
  <c r="AU5" i="3"/>
  <c r="AR6" i="3"/>
  <c r="AD25" i="3"/>
  <c r="I50" i="3" s="1"/>
  <c r="I52" i="3" s="1"/>
  <c r="AV6" i="3"/>
  <c r="AS7" i="3"/>
  <c r="AB27" i="3"/>
  <c r="G69" i="3" s="1"/>
  <c r="G71" i="3" s="1"/>
  <c r="H72" i="3" s="1"/>
  <c r="I73" i="3" s="1"/>
  <c r="AS8" i="3"/>
  <c r="AW8" i="3"/>
  <c r="AE28" i="3"/>
  <c r="J78" i="3" s="1"/>
  <c r="AP10" i="3"/>
  <c r="AT10" i="3"/>
  <c r="AQ11" i="3"/>
  <c r="AC30" i="3"/>
  <c r="H96" i="3" s="1"/>
  <c r="AU11" i="3"/>
  <c r="AO13" i="3"/>
  <c r="AA32" i="3"/>
  <c r="F114" i="3" s="1"/>
  <c r="F116" i="3" s="1"/>
  <c r="G117" i="3" s="1"/>
  <c r="H118" i="3" s="1"/>
  <c r="I119" i="3" s="1"/>
  <c r="AS13" i="3"/>
  <c r="AP14" i="3"/>
  <c r="Y34" i="3"/>
  <c r="D132" i="3" s="1"/>
  <c r="D134" i="3" s="1"/>
  <c r="E135" i="3" s="1"/>
  <c r="F136" i="3" s="1"/>
  <c r="G137" i="3" s="1"/>
  <c r="H138" i="3" s="1"/>
  <c r="AP15" i="3"/>
  <c r="AT15" i="3"/>
  <c r="AB35" i="3"/>
  <c r="G141" i="3" s="1"/>
  <c r="AM17" i="3"/>
  <c r="AQ17" i="3"/>
  <c r="AP19" i="3"/>
  <c r="AP8" i="5"/>
  <c r="AO12" i="5"/>
  <c r="AS12" i="5"/>
  <c r="AW12" i="5"/>
  <c r="AV17" i="5"/>
  <c r="AH34" i="5"/>
  <c r="M132" i="5" s="1"/>
  <c r="M134" i="5" s="1"/>
  <c r="N135" i="5" s="1"/>
  <c r="O136" i="5" s="1"/>
  <c r="AR21" i="5"/>
  <c r="AD38" i="5"/>
  <c r="I168" i="5" s="1"/>
  <c r="I173" i="5" s="1"/>
  <c r="U155" i="2"/>
  <c r="W155" i="2" s="1"/>
  <c r="V155" i="2"/>
  <c r="U27" i="7"/>
  <c r="W27" i="7" s="1"/>
  <c r="U30" i="7"/>
  <c r="W30" i="7" s="1"/>
  <c r="U109" i="7"/>
  <c r="W109" i="7" s="1"/>
  <c r="U28" i="8"/>
  <c r="W28" i="8" s="1"/>
  <c r="V28" i="8"/>
  <c r="U68" i="8"/>
  <c r="W68" i="8" s="1"/>
  <c r="V70" i="8"/>
  <c r="U70" i="8"/>
  <c r="W70" i="8" s="1"/>
  <c r="L38" i="8"/>
  <c r="M38" i="8"/>
  <c r="M163" i="7"/>
  <c r="N163" i="7" s="1"/>
  <c r="L163" i="7"/>
  <c r="AV7" i="3"/>
  <c r="AQ12" i="3"/>
  <c r="U109" i="2"/>
  <c r="W109" i="2" s="1"/>
  <c r="AL5" i="3"/>
  <c r="AV5" i="3"/>
  <c r="AW6" i="3"/>
  <c r="AT9" i="3"/>
  <c r="AU10" i="3"/>
  <c r="AV11" i="3"/>
  <c r="AT13" i="3"/>
  <c r="AQ16" i="3"/>
  <c r="AU16" i="3"/>
  <c r="AR17" i="3"/>
  <c r="AS18" i="3"/>
  <c r="AV18" i="3"/>
  <c r="AM19" i="3"/>
  <c r="AL12" i="5"/>
  <c r="AP12" i="5"/>
  <c r="AT12" i="5"/>
  <c r="AX12" i="5"/>
  <c r="V69" i="7"/>
  <c r="U30" i="8"/>
  <c r="W30" i="8" s="1"/>
  <c r="V109" i="8"/>
  <c r="V154" i="8"/>
  <c r="AN18" i="3"/>
  <c r="AV19" i="5"/>
  <c r="AN5" i="3"/>
  <c r="AO5" i="3"/>
  <c r="AS5" i="3"/>
  <c r="AX5" i="3"/>
  <c r="AT6" i="3"/>
  <c r="AP7" i="3"/>
  <c r="AT7" i="3"/>
  <c r="AU7" i="3"/>
  <c r="AL8" i="3"/>
  <c r="AQ8" i="3"/>
  <c r="AM9" i="3"/>
  <c r="AQ9" i="3"/>
  <c r="AV9" i="3"/>
  <c r="AM10" i="3"/>
  <c r="AN10" i="3"/>
  <c r="AR10" i="3"/>
  <c r="AW10" i="3"/>
  <c r="AS11" i="3"/>
  <c r="AW11" i="3"/>
  <c r="AL12" i="3"/>
  <c r="AP12" i="3"/>
  <c r="AU12" i="3"/>
  <c r="AL13" i="3"/>
  <c r="AQ13" i="3"/>
  <c r="AM14" i="3"/>
  <c r="AQ14" i="3"/>
  <c r="AR14" i="3"/>
  <c r="AV14" i="3"/>
  <c r="AN15" i="3"/>
  <c r="AR15" i="3"/>
  <c r="AW15" i="3"/>
  <c r="AN16" i="3"/>
  <c r="AW16" i="3"/>
  <c r="AX16" i="3"/>
  <c r="AO17" i="3"/>
  <c r="AT17" i="3"/>
  <c r="AX17" i="3"/>
  <c r="AQ18" i="3"/>
  <c r="AU18" i="3"/>
  <c r="AW18" i="3"/>
  <c r="AN19" i="3"/>
  <c r="AS19" i="3"/>
  <c r="AN20" i="3"/>
  <c r="AR20" i="3"/>
  <c r="AV20" i="3"/>
  <c r="AM21" i="3"/>
  <c r="AU21" i="3"/>
  <c r="AL22" i="3"/>
  <c r="AP22" i="3"/>
  <c r="AT22" i="3"/>
  <c r="AX22" i="3"/>
  <c r="AO5" i="5"/>
  <c r="AS5" i="5"/>
  <c r="AW5" i="5"/>
  <c r="AN6" i="5"/>
  <c r="AR6" i="5"/>
  <c r="AV6" i="5"/>
  <c r="AM7" i="5"/>
  <c r="AQ7" i="5"/>
  <c r="AU7" i="5"/>
  <c r="AL8" i="5"/>
  <c r="AT8" i="5"/>
  <c r="AX8" i="5"/>
  <c r="AO9" i="5"/>
  <c r="AS9" i="5"/>
  <c r="AN10" i="5"/>
  <c r="AR10" i="5"/>
  <c r="AV10" i="5"/>
  <c r="AM11" i="5"/>
  <c r="AQ11" i="5"/>
  <c r="AU11" i="5"/>
  <c r="AM12" i="5"/>
  <c r="AQ12" i="5"/>
  <c r="AU12" i="5"/>
  <c r="AL13" i="5"/>
  <c r="AP13" i="5"/>
  <c r="AT13" i="5"/>
  <c r="AX13" i="5"/>
  <c r="AO14" i="5"/>
  <c r="AS14" i="5"/>
  <c r="AN15" i="5"/>
  <c r="AR15" i="5"/>
  <c r="AV15" i="5"/>
  <c r="AM16" i="5"/>
  <c r="AU16" i="5"/>
  <c r="AL17" i="5"/>
  <c r="AP17" i="5"/>
  <c r="AT17" i="5"/>
  <c r="AX17" i="5"/>
  <c r="AO18" i="5"/>
  <c r="AS18" i="5"/>
  <c r="AW18" i="5"/>
  <c r="AN19" i="5"/>
  <c r="AR19" i="5"/>
  <c r="AM20" i="5"/>
  <c r="AQ20" i="5"/>
  <c r="AU20" i="5"/>
  <c r="AL21" i="5"/>
  <c r="AT21" i="5"/>
  <c r="AX21" i="5"/>
  <c r="AO22" i="5"/>
  <c r="AS22" i="5"/>
  <c r="AW22" i="5"/>
  <c r="U151" i="7"/>
  <c r="W151" i="7" s="1"/>
  <c r="U154" i="7"/>
  <c r="W154" i="7" s="1"/>
  <c r="U109" i="8"/>
  <c r="W109" i="8" s="1"/>
  <c r="U111" i="8"/>
  <c r="W111" i="8" s="1"/>
  <c r="U152" i="8"/>
  <c r="W152" i="8" s="1"/>
  <c r="U153" i="8"/>
  <c r="W153" i="8" s="1"/>
  <c r="AT5" i="3"/>
  <c r="AL6" i="3"/>
  <c r="AP6" i="3"/>
  <c r="AU6" i="3"/>
  <c r="AM7" i="3"/>
  <c r="AQ7" i="3"/>
  <c r="AM8" i="3"/>
  <c r="AR8" i="3"/>
  <c r="AN9" i="3"/>
  <c r="AR9" i="3"/>
  <c r="AS9" i="3"/>
  <c r="AW9" i="3"/>
  <c r="AO10" i="3"/>
  <c r="AS10" i="3"/>
  <c r="AX10" i="3"/>
  <c r="AT11" i="3"/>
  <c r="AX11" i="3"/>
  <c r="AM12" i="3"/>
  <c r="AV12" i="3"/>
  <c r="AM13" i="3"/>
  <c r="AR13" i="3"/>
  <c r="AV13" i="3"/>
  <c r="AW13" i="3"/>
  <c r="AN14" i="3"/>
  <c r="AS14" i="3"/>
  <c r="AO15" i="3"/>
  <c r="AS15" i="3"/>
  <c r="AX15" i="3"/>
  <c r="AO16" i="3"/>
  <c r="AP16" i="3"/>
  <c r="AT16" i="3"/>
  <c r="AL17" i="3"/>
  <c r="AP17" i="3"/>
  <c r="AU17" i="3"/>
  <c r="AL18" i="3"/>
  <c r="AR18" i="3"/>
  <c r="AO19" i="3"/>
  <c r="AT19" i="3"/>
  <c r="AX19" i="3"/>
  <c r="AO20" i="3"/>
  <c r="AN12" i="5"/>
  <c r="AR12" i="5"/>
  <c r="AV12" i="5"/>
  <c r="U70" i="7"/>
  <c r="W70" i="7" s="1"/>
  <c r="U71" i="7"/>
  <c r="W71" i="7" s="1"/>
  <c r="U27" i="8"/>
  <c r="W27" i="8" s="1"/>
  <c r="U71" i="8"/>
  <c r="W71" i="8" s="1"/>
  <c r="M120" i="7"/>
  <c r="N120" i="7" s="1"/>
  <c r="L120" i="7"/>
  <c r="M160" i="7"/>
  <c r="N160" i="7" s="1"/>
  <c r="L160" i="7"/>
  <c r="M79" i="8"/>
  <c r="N79" i="8" s="1"/>
  <c r="L79" i="8"/>
  <c r="U110" i="7"/>
  <c r="W110" i="7" s="1"/>
  <c r="U111" i="7"/>
  <c r="W111" i="7" s="1"/>
  <c r="U113" i="8"/>
  <c r="W113" i="8" s="1"/>
  <c r="U151" i="8"/>
  <c r="W151" i="8" s="1"/>
  <c r="M117" i="8"/>
  <c r="N117" i="8" s="1"/>
  <c r="L117" i="8"/>
  <c r="M121" i="8"/>
  <c r="N121" i="8" s="1"/>
  <c r="L121" i="8"/>
  <c r="M159" i="8"/>
  <c r="N159" i="8" s="1"/>
  <c r="L159" i="8"/>
  <c r="M119" i="8"/>
  <c r="N119" i="8" s="1"/>
  <c r="L119" i="8"/>
  <c r="E164" i="1" l="1"/>
  <c r="F165" i="1" s="1"/>
  <c r="E156" i="1"/>
  <c r="J174" i="5"/>
  <c r="E74" i="1"/>
  <c r="F75" i="1" s="1"/>
  <c r="J83" i="5"/>
  <c r="K84" i="5" s="1"/>
  <c r="K74" i="5"/>
  <c r="L75" i="5" s="1"/>
  <c r="J46" i="5"/>
  <c r="K47" i="5" s="1"/>
  <c r="J74" i="3"/>
  <c r="K75" i="3" s="1"/>
  <c r="R73" i="3"/>
  <c r="D52" i="5"/>
  <c r="D56" i="5"/>
  <c r="D54" i="5"/>
  <c r="C47" i="5"/>
  <c r="C46" i="5"/>
  <c r="C45" i="5"/>
  <c r="C43" i="5"/>
  <c r="C44" i="5"/>
  <c r="I153" i="3"/>
  <c r="I152" i="3"/>
  <c r="M100" i="3"/>
  <c r="N101" i="3" s="1"/>
  <c r="O102" i="3" s="1"/>
  <c r="C172" i="3"/>
  <c r="C173" i="3"/>
  <c r="C170" i="3"/>
  <c r="C171" i="3"/>
  <c r="F89" i="5"/>
  <c r="G90" i="5" s="1"/>
  <c r="H91" i="5" s="1"/>
  <c r="I92" i="5" s="1"/>
  <c r="F90" i="5"/>
  <c r="G91" i="5" s="1"/>
  <c r="H92" i="5" s="1"/>
  <c r="I93" i="5" s="1"/>
  <c r="C84" i="5"/>
  <c r="C83" i="5"/>
  <c r="C80" i="5"/>
  <c r="C81" i="5"/>
  <c r="C82" i="5"/>
  <c r="M62" i="5"/>
  <c r="M63" i="5"/>
  <c r="J56" i="5"/>
  <c r="S34" i="5"/>
  <c r="M35" i="5"/>
  <c r="N36" i="5" s="1"/>
  <c r="O37" i="5" s="1"/>
  <c r="M162" i="3"/>
  <c r="N163" i="3" s="1"/>
  <c r="O164" i="3" s="1"/>
  <c r="J163" i="3"/>
  <c r="K164" i="3" s="1"/>
  <c r="L165" i="3" s="1"/>
  <c r="G146" i="3"/>
  <c r="H147" i="3" s="1"/>
  <c r="C74" i="3"/>
  <c r="C72" i="3"/>
  <c r="C71" i="3"/>
  <c r="C75" i="3"/>
  <c r="C73" i="3"/>
  <c r="J82" i="3"/>
  <c r="M128" i="3"/>
  <c r="N129" i="3" s="1"/>
  <c r="M117" i="3"/>
  <c r="N118" i="3" s="1"/>
  <c r="O119" i="3" s="1"/>
  <c r="J47" i="3"/>
  <c r="J145" i="3"/>
  <c r="K146" i="3" s="1"/>
  <c r="L147" i="3" s="1"/>
  <c r="M136" i="5"/>
  <c r="N137" i="5" s="1"/>
  <c r="O138" i="5" s="1"/>
  <c r="S135" i="5"/>
  <c r="J47" i="5"/>
  <c r="L37" i="5"/>
  <c r="K152" i="3"/>
  <c r="L153" i="3" s="1"/>
  <c r="K153" i="3"/>
  <c r="L154" i="3" s="1"/>
  <c r="N99" i="3"/>
  <c r="O100" i="3" s="1"/>
  <c r="N98" i="3"/>
  <c r="O99" i="3" s="1"/>
  <c r="J36" i="3"/>
  <c r="K37" i="3" s="1"/>
  <c r="L38" i="3" s="1"/>
  <c r="K117" i="3"/>
  <c r="L118" i="3" s="1"/>
  <c r="M146" i="5"/>
  <c r="N147" i="5" s="1"/>
  <c r="O100" i="5"/>
  <c r="E173" i="5"/>
  <c r="F174" i="5" s="1"/>
  <c r="M135" i="5"/>
  <c r="N136" i="5" s="1"/>
  <c r="O137" i="5" s="1"/>
  <c r="M55" i="5"/>
  <c r="N56" i="5" s="1"/>
  <c r="D92" i="5"/>
  <c r="E93" i="5" s="1"/>
  <c r="I44" i="3"/>
  <c r="S119" i="5"/>
  <c r="M120" i="5"/>
  <c r="R53" i="5"/>
  <c r="J54" i="5"/>
  <c r="K55" i="5" s="1"/>
  <c r="L56" i="5" s="1"/>
  <c r="N36" i="3"/>
  <c r="O37" i="3" s="1"/>
  <c r="J91" i="1"/>
  <c r="K92" i="1" s="1"/>
  <c r="L93" i="1" s="1"/>
  <c r="M55" i="3"/>
  <c r="N56" i="3" s="1"/>
  <c r="J118" i="3"/>
  <c r="K119" i="3" s="1"/>
  <c r="L120" i="3" s="1"/>
  <c r="R117" i="3"/>
  <c r="O53" i="3"/>
  <c r="F99" i="5"/>
  <c r="G100" i="5" s="1"/>
  <c r="H101" i="5" s="1"/>
  <c r="I102" i="5" s="1"/>
  <c r="D38" i="5"/>
  <c r="J127" i="5"/>
  <c r="K128" i="5" s="1"/>
  <c r="L129" i="5" s="1"/>
  <c r="R117" i="5"/>
  <c r="J92" i="5"/>
  <c r="K93" i="5" s="1"/>
  <c r="M128" i="5"/>
  <c r="N129" i="5" s="1"/>
  <c r="J56" i="1"/>
  <c r="J147" i="1"/>
  <c r="F73" i="3"/>
  <c r="G74" i="3" s="1"/>
  <c r="H75" i="3" s="1"/>
  <c r="N37" i="3"/>
  <c r="O38" i="3" s="1"/>
  <c r="K99" i="3"/>
  <c r="L100" i="3" s="1"/>
  <c r="D65" i="3"/>
  <c r="D38" i="3"/>
  <c r="O45" i="3"/>
  <c r="L171" i="3"/>
  <c r="J91" i="5"/>
  <c r="M165" i="5"/>
  <c r="S164" i="5"/>
  <c r="J128" i="5"/>
  <c r="K129" i="5" s="1"/>
  <c r="D127" i="5"/>
  <c r="E128" i="5" s="1"/>
  <c r="F129" i="5" s="1"/>
  <c r="Q107" i="5"/>
  <c r="D108" i="5"/>
  <c r="E109" i="5" s="1"/>
  <c r="F110" i="5" s="1"/>
  <c r="G111" i="5" s="1"/>
  <c r="P107" i="5"/>
  <c r="J74" i="5"/>
  <c r="K75" i="5" s="1"/>
  <c r="M126" i="5"/>
  <c r="N127" i="5" s="1"/>
  <c r="O128" i="5" s="1"/>
  <c r="S125" i="5"/>
  <c r="D53" i="5"/>
  <c r="M74" i="1"/>
  <c r="N75" i="1" s="1"/>
  <c r="J63" i="1"/>
  <c r="K64" i="1" s="1"/>
  <c r="L65" i="1" s="1"/>
  <c r="R62" i="1"/>
  <c r="R98" i="1"/>
  <c r="J99" i="1"/>
  <c r="K100" i="1" s="1"/>
  <c r="L101" i="1" s="1"/>
  <c r="D52" i="1"/>
  <c r="D54" i="1"/>
  <c r="E55" i="1" s="1"/>
  <c r="F56" i="1" s="1"/>
  <c r="M163" i="1"/>
  <c r="N164" i="1" s="1"/>
  <c r="O165" i="1" s="1"/>
  <c r="J173" i="1"/>
  <c r="K174" i="1" s="1"/>
  <c r="J163" i="1"/>
  <c r="K164" i="1" s="1"/>
  <c r="L165" i="1" s="1"/>
  <c r="G171" i="1"/>
  <c r="H172" i="1" s="1"/>
  <c r="I173" i="1" s="1"/>
  <c r="M145" i="1"/>
  <c r="N146" i="1" s="1"/>
  <c r="O147" i="1" s="1"/>
  <c r="J37" i="3"/>
  <c r="I83" i="5"/>
  <c r="D147" i="5"/>
  <c r="L75" i="3"/>
  <c r="M64" i="1"/>
  <c r="N65" i="1" s="1"/>
  <c r="O66" i="1" s="1"/>
  <c r="H44" i="1"/>
  <c r="I45" i="1" s="1"/>
  <c r="F91" i="5"/>
  <c r="G92" i="5" s="1"/>
  <c r="H93" i="5" s="1"/>
  <c r="O63" i="5"/>
  <c r="C116" i="1"/>
  <c r="C117" i="1"/>
  <c r="C119" i="1"/>
  <c r="C120" i="1"/>
  <c r="C118" i="1"/>
  <c r="O109" i="1"/>
  <c r="K63" i="1"/>
  <c r="L64" i="1" s="1"/>
  <c r="J38" i="1"/>
  <c r="R38" i="1" s="1"/>
  <c r="M100" i="1"/>
  <c r="N101" i="1" s="1"/>
  <c r="O102" i="1" s="1"/>
  <c r="S118" i="5"/>
  <c r="F45" i="1"/>
  <c r="G46" i="1" s="1"/>
  <c r="H47" i="1" s="1"/>
  <c r="M146" i="1"/>
  <c r="N147" i="1" s="1"/>
  <c r="D81" i="1"/>
  <c r="D46" i="1"/>
  <c r="O90" i="1"/>
  <c r="D56" i="1"/>
  <c r="M44" i="1"/>
  <c r="N45" i="1" s="1"/>
  <c r="O46" i="1" s="1"/>
  <c r="G125" i="1"/>
  <c r="H126" i="1" s="1"/>
  <c r="I127" i="1" s="1"/>
  <c r="G126" i="1"/>
  <c r="H127" i="1" s="1"/>
  <c r="I128" i="1" s="1"/>
  <c r="N171" i="1"/>
  <c r="O172" i="1" s="1"/>
  <c r="S165" i="5"/>
  <c r="O54" i="3"/>
  <c r="D101" i="1"/>
  <c r="E102" i="1" s="1"/>
  <c r="E66" i="1"/>
  <c r="J54" i="1"/>
  <c r="K55" i="1" s="1"/>
  <c r="L56" i="1" s="1"/>
  <c r="F53" i="1"/>
  <c r="G54" i="1" s="1"/>
  <c r="H55" i="1" s="1"/>
  <c r="I56" i="1" s="1"/>
  <c r="D120" i="5"/>
  <c r="C155" i="3"/>
  <c r="C156" i="3"/>
  <c r="C154" i="3"/>
  <c r="C153" i="3"/>
  <c r="C152" i="3"/>
  <c r="J92" i="3"/>
  <c r="K93" i="3" s="1"/>
  <c r="G117" i="1"/>
  <c r="H118" i="1" s="1"/>
  <c r="I119" i="1" s="1"/>
  <c r="N53" i="1"/>
  <c r="O54" i="1" s="1"/>
  <c r="R134" i="5"/>
  <c r="I72" i="1"/>
  <c r="L135" i="1"/>
  <c r="H53" i="1"/>
  <c r="I54" i="1" s="1"/>
  <c r="E35" i="1"/>
  <c r="F36" i="1" s="1"/>
  <c r="G37" i="1" s="1"/>
  <c r="H38" i="1" s="1"/>
  <c r="G144" i="3"/>
  <c r="H145" i="3" s="1"/>
  <c r="I146" i="3" s="1"/>
  <c r="G143" i="3"/>
  <c r="H144" i="3" s="1"/>
  <c r="I145" i="3" s="1"/>
  <c r="C47" i="3"/>
  <c r="C45" i="3"/>
  <c r="C46" i="3"/>
  <c r="C43" i="3"/>
  <c r="C44" i="3"/>
  <c r="G62" i="5"/>
  <c r="H63" i="5" s="1"/>
  <c r="I64" i="5" s="1"/>
  <c r="G63" i="5"/>
  <c r="H64" i="5" s="1"/>
  <c r="I65" i="5" s="1"/>
  <c r="M45" i="5"/>
  <c r="N46" i="5" s="1"/>
  <c r="O47" i="5" s="1"/>
  <c r="S44" i="5"/>
  <c r="R161" i="3"/>
  <c r="K162" i="3"/>
  <c r="L163" i="3" s="1"/>
  <c r="M82" i="3"/>
  <c r="N83" i="3" s="1"/>
  <c r="O84" i="3" s="1"/>
  <c r="N38" i="8"/>
  <c r="I172" i="5"/>
  <c r="I171" i="5"/>
  <c r="I170" i="5"/>
  <c r="H99" i="3"/>
  <c r="I100" i="3" s="1"/>
  <c r="H98" i="3"/>
  <c r="I99" i="3" s="1"/>
  <c r="J83" i="3"/>
  <c r="K84" i="3" s="1"/>
  <c r="J80" i="3"/>
  <c r="J44" i="3"/>
  <c r="K45" i="3" s="1"/>
  <c r="L46" i="3" s="1"/>
  <c r="R43" i="3"/>
  <c r="N77" i="2"/>
  <c r="R47" i="5"/>
  <c r="C110" i="3"/>
  <c r="C111" i="3"/>
  <c r="C107" i="3"/>
  <c r="C108" i="3"/>
  <c r="C109" i="3"/>
  <c r="J171" i="3"/>
  <c r="K172" i="3" s="1"/>
  <c r="L173" i="3" s="1"/>
  <c r="R170" i="3"/>
  <c r="M171" i="3"/>
  <c r="N172" i="3" s="1"/>
  <c r="O173" i="3" s="1"/>
  <c r="S170" i="3"/>
  <c r="J55" i="5"/>
  <c r="K56" i="5" s="1"/>
  <c r="R56" i="5" s="1"/>
  <c r="R54" i="5"/>
  <c r="J102" i="5"/>
  <c r="M91" i="5"/>
  <c r="N92" i="5" s="1"/>
  <c r="O93" i="5" s="1"/>
  <c r="E62" i="5"/>
  <c r="F63" i="5" s="1"/>
  <c r="G64" i="5" s="1"/>
  <c r="H65" i="5" s="1"/>
  <c r="I66" i="5" s="1"/>
  <c r="E63" i="5"/>
  <c r="F64" i="5" s="1"/>
  <c r="G65" i="5" s="1"/>
  <c r="H66" i="5" s="1"/>
  <c r="K44" i="5"/>
  <c r="L45" i="5" s="1"/>
  <c r="S152" i="3"/>
  <c r="M153" i="3"/>
  <c r="N154" i="3" s="1"/>
  <c r="O155" i="3" s="1"/>
  <c r="I171" i="3"/>
  <c r="O89" i="3"/>
  <c r="O90" i="3"/>
  <c r="C54" i="3"/>
  <c r="C52" i="3"/>
  <c r="C56" i="3"/>
  <c r="C55" i="3"/>
  <c r="C53" i="3"/>
  <c r="D138" i="5"/>
  <c r="J128" i="3"/>
  <c r="K129" i="3" s="1"/>
  <c r="L145" i="3"/>
  <c r="C136" i="3"/>
  <c r="C135" i="3"/>
  <c r="C138" i="3"/>
  <c r="C137" i="3"/>
  <c r="C134" i="3"/>
  <c r="S98" i="3"/>
  <c r="M99" i="3"/>
  <c r="N100" i="3" s="1"/>
  <c r="O101" i="3" s="1"/>
  <c r="R125" i="3"/>
  <c r="C99" i="3"/>
  <c r="C98" i="3"/>
  <c r="C101" i="3"/>
  <c r="C102" i="3"/>
  <c r="C100" i="3"/>
  <c r="F71" i="3"/>
  <c r="G72" i="3" s="1"/>
  <c r="H73" i="3" s="1"/>
  <c r="I74" i="3" s="1"/>
  <c r="F72" i="3"/>
  <c r="G73" i="3" s="1"/>
  <c r="H74" i="3" s="1"/>
  <c r="I75" i="3" s="1"/>
  <c r="I137" i="3"/>
  <c r="R153" i="5"/>
  <c r="J154" i="5"/>
  <c r="M137" i="5"/>
  <c r="N138" i="5" s="1"/>
  <c r="S136" i="5"/>
  <c r="L162" i="3"/>
  <c r="N153" i="3"/>
  <c r="O154" i="3" s="1"/>
  <c r="E35" i="3"/>
  <c r="F36" i="3" s="1"/>
  <c r="G37" i="3" s="1"/>
  <c r="H38" i="3" s="1"/>
  <c r="G162" i="3"/>
  <c r="H163" i="3" s="1"/>
  <c r="I164" i="3" s="1"/>
  <c r="O46" i="3"/>
  <c r="J162" i="3"/>
  <c r="K163" i="3" s="1"/>
  <c r="L164" i="3" s="1"/>
  <c r="S134" i="5"/>
  <c r="M93" i="3"/>
  <c r="D91" i="5"/>
  <c r="E92" i="5" s="1"/>
  <c r="F93" i="5" s="1"/>
  <c r="K145" i="5"/>
  <c r="L146" i="5" s="1"/>
  <c r="R144" i="5"/>
  <c r="L36" i="5"/>
  <c r="M137" i="1"/>
  <c r="N138" i="1" s="1"/>
  <c r="S52" i="3"/>
  <c r="M53" i="3"/>
  <c r="N54" i="3" s="1"/>
  <c r="O55" i="3" s="1"/>
  <c r="R98" i="3"/>
  <c r="J81" i="3"/>
  <c r="K82" i="3" s="1"/>
  <c r="L83" i="3" s="1"/>
  <c r="D36" i="5"/>
  <c r="E37" i="5" s="1"/>
  <c r="F38" i="5" s="1"/>
  <c r="J147" i="5"/>
  <c r="L35" i="5"/>
  <c r="J126" i="5"/>
  <c r="K127" i="5" s="1"/>
  <c r="L128" i="5" s="1"/>
  <c r="R125" i="5"/>
  <c r="S34" i="3"/>
  <c r="J107" i="1"/>
  <c r="J109" i="1"/>
  <c r="K110" i="1" s="1"/>
  <c r="L111" i="1" s="1"/>
  <c r="O43" i="1"/>
  <c r="S43" i="1" s="1"/>
  <c r="O44" i="1"/>
  <c r="M155" i="1"/>
  <c r="N156" i="1" s="1"/>
  <c r="H102" i="3"/>
  <c r="O91" i="3"/>
  <c r="D64" i="3"/>
  <c r="E65" i="3" s="1"/>
  <c r="F66" i="3" s="1"/>
  <c r="D37" i="3"/>
  <c r="E38" i="3" s="1"/>
  <c r="J38" i="5"/>
  <c r="E156" i="5"/>
  <c r="M56" i="5"/>
  <c r="D111" i="5"/>
  <c r="F100" i="5"/>
  <c r="G101" i="5" s="1"/>
  <c r="H102" i="5" s="1"/>
  <c r="R120" i="5"/>
  <c r="N38" i="3"/>
  <c r="J93" i="3"/>
  <c r="R93" i="3" s="1"/>
  <c r="Q161" i="5"/>
  <c r="K81" i="1"/>
  <c r="L82" i="1" s="1"/>
  <c r="R71" i="1"/>
  <c r="J72" i="1"/>
  <c r="K73" i="1" s="1"/>
  <c r="L74" i="1" s="1"/>
  <c r="J117" i="1"/>
  <c r="K118" i="1" s="1"/>
  <c r="L119" i="1" s="1"/>
  <c r="R116" i="1"/>
  <c r="H80" i="1"/>
  <c r="I81" i="1" s="1"/>
  <c r="H81" i="1"/>
  <c r="I82" i="1" s="1"/>
  <c r="D83" i="1"/>
  <c r="E84" i="1" s="1"/>
  <c r="D80" i="1"/>
  <c r="E81" i="1" s="1"/>
  <c r="F82" i="1" s="1"/>
  <c r="G83" i="1" s="1"/>
  <c r="H84" i="1" s="1"/>
  <c r="I73" i="1"/>
  <c r="S170" i="1"/>
  <c r="M171" i="1"/>
  <c r="N172" i="1" s="1"/>
  <c r="O173" i="1" s="1"/>
  <c r="R170" i="1"/>
  <c r="J171" i="1"/>
  <c r="K172" i="1" s="1"/>
  <c r="L173" i="1" s="1"/>
  <c r="H162" i="1"/>
  <c r="I163" i="1" s="1"/>
  <c r="M135" i="1"/>
  <c r="N136" i="1" s="1"/>
  <c r="O137" i="1" s="1"/>
  <c r="S134" i="1"/>
  <c r="H152" i="1"/>
  <c r="I153" i="1" s="1"/>
  <c r="H154" i="1"/>
  <c r="I155" i="1" s="1"/>
  <c r="H153" i="1"/>
  <c r="I154" i="1" s="1"/>
  <c r="H155" i="1"/>
  <c r="I156" i="1" s="1"/>
  <c r="M126" i="1"/>
  <c r="N127" i="1" s="1"/>
  <c r="O128" i="1" s="1"/>
  <c r="M125" i="1"/>
  <c r="R134" i="1"/>
  <c r="J135" i="1"/>
  <c r="K136" i="1" s="1"/>
  <c r="L137" i="1" s="1"/>
  <c r="H82" i="1"/>
  <c r="I83" i="1" s="1"/>
  <c r="J35" i="3"/>
  <c r="K36" i="3" s="1"/>
  <c r="L37" i="3" s="1"/>
  <c r="R34" i="3"/>
  <c r="R89" i="5"/>
  <c r="M145" i="5"/>
  <c r="N146" i="5" s="1"/>
  <c r="O147" i="5" s="1"/>
  <c r="S144" i="5"/>
  <c r="D145" i="5"/>
  <c r="E146" i="5" s="1"/>
  <c r="F147" i="5" s="1"/>
  <c r="D146" i="5"/>
  <c r="E147" i="5" s="1"/>
  <c r="K43" i="1"/>
  <c r="L44" i="1" s="1"/>
  <c r="K44" i="1"/>
  <c r="L45" i="1" s="1"/>
  <c r="I64" i="1"/>
  <c r="J53" i="1"/>
  <c r="K54" i="1" s="1"/>
  <c r="L55" i="1" s="1"/>
  <c r="R52" i="1"/>
  <c r="E62" i="3"/>
  <c r="F63" i="3" s="1"/>
  <c r="G64" i="3" s="1"/>
  <c r="H65" i="3" s="1"/>
  <c r="I66" i="3" s="1"/>
  <c r="E63" i="3"/>
  <c r="F64" i="3" s="1"/>
  <c r="G65" i="3" s="1"/>
  <c r="H66" i="3" s="1"/>
  <c r="K156" i="5"/>
  <c r="R156" i="5" s="1"/>
  <c r="S154" i="5"/>
  <c r="M155" i="5"/>
  <c r="L38" i="5"/>
  <c r="C138" i="1"/>
  <c r="C137" i="1"/>
  <c r="C134" i="1"/>
  <c r="C136" i="1"/>
  <c r="C135" i="1"/>
  <c r="O91" i="1"/>
  <c r="L90" i="1"/>
  <c r="D143" i="1"/>
  <c r="D145" i="1"/>
  <c r="E146" i="1" s="1"/>
  <c r="F147" i="1" s="1"/>
  <c r="D144" i="1"/>
  <c r="O119" i="1"/>
  <c r="J108" i="1"/>
  <c r="R152" i="1"/>
  <c r="D38" i="1"/>
  <c r="E38" i="1"/>
  <c r="M53" i="1"/>
  <c r="N54" i="1" s="1"/>
  <c r="O55" i="1" s="1"/>
  <c r="S52" i="1"/>
  <c r="G107" i="1"/>
  <c r="H108" i="1" s="1"/>
  <c r="I109" i="1" s="1"/>
  <c r="G108" i="1"/>
  <c r="H109" i="1" s="1"/>
  <c r="I110" i="1" s="1"/>
  <c r="E126" i="1"/>
  <c r="F127" i="1" s="1"/>
  <c r="G128" i="1" s="1"/>
  <c r="H129" i="1" s="1"/>
  <c r="D153" i="1"/>
  <c r="R162" i="5"/>
  <c r="D99" i="1"/>
  <c r="E100" i="1" s="1"/>
  <c r="F101" i="1" s="1"/>
  <c r="G102" i="1" s="1"/>
  <c r="E63" i="1"/>
  <c r="O135" i="1"/>
  <c r="J162" i="1"/>
  <c r="K163" i="1" s="1"/>
  <c r="L164" i="1" s="1"/>
  <c r="K35" i="1"/>
  <c r="L36" i="1" s="1"/>
  <c r="I117" i="1"/>
  <c r="D119" i="5"/>
  <c r="E120" i="5" s="1"/>
  <c r="C145" i="3"/>
  <c r="C146" i="3"/>
  <c r="C144" i="3"/>
  <c r="C143" i="3"/>
  <c r="C147" i="3"/>
  <c r="J129" i="3"/>
  <c r="R129" i="3" s="1"/>
  <c r="O116" i="3"/>
  <c r="S116" i="3" s="1"/>
  <c r="O117" i="3"/>
  <c r="O118" i="3"/>
  <c r="J90" i="5"/>
  <c r="G172" i="1"/>
  <c r="H173" i="1" s="1"/>
  <c r="I174" i="1" s="1"/>
  <c r="M138" i="5"/>
  <c r="S137" i="5"/>
  <c r="M127" i="1"/>
  <c r="N128" i="1" s="1"/>
  <c r="O129" i="1" s="1"/>
  <c r="J127" i="1"/>
  <c r="K128" i="1" s="1"/>
  <c r="L129" i="1" s="1"/>
  <c r="I35" i="1"/>
  <c r="I80" i="5"/>
  <c r="I81" i="5"/>
  <c r="S117" i="3"/>
  <c r="M118" i="3"/>
  <c r="N119" i="3" s="1"/>
  <c r="O120" i="3" s="1"/>
  <c r="M173" i="3"/>
  <c r="N174" i="3" s="1"/>
  <c r="C101" i="5"/>
  <c r="C102" i="5"/>
  <c r="C99" i="5"/>
  <c r="C98" i="5"/>
  <c r="C100" i="5"/>
  <c r="M92" i="5"/>
  <c r="N93" i="5" s="1"/>
  <c r="K81" i="5"/>
  <c r="L82" i="5" s="1"/>
  <c r="K80" i="5"/>
  <c r="L81" i="5" s="1"/>
  <c r="D71" i="5"/>
  <c r="D72" i="5"/>
  <c r="D74" i="5"/>
  <c r="I62" i="5"/>
  <c r="I63" i="5"/>
  <c r="M65" i="5"/>
  <c r="N66" i="5" s="1"/>
  <c r="C62" i="5"/>
  <c r="C63" i="5"/>
  <c r="C64" i="5"/>
  <c r="C65" i="5"/>
  <c r="C66" i="5"/>
  <c r="N162" i="3"/>
  <c r="O163" i="3" s="1"/>
  <c r="N161" i="3"/>
  <c r="O162" i="3" s="1"/>
  <c r="J174" i="3"/>
  <c r="S143" i="3"/>
  <c r="M144" i="3"/>
  <c r="N145" i="3" s="1"/>
  <c r="O146" i="3" s="1"/>
  <c r="J65" i="3"/>
  <c r="K66" i="3" s="1"/>
  <c r="C80" i="3"/>
  <c r="C81" i="3"/>
  <c r="C83" i="3"/>
  <c r="C84" i="3"/>
  <c r="C82" i="3"/>
  <c r="D136" i="5"/>
  <c r="P135" i="5"/>
  <c r="Q135" i="5"/>
  <c r="E154" i="5"/>
  <c r="M137" i="3"/>
  <c r="N138" i="3" s="1"/>
  <c r="I135" i="3"/>
  <c r="I136" i="3"/>
  <c r="I134" i="3"/>
  <c r="C117" i="3"/>
  <c r="C119" i="3"/>
  <c r="C116" i="3"/>
  <c r="C120" i="3"/>
  <c r="C118" i="3"/>
  <c r="S125" i="3"/>
  <c r="M126" i="3"/>
  <c r="N127" i="3" s="1"/>
  <c r="O128" i="3" s="1"/>
  <c r="J126" i="3"/>
  <c r="M81" i="3"/>
  <c r="N82" i="3" s="1"/>
  <c r="O83" i="3" s="1"/>
  <c r="S80" i="3"/>
  <c r="I55" i="3"/>
  <c r="M64" i="3"/>
  <c r="J127" i="3"/>
  <c r="K128" i="3" s="1"/>
  <c r="L129" i="3" s="1"/>
  <c r="I172" i="3"/>
  <c r="Q171" i="5"/>
  <c r="E172" i="5"/>
  <c r="F173" i="5" s="1"/>
  <c r="G174" i="5" s="1"/>
  <c r="M136" i="3"/>
  <c r="N137" i="3" s="1"/>
  <c r="O138" i="3" s="1"/>
  <c r="I154" i="3"/>
  <c r="M109" i="3"/>
  <c r="N110" i="3" s="1"/>
  <c r="O111" i="3" s="1"/>
  <c r="E53" i="3"/>
  <c r="F54" i="3" s="1"/>
  <c r="G55" i="3" s="1"/>
  <c r="H56" i="3" s="1"/>
  <c r="M54" i="3"/>
  <c r="N55" i="3" s="1"/>
  <c r="O56" i="3" s="1"/>
  <c r="S53" i="3"/>
  <c r="M100" i="5"/>
  <c r="S89" i="5"/>
  <c r="J146" i="5"/>
  <c r="K147" i="5" s="1"/>
  <c r="R145" i="5"/>
  <c r="J119" i="3"/>
  <c r="K120" i="3" s="1"/>
  <c r="C173" i="1"/>
  <c r="C174" i="1"/>
  <c r="C171" i="1"/>
  <c r="C170" i="1"/>
  <c r="C172" i="1"/>
  <c r="D90" i="5"/>
  <c r="E91" i="5" s="1"/>
  <c r="F92" i="5" s="1"/>
  <c r="G93" i="5" s="1"/>
  <c r="P89" i="5"/>
  <c r="Q89" i="5"/>
  <c r="Q92" i="5"/>
  <c r="D93" i="5"/>
  <c r="G154" i="3"/>
  <c r="H155" i="3" s="1"/>
  <c r="I156" i="3" s="1"/>
  <c r="O81" i="5"/>
  <c r="P134" i="5"/>
  <c r="M92" i="3"/>
  <c r="N93" i="3" s="1"/>
  <c r="N66" i="3"/>
  <c r="N71" i="1"/>
  <c r="O72" i="1" s="1"/>
  <c r="N72" i="1"/>
  <c r="O73" i="1" s="1"/>
  <c r="S107" i="1"/>
  <c r="M108" i="1"/>
  <c r="N109" i="1" s="1"/>
  <c r="O110" i="1" s="1"/>
  <c r="H91" i="1"/>
  <c r="I92" i="1" s="1"/>
  <c r="E62" i="1"/>
  <c r="F63" i="1" s="1"/>
  <c r="G64" i="1" s="1"/>
  <c r="H65" i="1" s="1"/>
  <c r="I66" i="1" s="1"/>
  <c r="E64" i="1"/>
  <c r="E65" i="1"/>
  <c r="F66" i="1" s="1"/>
  <c r="M82" i="1"/>
  <c r="N83" i="1" s="1"/>
  <c r="O84" i="1" s="1"/>
  <c r="J45" i="1"/>
  <c r="K46" i="1" s="1"/>
  <c r="L47" i="1" s="1"/>
  <c r="D37" i="5"/>
  <c r="E38" i="5" s="1"/>
  <c r="D55" i="5"/>
  <c r="E153" i="5"/>
  <c r="F154" i="5" s="1"/>
  <c r="G155" i="5" s="1"/>
  <c r="H156" i="5" s="1"/>
  <c r="P152" i="5"/>
  <c r="Q152" i="5"/>
  <c r="N63" i="3"/>
  <c r="O64" i="3" s="1"/>
  <c r="H101" i="3"/>
  <c r="I102" i="3" s="1"/>
  <c r="Q62" i="3"/>
  <c r="P62" i="3"/>
  <c r="D63" i="3"/>
  <c r="E64" i="3" s="1"/>
  <c r="F65" i="3" s="1"/>
  <c r="G66" i="3" s="1"/>
  <c r="D36" i="3"/>
  <c r="E37" i="3" s="1"/>
  <c r="F38" i="3" s="1"/>
  <c r="O92" i="3"/>
  <c r="J37" i="5"/>
  <c r="K38" i="5" s="1"/>
  <c r="R38" i="5" s="1"/>
  <c r="R36" i="5"/>
  <c r="D128" i="5"/>
  <c r="G165" i="3"/>
  <c r="Q108" i="5"/>
  <c r="D109" i="5"/>
  <c r="E110" i="5" s="1"/>
  <c r="F111" i="5" s="1"/>
  <c r="P108" i="5"/>
  <c r="G145" i="3"/>
  <c r="H146" i="3" s="1"/>
  <c r="I147" i="3" s="1"/>
  <c r="K100" i="3"/>
  <c r="L101" i="3" s="1"/>
  <c r="L108" i="1"/>
  <c r="M101" i="1"/>
  <c r="N102" i="1" s="1"/>
  <c r="R80" i="1"/>
  <c r="J81" i="1"/>
  <c r="K82" i="1" s="1"/>
  <c r="L83" i="1" s="1"/>
  <c r="K162" i="1"/>
  <c r="L163" i="1" s="1"/>
  <c r="J172" i="1"/>
  <c r="K173" i="1" s="1"/>
  <c r="L174" i="1" s="1"/>
  <c r="M162" i="1"/>
  <c r="N163" i="1" s="1"/>
  <c r="O164" i="1" s="1"/>
  <c r="J136" i="1"/>
  <c r="K137" i="1" s="1"/>
  <c r="L138" i="1" s="1"/>
  <c r="R135" i="1"/>
  <c r="D161" i="1"/>
  <c r="E162" i="1" s="1"/>
  <c r="F163" i="1" s="1"/>
  <c r="G164" i="1" s="1"/>
  <c r="H165" i="1" s="1"/>
  <c r="D164" i="1"/>
  <c r="E165" i="1" s="1"/>
  <c r="D152" i="1"/>
  <c r="D156" i="1"/>
  <c r="D154" i="1"/>
  <c r="J90" i="1"/>
  <c r="K91" i="1" s="1"/>
  <c r="L92" i="1" s="1"/>
  <c r="J111" i="5"/>
  <c r="R111" i="5" s="1"/>
  <c r="R110" i="5"/>
  <c r="R109" i="5"/>
  <c r="D144" i="5"/>
  <c r="E145" i="5" s="1"/>
  <c r="F146" i="5" s="1"/>
  <c r="G147" i="5" s="1"/>
  <c r="Q143" i="5"/>
  <c r="P143" i="5"/>
  <c r="P161" i="5"/>
  <c r="M36" i="1"/>
  <c r="N37" i="1" s="1"/>
  <c r="O38" i="1" s="1"/>
  <c r="J37" i="1"/>
  <c r="K38" i="1" s="1"/>
  <c r="J84" i="3"/>
  <c r="R84" i="3" s="1"/>
  <c r="N91" i="5"/>
  <c r="O92" i="5" s="1"/>
  <c r="J138" i="5"/>
  <c r="L111" i="3"/>
  <c r="C129" i="1"/>
  <c r="C126" i="1"/>
  <c r="C127" i="1"/>
  <c r="C125" i="1"/>
  <c r="C128" i="1"/>
  <c r="O100" i="1"/>
  <c r="S89" i="1"/>
  <c r="M90" i="1"/>
  <c r="N91" i="1" s="1"/>
  <c r="O92" i="1" s="1"/>
  <c r="J44" i="1"/>
  <c r="K45" i="1" s="1"/>
  <c r="L46" i="1" s="1"/>
  <c r="R43" i="1"/>
  <c r="M34" i="1"/>
  <c r="M35" i="1"/>
  <c r="N36" i="1" s="1"/>
  <c r="O37" i="1" s="1"/>
  <c r="Q161" i="1"/>
  <c r="D162" i="1"/>
  <c r="I63" i="3"/>
  <c r="G173" i="1"/>
  <c r="H174" i="1" s="1"/>
  <c r="H136" i="1"/>
  <c r="I137" i="1" s="1"/>
  <c r="D55" i="1"/>
  <c r="D84" i="1"/>
  <c r="J153" i="1"/>
  <c r="K154" i="1" s="1"/>
  <c r="L155" i="1" s="1"/>
  <c r="D36" i="1"/>
  <c r="S71" i="1"/>
  <c r="M72" i="1"/>
  <c r="N73" i="1" s="1"/>
  <c r="O74" i="1" s="1"/>
  <c r="H135" i="1"/>
  <c r="I136" i="1" s="1"/>
  <c r="G153" i="3"/>
  <c r="H154" i="3" s="1"/>
  <c r="I155" i="3" s="1"/>
  <c r="I99" i="1"/>
  <c r="D100" i="1"/>
  <c r="E101" i="1" s="1"/>
  <c r="F102" i="1" s="1"/>
  <c r="G118" i="1"/>
  <c r="H119" i="1" s="1"/>
  <c r="I120" i="1" s="1"/>
  <c r="F44" i="1"/>
  <c r="G45" i="1" s="1"/>
  <c r="H46" i="1" s="1"/>
  <c r="I47" i="1" s="1"/>
  <c r="R161" i="1"/>
  <c r="G109" i="1"/>
  <c r="H110" i="1" s="1"/>
  <c r="I111" i="1" s="1"/>
  <c r="Q116" i="5"/>
  <c r="P116" i="5"/>
  <c r="D117" i="5"/>
  <c r="E118" i="5" s="1"/>
  <c r="F119" i="5" s="1"/>
  <c r="G120" i="5" s="1"/>
  <c r="J111" i="3"/>
  <c r="R111" i="3" s="1"/>
  <c r="R110" i="3"/>
  <c r="S143" i="1"/>
  <c r="D53" i="1"/>
  <c r="R125" i="1"/>
  <c r="J126" i="1"/>
  <c r="K127" i="1" s="1"/>
  <c r="L128" i="1" s="1"/>
  <c r="F46" i="1"/>
  <c r="G47" i="1" s="1"/>
  <c r="D82" i="1"/>
  <c r="J120" i="3"/>
  <c r="R119" i="3"/>
  <c r="J71" i="5"/>
  <c r="J72" i="5"/>
  <c r="C174" i="3"/>
  <c r="M52" i="5"/>
  <c r="M53" i="5"/>
  <c r="N54" i="5" s="1"/>
  <c r="O55" i="5" s="1"/>
  <c r="J53" i="3"/>
  <c r="K54" i="3" s="1"/>
  <c r="L55" i="3" s="1"/>
  <c r="R52" i="3"/>
  <c r="N162" i="2"/>
  <c r="I43" i="5"/>
  <c r="I44" i="5"/>
  <c r="L126" i="3"/>
  <c r="I54" i="3"/>
  <c r="S72" i="5"/>
  <c r="M73" i="5"/>
  <c r="N74" i="5" s="1"/>
  <c r="O75" i="5" s="1"/>
  <c r="D174" i="5"/>
  <c r="Q173" i="5"/>
  <c r="O53" i="5"/>
  <c r="E44" i="5"/>
  <c r="F45" i="5" s="1"/>
  <c r="G46" i="5" s="1"/>
  <c r="H47" i="5" s="1"/>
  <c r="N135" i="3"/>
  <c r="O136" i="3" s="1"/>
  <c r="H164" i="3"/>
  <c r="I165" i="3" s="1"/>
  <c r="J144" i="3"/>
  <c r="K145" i="3" s="1"/>
  <c r="L146" i="3" s="1"/>
  <c r="R143" i="3"/>
  <c r="M108" i="3"/>
  <c r="N109" i="3" s="1"/>
  <c r="O110" i="3" s="1"/>
  <c r="S107" i="3"/>
  <c r="C91" i="3"/>
  <c r="C90" i="3"/>
  <c r="C89" i="3"/>
  <c r="C92" i="3"/>
  <c r="C93" i="3"/>
  <c r="L71" i="3"/>
  <c r="L74" i="3"/>
  <c r="L73" i="3"/>
  <c r="L72" i="3"/>
  <c r="G63" i="3"/>
  <c r="H64" i="3" s="1"/>
  <c r="I65" i="3" s="1"/>
  <c r="S62" i="3"/>
  <c r="M63" i="3"/>
  <c r="N64" i="3" s="1"/>
  <c r="O65" i="3" s="1"/>
  <c r="D163" i="3"/>
  <c r="J75" i="5"/>
  <c r="R75" i="5" s="1"/>
  <c r="R74" i="5"/>
  <c r="L144" i="3"/>
  <c r="H162" i="3"/>
  <c r="I163" i="3" s="1"/>
  <c r="E116" i="3"/>
  <c r="F117" i="3" s="1"/>
  <c r="G118" i="3" s="1"/>
  <c r="H119" i="3" s="1"/>
  <c r="I120" i="3" s="1"/>
  <c r="R120" i="3" s="1"/>
  <c r="E117" i="3"/>
  <c r="F118" i="3" s="1"/>
  <c r="G119" i="3" s="1"/>
  <c r="H120" i="3" s="1"/>
  <c r="N107" i="3"/>
  <c r="O108" i="3" s="1"/>
  <c r="N108" i="3"/>
  <c r="O109" i="3" s="1"/>
  <c r="I53" i="3"/>
  <c r="O44" i="3"/>
  <c r="S44" i="3" s="1"/>
  <c r="M45" i="3"/>
  <c r="S90" i="3"/>
  <c r="M91" i="3"/>
  <c r="N92" i="3" s="1"/>
  <c r="O93" i="3" s="1"/>
  <c r="J137" i="5"/>
  <c r="K138" i="5" s="1"/>
  <c r="O101" i="5"/>
  <c r="R99" i="5"/>
  <c r="J100" i="5"/>
  <c r="M54" i="5"/>
  <c r="N55" i="5" s="1"/>
  <c r="O56" i="5" s="1"/>
  <c r="D73" i="5"/>
  <c r="Q93" i="5"/>
  <c r="I45" i="3"/>
  <c r="O82" i="5"/>
  <c r="J136" i="5"/>
  <c r="K137" i="5" s="1"/>
  <c r="L138" i="5" s="1"/>
  <c r="S138" i="5" s="1"/>
  <c r="R135" i="5"/>
  <c r="J164" i="5"/>
  <c r="K165" i="5" s="1"/>
  <c r="R163" i="5"/>
  <c r="R118" i="5"/>
  <c r="F98" i="1"/>
  <c r="G99" i="1" s="1"/>
  <c r="H100" i="1" s="1"/>
  <c r="I101" i="1" s="1"/>
  <c r="F100" i="1"/>
  <c r="G101" i="1" s="1"/>
  <c r="H102" i="1" s="1"/>
  <c r="E89" i="1"/>
  <c r="E91" i="1"/>
  <c r="F92" i="1" s="1"/>
  <c r="G93" i="1" s="1"/>
  <c r="R138" i="5"/>
  <c r="R164" i="5"/>
  <c r="J165" i="5"/>
  <c r="R165" i="5" s="1"/>
  <c r="L109" i="3"/>
  <c r="O99" i="5"/>
  <c r="S99" i="5" s="1"/>
  <c r="Q34" i="5"/>
  <c r="D35" i="5"/>
  <c r="E36" i="5" s="1"/>
  <c r="F37" i="5" s="1"/>
  <c r="G38" i="5" s="1"/>
  <c r="P34" i="5"/>
  <c r="R119" i="5"/>
  <c r="S120" i="5"/>
  <c r="R116" i="3"/>
  <c r="K90" i="1"/>
  <c r="L91" i="1" s="1"/>
  <c r="R89" i="1"/>
  <c r="J119" i="1"/>
  <c r="K120" i="1" s="1"/>
  <c r="J75" i="1"/>
  <c r="S62" i="1"/>
  <c r="M63" i="1"/>
  <c r="N64" i="1" s="1"/>
  <c r="O65" i="1" s="1"/>
  <c r="G44" i="1"/>
  <c r="H45" i="1" s="1"/>
  <c r="I46" i="1" s="1"/>
  <c r="Q43" i="1"/>
  <c r="P43" i="1"/>
  <c r="E90" i="3"/>
  <c r="F91" i="3" s="1"/>
  <c r="G92" i="3" s="1"/>
  <c r="H93" i="3" s="1"/>
  <c r="N81" i="3"/>
  <c r="O82" i="3" s="1"/>
  <c r="N35" i="3"/>
  <c r="O36" i="3" s="1"/>
  <c r="S36" i="3" s="1"/>
  <c r="F171" i="3"/>
  <c r="G172" i="3" s="1"/>
  <c r="H173" i="3" s="1"/>
  <c r="I174" i="3" s="1"/>
  <c r="Q34" i="3"/>
  <c r="D35" i="3"/>
  <c r="E36" i="3" s="1"/>
  <c r="F37" i="3" s="1"/>
  <c r="G38" i="3" s="1"/>
  <c r="P34" i="3"/>
  <c r="S89" i="3"/>
  <c r="R128" i="5"/>
  <c r="J129" i="5"/>
  <c r="R129" i="5" s="1"/>
  <c r="D126" i="5"/>
  <c r="E127" i="5" s="1"/>
  <c r="F128" i="5" s="1"/>
  <c r="G129" i="5" s="1"/>
  <c r="Q125" i="5"/>
  <c r="P125" i="5"/>
  <c r="E164" i="5"/>
  <c r="Q163" i="5"/>
  <c r="D110" i="5"/>
  <c r="Q109" i="5"/>
  <c r="M127" i="5"/>
  <c r="S126" i="5"/>
  <c r="R35" i="5"/>
  <c r="S117" i="5"/>
  <c r="S80" i="1"/>
  <c r="M81" i="1"/>
  <c r="N82" i="1" s="1"/>
  <c r="O83" i="1" s="1"/>
  <c r="D71" i="1"/>
  <c r="D74" i="1"/>
  <c r="D72" i="1"/>
  <c r="D75" i="1"/>
  <c r="M73" i="1"/>
  <c r="S72" i="1"/>
  <c r="N161" i="1"/>
  <c r="N162" i="1"/>
  <c r="O163" i="1" s="1"/>
  <c r="M172" i="1"/>
  <c r="N173" i="1" s="1"/>
  <c r="O174" i="1" s="1"/>
  <c r="S171" i="1"/>
  <c r="H163" i="1"/>
  <c r="I164" i="1" s="1"/>
  <c r="L152" i="1"/>
  <c r="L153" i="1"/>
  <c r="H144" i="1"/>
  <c r="I145" i="1" s="1"/>
  <c r="H143" i="1"/>
  <c r="I144" i="1" s="1"/>
  <c r="H138" i="1"/>
  <c r="F144" i="1"/>
  <c r="G145" i="1" s="1"/>
  <c r="H146" i="1" s="1"/>
  <c r="I147" i="1" s="1"/>
  <c r="I65" i="1"/>
  <c r="K118" i="3"/>
  <c r="I84" i="5"/>
  <c r="L110" i="3"/>
  <c r="Q147" i="5"/>
  <c r="E163" i="5"/>
  <c r="F164" i="5" s="1"/>
  <c r="G165" i="5" s="1"/>
  <c r="P162" i="5"/>
  <c r="Q162" i="5"/>
  <c r="M54" i="1"/>
  <c r="N55" i="1" s="1"/>
  <c r="O56" i="1" s="1"/>
  <c r="S53" i="1"/>
  <c r="O45" i="1"/>
  <c r="R62" i="3"/>
  <c r="J63" i="3"/>
  <c r="K64" i="3" s="1"/>
  <c r="L65" i="3" s="1"/>
  <c r="N171" i="3"/>
  <c r="O172" i="3" s="1"/>
  <c r="S163" i="5"/>
  <c r="N90" i="5"/>
  <c r="O83" i="5"/>
  <c r="I174" i="5"/>
  <c r="C109" i="1"/>
  <c r="C111" i="1"/>
  <c r="C107" i="1"/>
  <c r="C108" i="1"/>
  <c r="C110" i="1"/>
  <c r="O108" i="1"/>
  <c r="N81" i="1"/>
  <c r="O82" i="1" s="1"/>
  <c r="S98" i="1"/>
  <c r="M99" i="1"/>
  <c r="K53" i="1"/>
  <c r="L54" i="1" s="1"/>
  <c r="J35" i="1"/>
  <c r="K36" i="1" s="1"/>
  <c r="L37" i="1" s="1"/>
  <c r="R34" i="1"/>
  <c r="D165" i="1"/>
  <c r="K171" i="1"/>
  <c r="L172" i="1" s="1"/>
  <c r="I100" i="1"/>
  <c r="M128" i="1"/>
  <c r="N129" i="1" s="1"/>
  <c r="P34" i="1"/>
  <c r="Q34" i="1"/>
  <c r="D35" i="1"/>
  <c r="M147" i="1"/>
  <c r="M64" i="5"/>
  <c r="D102" i="1"/>
  <c r="Q101" i="1"/>
  <c r="Q102" i="1"/>
  <c r="G136" i="1"/>
  <c r="H137" i="1" s="1"/>
  <c r="I138" i="1" s="1"/>
  <c r="M119" i="1"/>
  <c r="N120" i="1" s="1"/>
  <c r="D91" i="1"/>
  <c r="M118" i="1"/>
  <c r="N119" i="1" s="1"/>
  <c r="O120" i="1" s="1"/>
  <c r="G110" i="1"/>
  <c r="H111" i="1" s="1"/>
  <c r="P117" i="5"/>
  <c r="D118" i="5"/>
  <c r="Q117" i="5"/>
  <c r="C126" i="3"/>
  <c r="C125" i="3"/>
  <c r="C128" i="3"/>
  <c r="C129" i="3"/>
  <c r="C127" i="3"/>
  <c r="M135" i="3"/>
  <c r="S134" i="3"/>
  <c r="H100" i="3"/>
  <c r="I101" i="3" s="1"/>
  <c r="J91" i="3"/>
  <c r="R90" i="3"/>
  <c r="D146" i="1"/>
  <c r="M144" i="1"/>
  <c r="G164" i="3"/>
  <c r="H165" i="3" s="1"/>
  <c r="S108" i="5"/>
  <c r="N109" i="5"/>
  <c r="I63" i="1"/>
  <c r="H90" i="1"/>
  <c r="I91" i="1" s="1"/>
  <c r="O117" i="1"/>
  <c r="S117" i="1" s="1"/>
  <c r="E93" i="1"/>
  <c r="F47" i="1"/>
  <c r="D127" i="3" l="1"/>
  <c r="E128" i="3" s="1"/>
  <c r="F129" i="3" s="1"/>
  <c r="E147" i="1"/>
  <c r="R91" i="1"/>
  <c r="J92" i="1"/>
  <c r="K93" i="1" s="1"/>
  <c r="D129" i="3"/>
  <c r="E119" i="5"/>
  <c r="F120" i="5" s="1"/>
  <c r="P118" i="5"/>
  <c r="Q118" i="5"/>
  <c r="S118" i="1"/>
  <c r="J101" i="1"/>
  <c r="N100" i="1"/>
  <c r="S99" i="1"/>
  <c r="D110" i="1"/>
  <c r="E111" i="1" s="1"/>
  <c r="M111" i="3"/>
  <c r="J64" i="1"/>
  <c r="K65" i="1" s="1"/>
  <c r="L66" i="1" s="1"/>
  <c r="R63" i="1"/>
  <c r="N145" i="1"/>
  <c r="S144" i="1"/>
  <c r="N136" i="3"/>
  <c r="S135" i="3"/>
  <c r="Q125" i="3"/>
  <c r="P125" i="3"/>
  <c r="D126" i="3"/>
  <c r="E127" i="3" s="1"/>
  <c r="F128" i="3" s="1"/>
  <c r="G129" i="3" s="1"/>
  <c r="Q129" i="3" s="1"/>
  <c r="S172" i="1"/>
  <c r="M173" i="1"/>
  <c r="N174" i="1" s="1"/>
  <c r="E111" i="5"/>
  <c r="Q110" i="5"/>
  <c r="M38" i="1"/>
  <c r="D108" i="1"/>
  <c r="E109" i="1" s="1"/>
  <c r="F110" i="1" s="1"/>
  <c r="G111" i="1" s="1"/>
  <c r="Q107" i="1"/>
  <c r="P107" i="1"/>
  <c r="M66" i="3"/>
  <c r="L119" i="3"/>
  <c r="R118" i="3"/>
  <c r="J145" i="1"/>
  <c r="K146" i="1" s="1"/>
  <c r="L147" i="1" s="1"/>
  <c r="S147" i="1" s="1"/>
  <c r="R144" i="1"/>
  <c r="J165" i="1"/>
  <c r="O162" i="1"/>
  <c r="S161" i="1"/>
  <c r="P161" i="1"/>
  <c r="E73" i="1"/>
  <c r="D128" i="3"/>
  <c r="E129" i="3" s="1"/>
  <c r="Q127" i="3"/>
  <c r="J102" i="3"/>
  <c r="E92" i="1"/>
  <c r="E36" i="1"/>
  <c r="F37" i="1" s="1"/>
  <c r="G38" i="1" s="1"/>
  <c r="Q35" i="1"/>
  <c r="M55" i="1"/>
  <c r="N56" i="1" s="1"/>
  <c r="S54" i="1"/>
  <c r="O91" i="5"/>
  <c r="S90" i="5"/>
  <c r="J66" i="1"/>
  <c r="J146" i="1"/>
  <c r="R145" i="1"/>
  <c r="E75" i="1"/>
  <c r="N128" i="5"/>
  <c r="O129" i="5" s="1"/>
  <c r="S127" i="5"/>
  <c r="F165" i="5"/>
  <c r="P164" i="5"/>
  <c r="Q164" i="5"/>
  <c r="O110" i="5"/>
  <c r="S110" i="5" s="1"/>
  <c r="S109" i="5"/>
  <c r="P109" i="5"/>
  <c r="K92" i="3"/>
  <c r="R91" i="3"/>
  <c r="N65" i="5"/>
  <c r="O66" i="5" s="1"/>
  <c r="D111" i="1"/>
  <c r="Q111" i="1" s="1"/>
  <c r="M154" i="1"/>
  <c r="N74" i="1"/>
  <c r="O75" i="1" s="1"/>
  <c r="S73" i="1"/>
  <c r="E72" i="1"/>
  <c r="F73" i="1" s="1"/>
  <c r="G74" i="1" s="1"/>
  <c r="H75" i="1" s="1"/>
  <c r="Q71" i="1"/>
  <c r="P71" i="1"/>
  <c r="J47" i="1"/>
  <c r="M92" i="1"/>
  <c r="N93" i="1" s="1"/>
  <c r="M110" i="3"/>
  <c r="N111" i="3" s="1"/>
  <c r="S109" i="3"/>
  <c r="K101" i="5"/>
  <c r="R100" i="5"/>
  <c r="R136" i="5"/>
  <c r="S45" i="3"/>
  <c r="N46" i="3"/>
  <c r="O47" i="3" s="1"/>
  <c r="R163" i="3"/>
  <c r="J164" i="3"/>
  <c r="K165" i="3" s="1"/>
  <c r="M74" i="3"/>
  <c r="N75" i="3" s="1"/>
  <c r="D93" i="3"/>
  <c r="Q174" i="5"/>
  <c r="S126" i="3"/>
  <c r="M127" i="3"/>
  <c r="P99" i="1"/>
  <c r="J156" i="3"/>
  <c r="J64" i="3"/>
  <c r="R63" i="3"/>
  <c r="P125" i="1"/>
  <c r="D126" i="1"/>
  <c r="E127" i="1" s="1"/>
  <c r="F128" i="1" s="1"/>
  <c r="G129" i="1" s="1"/>
  <c r="Q125" i="1"/>
  <c r="S111" i="3"/>
  <c r="M102" i="3"/>
  <c r="Q36" i="5"/>
  <c r="J93" i="1"/>
  <c r="R92" i="1"/>
  <c r="D172" i="1"/>
  <c r="E173" i="1" s="1"/>
  <c r="F174" i="1" s="1"/>
  <c r="S63" i="3"/>
  <c r="K127" i="3"/>
  <c r="L128" i="3" s="1"/>
  <c r="R126" i="3"/>
  <c r="J135" i="3"/>
  <c r="K136" i="3" s="1"/>
  <c r="L137" i="3" s="1"/>
  <c r="R134" i="3"/>
  <c r="P62" i="5"/>
  <c r="Q62" i="5"/>
  <c r="D63" i="5"/>
  <c r="E64" i="5" s="1"/>
  <c r="F65" i="5" s="1"/>
  <c r="G66" i="5" s="1"/>
  <c r="J63" i="5"/>
  <c r="K64" i="5" s="1"/>
  <c r="L65" i="5" s="1"/>
  <c r="R62" i="5"/>
  <c r="M82" i="5"/>
  <c r="N83" i="5" s="1"/>
  <c r="O84" i="5" s="1"/>
  <c r="S81" i="5"/>
  <c r="D101" i="5"/>
  <c r="E102" i="5" s="1"/>
  <c r="D102" i="5"/>
  <c r="D147" i="3"/>
  <c r="Q98" i="1"/>
  <c r="E154" i="1"/>
  <c r="F155" i="1" s="1"/>
  <c r="G156" i="1" s="1"/>
  <c r="D136" i="1"/>
  <c r="E137" i="1" s="1"/>
  <c r="F138" i="1" s="1"/>
  <c r="S44" i="1"/>
  <c r="M45" i="1"/>
  <c r="N46" i="1" s="1"/>
  <c r="O47" i="1" s="1"/>
  <c r="J84" i="1"/>
  <c r="R153" i="1"/>
  <c r="J154" i="1"/>
  <c r="K155" i="1" s="1"/>
  <c r="L156" i="1" s="1"/>
  <c r="S173" i="1"/>
  <c r="M174" i="1"/>
  <c r="S174" i="1" s="1"/>
  <c r="J74" i="1"/>
  <c r="J82" i="1"/>
  <c r="K83" i="1" s="1"/>
  <c r="L84" i="1" s="1"/>
  <c r="R81" i="1"/>
  <c r="R37" i="5"/>
  <c r="M129" i="5"/>
  <c r="S128" i="5"/>
  <c r="Q35" i="5"/>
  <c r="M147" i="5"/>
  <c r="S146" i="5"/>
  <c r="Q90" i="5"/>
  <c r="M165" i="3"/>
  <c r="K155" i="5"/>
  <c r="R154" i="5"/>
  <c r="J75" i="3"/>
  <c r="R74" i="3"/>
  <c r="D99" i="3"/>
  <c r="E100" i="3" s="1"/>
  <c r="F101" i="3" s="1"/>
  <c r="G102" i="3" s="1"/>
  <c r="Q98" i="3"/>
  <c r="P98" i="3"/>
  <c r="D136" i="3"/>
  <c r="E137" i="3" s="1"/>
  <c r="F138" i="3" s="1"/>
  <c r="R127" i="3"/>
  <c r="P52" i="3"/>
  <c r="Q52" i="3"/>
  <c r="D53" i="3"/>
  <c r="E54" i="3" s="1"/>
  <c r="F55" i="3" s="1"/>
  <c r="G56" i="3" s="1"/>
  <c r="J172" i="3"/>
  <c r="K173" i="3" s="1"/>
  <c r="L174" i="3" s="1"/>
  <c r="R171" i="3"/>
  <c r="D110" i="3"/>
  <c r="E111" i="3" s="1"/>
  <c r="D111" i="3"/>
  <c r="M47" i="3"/>
  <c r="S46" i="3"/>
  <c r="J101" i="3"/>
  <c r="K102" i="3" s="1"/>
  <c r="D45" i="3"/>
  <c r="E46" i="3" s="1"/>
  <c r="F47" i="3" s="1"/>
  <c r="J55" i="1"/>
  <c r="R54" i="1"/>
  <c r="P152" i="3"/>
  <c r="D153" i="3"/>
  <c r="E154" i="3" s="1"/>
  <c r="F155" i="3" s="1"/>
  <c r="G156" i="3" s="1"/>
  <c r="Q152" i="3"/>
  <c r="D156" i="3"/>
  <c r="R53" i="1"/>
  <c r="E82" i="1"/>
  <c r="F83" i="1" s="1"/>
  <c r="G84" i="1" s="1"/>
  <c r="P81" i="1"/>
  <c r="Q81" i="1"/>
  <c r="K38" i="3"/>
  <c r="R38" i="3" s="1"/>
  <c r="R37" i="3"/>
  <c r="R162" i="1"/>
  <c r="M102" i="1"/>
  <c r="P64" i="3"/>
  <c r="S35" i="3"/>
  <c r="R35" i="3"/>
  <c r="D73" i="3"/>
  <c r="E74" i="3" s="1"/>
  <c r="F75" i="3" s="1"/>
  <c r="N63" i="5"/>
  <c r="O64" i="5" s="1"/>
  <c r="S62" i="5"/>
  <c r="D84" i="5"/>
  <c r="D172" i="3"/>
  <c r="E173" i="3" s="1"/>
  <c r="F174" i="3" s="1"/>
  <c r="D45" i="5"/>
  <c r="E46" i="5" s="1"/>
  <c r="F47" i="5" s="1"/>
  <c r="Q153" i="5"/>
  <c r="D109" i="1"/>
  <c r="E110" i="1" s="1"/>
  <c r="F111" i="1" s="1"/>
  <c r="Q108" i="1"/>
  <c r="S152" i="1"/>
  <c r="M153" i="1"/>
  <c r="N154" i="1" s="1"/>
  <c r="O155" i="1" s="1"/>
  <c r="P163" i="5"/>
  <c r="Q89" i="1"/>
  <c r="P89" i="1"/>
  <c r="F90" i="1"/>
  <c r="E74" i="5"/>
  <c r="F75" i="5" s="1"/>
  <c r="S144" i="3"/>
  <c r="M145" i="3"/>
  <c r="N146" i="3" s="1"/>
  <c r="O147" i="3" s="1"/>
  <c r="Q162" i="3"/>
  <c r="M75" i="3"/>
  <c r="Q89" i="3"/>
  <c r="D90" i="3"/>
  <c r="E91" i="3" s="1"/>
  <c r="F92" i="3" s="1"/>
  <c r="G93" i="3" s="1"/>
  <c r="P89" i="3"/>
  <c r="J45" i="5"/>
  <c r="M56" i="3"/>
  <c r="S55" i="3"/>
  <c r="K73" i="5"/>
  <c r="E83" i="1"/>
  <c r="P82" i="1"/>
  <c r="E54" i="1"/>
  <c r="J137" i="1"/>
  <c r="K138" i="1" s="1"/>
  <c r="R136" i="1"/>
  <c r="E56" i="1"/>
  <c r="E163" i="1"/>
  <c r="P162" i="1"/>
  <c r="Q162" i="1"/>
  <c r="N35" i="1"/>
  <c r="O36" i="1" s="1"/>
  <c r="S34" i="1"/>
  <c r="D128" i="1"/>
  <c r="E129" i="1" s="1"/>
  <c r="R137" i="5"/>
  <c r="S35" i="1"/>
  <c r="E153" i="1"/>
  <c r="F154" i="1" s="1"/>
  <c r="G155" i="1" s="1"/>
  <c r="H156" i="1" s="1"/>
  <c r="Q152" i="1"/>
  <c r="P152" i="1"/>
  <c r="R171" i="1"/>
  <c r="Q127" i="5"/>
  <c r="P35" i="3"/>
  <c r="R102" i="3"/>
  <c r="R44" i="1"/>
  <c r="N101" i="5"/>
  <c r="S100" i="5"/>
  <c r="S108" i="3"/>
  <c r="R172" i="3"/>
  <c r="J173" i="3"/>
  <c r="J56" i="3"/>
  <c r="Q116" i="3"/>
  <c r="P116" i="3"/>
  <c r="D117" i="3"/>
  <c r="E118" i="3" s="1"/>
  <c r="F119" i="3" s="1"/>
  <c r="G120" i="3" s="1"/>
  <c r="J137" i="3"/>
  <c r="K138" i="3" s="1"/>
  <c r="P153" i="5"/>
  <c r="E137" i="5"/>
  <c r="Q136" i="5"/>
  <c r="P136" i="5"/>
  <c r="D84" i="3"/>
  <c r="Q84" i="3" s="1"/>
  <c r="D66" i="5"/>
  <c r="Q66" i="5" s="1"/>
  <c r="E75" i="5"/>
  <c r="M83" i="5"/>
  <c r="N84" i="5" s="1"/>
  <c r="S82" i="5"/>
  <c r="D99" i="5"/>
  <c r="E100" i="5" s="1"/>
  <c r="F101" i="5" s="1"/>
  <c r="G102" i="5" s="1"/>
  <c r="Q98" i="5"/>
  <c r="P98" i="5"/>
  <c r="J82" i="5"/>
  <c r="R126" i="1"/>
  <c r="D146" i="3"/>
  <c r="E147" i="3" s="1"/>
  <c r="Q147" i="3" s="1"/>
  <c r="J118" i="1"/>
  <c r="R117" i="1"/>
  <c r="P62" i="1"/>
  <c r="K109" i="1"/>
  <c r="L110" i="1" s="1"/>
  <c r="E144" i="1"/>
  <c r="F145" i="1" s="1"/>
  <c r="G146" i="1" s="1"/>
  <c r="H147" i="1" s="1"/>
  <c r="Q143" i="1"/>
  <c r="P143" i="1"/>
  <c r="D137" i="1"/>
  <c r="E138" i="1" s="1"/>
  <c r="M56" i="1"/>
  <c r="S55" i="1"/>
  <c r="P145" i="5"/>
  <c r="P144" i="5"/>
  <c r="M138" i="1"/>
  <c r="S82" i="1"/>
  <c r="M83" i="1"/>
  <c r="N84" i="1" s="1"/>
  <c r="Q63" i="3"/>
  <c r="M36" i="5"/>
  <c r="N37" i="5" s="1"/>
  <c r="O38" i="5" s="1"/>
  <c r="S35" i="5"/>
  <c r="P35" i="5"/>
  <c r="S92" i="3"/>
  <c r="M163" i="3"/>
  <c r="N164" i="3" s="1"/>
  <c r="O165" i="3" s="1"/>
  <c r="S162" i="3"/>
  <c r="D101" i="3"/>
  <c r="E102" i="3" s="1"/>
  <c r="Q100" i="3"/>
  <c r="Q99" i="3"/>
  <c r="D100" i="3"/>
  <c r="E101" i="3" s="1"/>
  <c r="F102" i="3" s="1"/>
  <c r="P99" i="3"/>
  <c r="Q134" i="3"/>
  <c r="P134" i="3"/>
  <c r="D135" i="3"/>
  <c r="E136" i="3" s="1"/>
  <c r="F137" i="3" s="1"/>
  <c r="G138" i="3" s="1"/>
  <c r="D137" i="3"/>
  <c r="E138" i="3" s="1"/>
  <c r="P53" i="3"/>
  <c r="Q53" i="3"/>
  <c r="D54" i="3"/>
  <c r="E55" i="3" s="1"/>
  <c r="F56" i="3" s="1"/>
  <c r="D55" i="3"/>
  <c r="E56" i="3" s="1"/>
  <c r="D109" i="3"/>
  <c r="E110" i="3" s="1"/>
  <c r="F111" i="3" s="1"/>
  <c r="K81" i="3"/>
  <c r="L82" i="3" s="1"/>
  <c r="R80" i="3"/>
  <c r="J171" i="5"/>
  <c r="R170" i="5"/>
  <c r="P170" i="5"/>
  <c r="P43" i="3"/>
  <c r="D44" i="3"/>
  <c r="E45" i="3" s="1"/>
  <c r="F46" i="3" s="1"/>
  <c r="G47" i="3" s="1"/>
  <c r="Q43" i="3"/>
  <c r="J146" i="3"/>
  <c r="K147" i="3" s="1"/>
  <c r="R145" i="3"/>
  <c r="S135" i="1"/>
  <c r="M136" i="1"/>
  <c r="J120" i="1"/>
  <c r="Q153" i="3"/>
  <c r="D154" i="3"/>
  <c r="E155" i="3" s="1"/>
  <c r="F156" i="3" s="1"/>
  <c r="Q119" i="5"/>
  <c r="P45" i="1"/>
  <c r="Q80" i="1"/>
  <c r="Q44" i="1"/>
  <c r="M65" i="1"/>
  <c r="N66" i="1" s="1"/>
  <c r="S64" i="1"/>
  <c r="D120" i="1"/>
  <c r="Q120" i="1" s="1"/>
  <c r="S162" i="1"/>
  <c r="P126" i="5"/>
  <c r="P37" i="3"/>
  <c r="Q64" i="3"/>
  <c r="Q37" i="5"/>
  <c r="S145" i="5"/>
  <c r="M155" i="3"/>
  <c r="N156" i="3" s="1"/>
  <c r="D74" i="3"/>
  <c r="E75" i="3" s="1"/>
  <c r="D75" i="3"/>
  <c r="S161" i="3"/>
  <c r="D83" i="5"/>
  <c r="E84" i="5" s="1"/>
  <c r="Q84" i="5" s="1"/>
  <c r="P170" i="3"/>
  <c r="Q170" i="3"/>
  <c r="D171" i="3"/>
  <c r="E172" i="3" s="1"/>
  <c r="F173" i="3" s="1"/>
  <c r="G174" i="3" s="1"/>
  <c r="S99" i="3"/>
  <c r="Q43" i="5"/>
  <c r="P43" i="5"/>
  <c r="D44" i="5"/>
  <c r="E45" i="5" s="1"/>
  <c r="F46" i="5" s="1"/>
  <c r="G47" i="5" s="1"/>
  <c r="E55" i="5"/>
  <c r="F56" i="5" s="1"/>
  <c r="J46" i="3"/>
  <c r="P162" i="3"/>
  <c r="J66" i="3"/>
  <c r="S71" i="3"/>
  <c r="M72" i="3"/>
  <c r="N73" i="3" s="1"/>
  <c r="O74" i="3" s="1"/>
  <c r="Q90" i="3"/>
  <c r="D91" i="3"/>
  <c r="E92" i="3" s="1"/>
  <c r="F93" i="3" s="1"/>
  <c r="P90" i="3"/>
  <c r="J44" i="5"/>
  <c r="K45" i="5" s="1"/>
  <c r="L46" i="5" s="1"/>
  <c r="R43" i="5"/>
  <c r="K72" i="5"/>
  <c r="L73" i="5" s="1"/>
  <c r="R71" i="5"/>
  <c r="Q99" i="1"/>
  <c r="E37" i="1"/>
  <c r="Q36" i="1"/>
  <c r="J138" i="1"/>
  <c r="R138" i="1" s="1"/>
  <c r="R137" i="1"/>
  <c r="D127" i="1"/>
  <c r="E128" i="1" s="1"/>
  <c r="F129" i="1" s="1"/>
  <c r="Q126" i="1"/>
  <c r="M93" i="1"/>
  <c r="M164" i="1"/>
  <c r="N165" i="1" s="1"/>
  <c r="S163" i="1"/>
  <c r="P127" i="5"/>
  <c r="S81" i="1"/>
  <c r="F65" i="1"/>
  <c r="G66" i="1" s="1"/>
  <c r="S91" i="3"/>
  <c r="D173" i="1"/>
  <c r="E174" i="1" s="1"/>
  <c r="D174" i="1"/>
  <c r="P174" i="1" s="1"/>
  <c r="D120" i="3"/>
  <c r="Q120" i="3" s="1"/>
  <c r="J136" i="3"/>
  <c r="K137" i="3" s="1"/>
  <c r="L138" i="3" s="1"/>
  <c r="R135" i="3"/>
  <c r="F155" i="5"/>
  <c r="Q154" i="5"/>
  <c r="P154" i="5"/>
  <c r="D82" i="3"/>
  <c r="E83" i="3" s="1"/>
  <c r="F84" i="3" s="1"/>
  <c r="D65" i="5"/>
  <c r="E66" i="5" s="1"/>
  <c r="E73" i="5"/>
  <c r="F74" i="5" s="1"/>
  <c r="G75" i="5" s="1"/>
  <c r="S91" i="5"/>
  <c r="D100" i="5"/>
  <c r="E101" i="5" s="1"/>
  <c r="F102" i="5" s="1"/>
  <c r="Q99" i="5"/>
  <c r="P99" i="5"/>
  <c r="R80" i="5"/>
  <c r="J81" i="5"/>
  <c r="K82" i="5" s="1"/>
  <c r="L83" i="5" s="1"/>
  <c r="P143" i="3"/>
  <c r="Q143" i="3"/>
  <c r="D144" i="3"/>
  <c r="E145" i="3" s="1"/>
  <c r="F146" i="3" s="1"/>
  <c r="G147" i="3" s="1"/>
  <c r="M37" i="1"/>
  <c r="N38" i="1" s="1"/>
  <c r="S36" i="1"/>
  <c r="F64" i="1"/>
  <c r="G65" i="1" s="1"/>
  <c r="H66" i="1" s="1"/>
  <c r="Q63" i="1"/>
  <c r="P63" i="1"/>
  <c r="P98" i="1"/>
  <c r="J111" i="1"/>
  <c r="R111" i="1" s="1"/>
  <c r="S90" i="1"/>
  <c r="M91" i="1"/>
  <c r="N92" i="1" s="1"/>
  <c r="O93" i="1" s="1"/>
  <c r="P134" i="1"/>
  <c r="D135" i="1"/>
  <c r="E136" i="1" s="1"/>
  <c r="F137" i="1" s="1"/>
  <c r="G138" i="1" s="1"/>
  <c r="Q134" i="1"/>
  <c r="S155" i="5"/>
  <c r="N156" i="5"/>
  <c r="R64" i="1"/>
  <c r="J65" i="1"/>
  <c r="K66" i="1" s="1"/>
  <c r="Q144" i="5"/>
  <c r="J155" i="1"/>
  <c r="K156" i="1" s="1"/>
  <c r="R154" i="1"/>
  <c r="M120" i="1"/>
  <c r="S119" i="1"/>
  <c r="P36" i="3"/>
  <c r="P63" i="3"/>
  <c r="R146" i="5"/>
  <c r="M37" i="5"/>
  <c r="N38" i="5" s="1"/>
  <c r="S36" i="5"/>
  <c r="J165" i="3"/>
  <c r="R165" i="3" s="1"/>
  <c r="R164" i="3"/>
  <c r="J138" i="3"/>
  <c r="R138" i="3" s="1"/>
  <c r="R137" i="3"/>
  <c r="D138" i="3"/>
  <c r="Q137" i="3"/>
  <c r="M146" i="3"/>
  <c r="N147" i="3" s="1"/>
  <c r="S145" i="3"/>
  <c r="D56" i="3"/>
  <c r="Q55" i="3"/>
  <c r="D108" i="3"/>
  <c r="E109" i="3" s="1"/>
  <c r="F110" i="3" s="1"/>
  <c r="G111" i="3" s="1"/>
  <c r="Q107" i="3"/>
  <c r="P107" i="3"/>
  <c r="J172" i="5"/>
  <c r="K173" i="5" s="1"/>
  <c r="L174" i="5" s="1"/>
  <c r="R171" i="5"/>
  <c r="S81" i="3"/>
  <c r="J66" i="5"/>
  <c r="R66" i="5" s="1"/>
  <c r="D47" i="3"/>
  <c r="Q47" i="3" s="1"/>
  <c r="J147" i="3"/>
  <c r="R147" i="3" s="1"/>
  <c r="R146" i="3"/>
  <c r="J73" i="1"/>
  <c r="K74" i="1" s="1"/>
  <c r="L75" i="1" s="1"/>
  <c r="R72" i="1"/>
  <c r="D155" i="3"/>
  <c r="E156" i="3" s="1"/>
  <c r="Q154" i="3"/>
  <c r="P119" i="5"/>
  <c r="P65" i="1"/>
  <c r="Q100" i="1"/>
  <c r="J129" i="1"/>
  <c r="P44" i="1"/>
  <c r="E47" i="1"/>
  <c r="Q46" i="1"/>
  <c r="P80" i="1"/>
  <c r="D118" i="1"/>
  <c r="E119" i="1" s="1"/>
  <c r="F120" i="1" s="1"/>
  <c r="J46" i="1"/>
  <c r="K47" i="1" s="1"/>
  <c r="R47" i="1" s="1"/>
  <c r="R45" i="1"/>
  <c r="Q146" i="5"/>
  <c r="J84" i="5"/>
  <c r="R84" i="5" s="1"/>
  <c r="R172" i="1"/>
  <c r="E54" i="5"/>
  <c r="F55" i="5" s="1"/>
  <c r="G56" i="5" s="1"/>
  <c r="P161" i="3"/>
  <c r="R127" i="5"/>
  <c r="K92" i="5"/>
  <c r="Q37" i="3"/>
  <c r="E66" i="3"/>
  <c r="Q65" i="3"/>
  <c r="S129" i="5"/>
  <c r="Q38" i="5"/>
  <c r="R90" i="1"/>
  <c r="S56" i="5"/>
  <c r="J45" i="3"/>
  <c r="K46" i="3" s="1"/>
  <c r="L47" i="3" s="1"/>
  <c r="S47" i="3" s="1"/>
  <c r="R44" i="3"/>
  <c r="S153" i="3"/>
  <c r="M154" i="3"/>
  <c r="N155" i="3" s="1"/>
  <c r="O156" i="3" s="1"/>
  <c r="R144" i="3"/>
  <c r="K83" i="3"/>
  <c r="R82" i="3"/>
  <c r="R55" i="5"/>
  <c r="D82" i="5"/>
  <c r="E83" i="5" s="1"/>
  <c r="F84" i="5" s="1"/>
  <c r="D174" i="3"/>
  <c r="Q174" i="3" s="1"/>
  <c r="R152" i="3"/>
  <c r="J153" i="3"/>
  <c r="K154" i="3" s="1"/>
  <c r="L155" i="3" s="1"/>
  <c r="Q45" i="5"/>
  <c r="P45" i="5"/>
  <c r="D46" i="5"/>
  <c r="E47" i="5" s="1"/>
  <c r="J102" i="1"/>
  <c r="R101" i="1"/>
  <c r="J54" i="3"/>
  <c r="K55" i="3" s="1"/>
  <c r="L56" i="3" s="1"/>
  <c r="S56" i="3" s="1"/>
  <c r="R53" i="3"/>
  <c r="Q163" i="3"/>
  <c r="E164" i="3"/>
  <c r="P163" i="3"/>
  <c r="M73" i="3"/>
  <c r="N74" i="3" s="1"/>
  <c r="O75" i="3" s="1"/>
  <c r="S75" i="3" s="1"/>
  <c r="S72" i="3"/>
  <c r="Q93" i="3"/>
  <c r="P91" i="3"/>
  <c r="D92" i="3"/>
  <c r="E93" i="3" s="1"/>
  <c r="Q91" i="3"/>
  <c r="M147" i="3"/>
  <c r="S146" i="3"/>
  <c r="J55" i="3"/>
  <c r="K56" i="3" s="1"/>
  <c r="N53" i="5"/>
  <c r="S52" i="5"/>
  <c r="S128" i="1"/>
  <c r="M129" i="1"/>
  <c r="S129" i="1" s="1"/>
  <c r="R120" i="1"/>
  <c r="R99" i="1"/>
  <c r="J100" i="1"/>
  <c r="K101" i="1" s="1"/>
  <c r="L102" i="1" s="1"/>
  <c r="S102" i="1" s="1"/>
  <c r="M156" i="1"/>
  <c r="M47" i="1"/>
  <c r="S47" i="1" s="1"/>
  <c r="D129" i="1"/>
  <c r="Q129" i="1" s="1"/>
  <c r="Q128" i="1"/>
  <c r="E155" i="1"/>
  <c r="P154" i="1"/>
  <c r="Q154" i="1"/>
  <c r="M84" i="1"/>
  <c r="S83" i="1"/>
  <c r="M109" i="1"/>
  <c r="N110" i="1" s="1"/>
  <c r="O111" i="1" s="1"/>
  <c r="S108" i="1"/>
  <c r="E129" i="5"/>
  <c r="Q128" i="5"/>
  <c r="P128" i="5"/>
  <c r="Q35" i="3"/>
  <c r="E56" i="5"/>
  <c r="R66" i="1"/>
  <c r="P170" i="1"/>
  <c r="Q170" i="1"/>
  <c r="D171" i="1"/>
  <c r="E172" i="1" s="1"/>
  <c r="F173" i="1" s="1"/>
  <c r="G174" i="1" s="1"/>
  <c r="J155" i="3"/>
  <c r="K156" i="3" s="1"/>
  <c r="R156" i="3" s="1"/>
  <c r="N65" i="3"/>
  <c r="O66" i="3" s="1"/>
  <c r="S64" i="3"/>
  <c r="D119" i="3"/>
  <c r="E120" i="3" s="1"/>
  <c r="Q117" i="3"/>
  <c r="D118" i="3"/>
  <c r="E119" i="3" s="1"/>
  <c r="F120" i="3" s="1"/>
  <c r="P117" i="3"/>
  <c r="Q82" i="3"/>
  <c r="D83" i="3"/>
  <c r="E84" i="3" s="1"/>
  <c r="P82" i="3"/>
  <c r="P80" i="3"/>
  <c r="Q80" i="3"/>
  <c r="D81" i="3"/>
  <c r="E82" i="3" s="1"/>
  <c r="F83" i="3" s="1"/>
  <c r="G84" i="3" s="1"/>
  <c r="D64" i="5"/>
  <c r="E65" i="5" s="1"/>
  <c r="F66" i="5" s="1"/>
  <c r="Q63" i="5"/>
  <c r="P63" i="5"/>
  <c r="R63" i="5"/>
  <c r="J64" i="5"/>
  <c r="K65" i="5" s="1"/>
  <c r="L66" i="5" s="1"/>
  <c r="Q71" i="5"/>
  <c r="E72" i="5"/>
  <c r="F73" i="5" s="1"/>
  <c r="G74" i="5" s="1"/>
  <c r="H75" i="5" s="1"/>
  <c r="P71" i="5"/>
  <c r="Q102" i="5"/>
  <c r="J36" i="1"/>
  <c r="P36" i="1" s="1"/>
  <c r="R35" i="1"/>
  <c r="K91" i="5"/>
  <c r="L92" i="5" s="1"/>
  <c r="R90" i="5"/>
  <c r="R128" i="3"/>
  <c r="D145" i="3"/>
  <c r="E146" i="3" s="1"/>
  <c r="F147" i="3" s="1"/>
  <c r="Q144" i="3"/>
  <c r="P144" i="3"/>
  <c r="M165" i="1"/>
  <c r="S165" i="1" s="1"/>
  <c r="S164" i="1"/>
  <c r="Q62" i="1"/>
  <c r="R109" i="1"/>
  <c r="J110" i="1"/>
  <c r="K111" i="1" s="1"/>
  <c r="P144" i="1"/>
  <c r="E145" i="1"/>
  <c r="Q144" i="1"/>
  <c r="Q137" i="1"/>
  <c r="D138" i="1"/>
  <c r="Q138" i="1" s="1"/>
  <c r="R66" i="3"/>
  <c r="M46" i="1"/>
  <c r="N47" i="1" s="1"/>
  <c r="S45" i="1"/>
  <c r="Q145" i="5"/>
  <c r="M38" i="3"/>
  <c r="S38" i="3" s="1"/>
  <c r="S37" i="3"/>
  <c r="N126" i="1"/>
  <c r="P126" i="1" s="1"/>
  <c r="S125" i="1"/>
  <c r="R155" i="1"/>
  <c r="J156" i="1"/>
  <c r="R156" i="1" s="1"/>
  <c r="R163" i="1"/>
  <c r="J164" i="1"/>
  <c r="K165" i="1" s="1"/>
  <c r="J83" i="1"/>
  <c r="K84" i="1" s="1"/>
  <c r="R82" i="1"/>
  <c r="S74" i="1"/>
  <c r="M75" i="1"/>
  <c r="S55" i="5"/>
  <c r="Q36" i="3"/>
  <c r="R107" i="1"/>
  <c r="K108" i="1"/>
  <c r="L109" i="1" s="1"/>
  <c r="R147" i="5"/>
  <c r="M84" i="3"/>
  <c r="P90" i="5"/>
  <c r="R75" i="3"/>
  <c r="D102" i="3"/>
  <c r="P102" i="3" s="1"/>
  <c r="Q101" i="3"/>
  <c r="Q138" i="3"/>
  <c r="Q56" i="3"/>
  <c r="P56" i="3"/>
  <c r="M46" i="5"/>
  <c r="N47" i="5" s="1"/>
  <c r="S45" i="5"/>
  <c r="M174" i="3"/>
  <c r="P111" i="3"/>
  <c r="Q111" i="3"/>
  <c r="R99" i="3"/>
  <c r="J100" i="3"/>
  <c r="K101" i="3" s="1"/>
  <c r="L102" i="3" s="1"/>
  <c r="S102" i="3" s="1"/>
  <c r="J173" i="5"/>
  <c r="M164" i="3"/>
  <c r="N165" i="3" s="1"/>
  <c r="S165" i="3" s="1"/>
  <c r="S163" i="3"/>
  <c r="J65" i="5"/>
  <c r="K66" i="5" s="1"/>
  <c r="D46" i="3"/>
  <c r="E47" i="3" s="1"/>
  <c r="Q45" i="3"/>
  <c r="P45" i="3"/>
  <c r="Q156" i="3"/>
  <c r="S56" i="1"/>
  <c r="P66" i="1"/>
  <c r="Q66" i="1"/>
  <c r="J128" i="1"/>
  <c r="K129" i="1" s="1"/>
  <c r="P129" i="1" s="1"/>
  <c r="R127" i="1"/>
  <c r="Q45" i="1"/>
  <c r="P118" i="1"/>
  <c r="D119" i="1"/>
  <c r="E120" i="1" s="1"/>
  <c r="D117" i="1"/>
  <c r="E118" i="1" s="1"/>
  <c r="F119" i="1" s="1"/>
  <c r="G120" i="1" s="1"/>
  <c r="P116" i="1"/>
  <c r="Q116" i="1"/>
  <c r="S63" i="1"/>
  <c r="P146" i="5"/>
  <c r="R36" i="3"/>
  <c r="R173" i="1"/>
  <c r="J174" i="1"/>
  <c r="R174" i="1" s="1"/>
  <c r="E53" i="1"/>
  <c r="F54" i="1" s="1"/>
  <c r="G55" i="1" s="1"/>
  <c r="H56" i="1" s="1"/>
  <c r="Q52" i="1"/>
  <c r="P52" i="1"/>
  <c r="S65" i="1"/>
  <c r="M66" i="1"/>
  <c r="Q126" i="5"/>
  <c r="M172" i="3"/>
  <c r="S171" i="3"/>
  <c r="P38" i="3"/>
  <c r="Q38" i="3"/>
  <c r="S100" i="3"/>
  <c r="M101" i="3"/>
  <c r="N102" i="3" s="1"/>
  <c r="R126" i="5"/>
  <c r="R102" i="5"/>
  <c r="S54" i="3"/>
  <c r="S93" i="1"/>
  <c r="Q91" i="5"/>
  <c r="Q172" i="5"/>
  <c r="M119" i="3"/>
  <c r="N120" i="3" s="1"/>
  <c r="S118" i="3"/>
  <c r="M38" i="5"/>
  <c r="P38" i="5" s="1"/>
  <c r="S37" i="5"/>
  <c r="S147" i="3"/>
  <c r="R81" i="3"/>
  <c r="Q71" i="3"/>
  <c r="D72" i="3"/>
  <c r="E73" i="3" s="1"/>
  <c r="F74" i="3" s="1"/>
  <c r="G75" i="3" s="1"/>
  <c r="P75" i="3" s="1"/>
  <c r="P71" i="3"/>
  <c r="R162" i="3"/>
  <c r="N64" i="5"/>
  <c r="O65" i="5" s="1"/>
  <c r="S63" i="5"/>
  <c r="P80" i="5"/>
  <c r="Q80" i="5"/>
  <c r="D81" i="5"/>
  <c r="E82" i="5" s="1"/>
  <c r="F83" i="5" s="1"/>
  <c r="G84" i="5" s="1"/>
  <c r="J93" i="5"/>
  <c r="R92" i="5"/>
  <c r="Q172" i="3"/>
  <c r="D173" i="3"/>
  <c r="E174" i="3" s="1"/>
  <c r="R153" i="3"/>
  <c r="J154" i="3"/>
  <c r="K155" i="3" s="1"/>
  <c r="L156" i="3" s="1"/>
  <c r="D47" i="5"/>
  <c r="Q47" i="5" s="1"/>
  <c r="Q46" i="5"/>
  <c r="E53" i="5"/>
  <c r="F54" i="5" s="1"/>
  <c r="G55" i="5" s="1"/>
  <c r="H56" i="5" s="1"/>
  <c r="Q52" i="5"/>
  <c r="P52" i="5"/>
  <c r="K174" i="5" l="1"/>
  <c r="R173" i="5"/>
  <c r="P118" i="3"/>
  <c r="R154" i="3"/>
  <c r="P55" i="5"/>
  <c r="F156" i="1"/>
  <c r="Q155" i="1"/>
  <c r="O54" i="5"/>
  <c r="S54" i="5" s="1"/>
  <c r="S53" i="5"/>
  <c r="Q81" i="5"/>
  <c r="Q75" i="3"/>
  <c r="P117" i="1"/>
  <c r="P47" i="1"/>
  <c r="Q47" i="1"/>
  <c r="Q46" i="3"/>
  <c r="P64" i="5"/>
  <c r="Q81" i="3"/>
  <c r="G156" i="5"/>
  <c r="Q155" i="5"/>
  <c r="P155" i="5"/>
  <c r="P173" i="1"/>
  <c r="Q119" i="1"/>
  <c r="P136" i="3"/>
  <c r="P136" i="1"/>
  <c r="R108" i="1"/>
  <c r="Q145" i="3"/>
  <c r="Q65" i="5"/>
  <c r="K174" i="3"/>
  <c r="R174" i="3" s="1"/>
  <c r="R173" i="3"/>
  <c r="O102" i="5"/>
  <c r="S101" i="5"/>
  <c r="P36" i="5"/>
  <c r="Q127" i="1"/>
  <c r="P53" i="1"/>
  <c r="P72" i="3"/>
  <c r="P155" i="3"/>
  <c r="P44" i="3"/>
  <c r="Q109" i="3"/>
  <c r="R83" i="1"/>
  <c r="P135" i="1"/>
  <c r="Q153" i="1"/>
  <c r="M138" i="3"/>
  <c r="P138" i="3" s="1"/>
  <c r="M129" i="3"/>
  <c r="R155" i="3"/>
  <c r="P92" i="3"/>
  <c r="R46" i="1"/>
  <c r="F93" i="1"/>
  <c r="F74" i="1"/>
  <c r="P73" i="1"/>
  <c r="Q73" i="1"/>
  <c r="R164" i="1"/>
  <c r="S37" i="1"/>
  <c r="O137" i="3"/>
  <c r="P137" i="3" s="1"/>
  <c r="S136" i="3"/>
  <c r="S66" i="1"/>
  <c r="Q109" i="1"/>
  <c r="R100" i="1"/>
  <c r="P101" i="3"/>
  <c r="F146" i="1"/>
  <c r="P145" i="1"/>
  <c r="Q145" i="1"/>
  <c r="M93" i="5"/>
  <c r="S92" i="5"/>
  <c r="P56" i="5"/>
  <c r="Q56" i="5"/>
  <c r="Q129" i="5"/>
  <c r="P129" i="5"/>
  <c r="F165" i="3"/>
  <c r="Q164" i="3"/>
  <c r="P164" i="3"/>
  <c r="P81" i="5"/>
  <c r="R91" i="5"/>
  <c r="Q53" i="5"/>
  <c r="P55" i="3"/>
  <c r="Q102" i="3"/>
  <c r="P72" i="5"/>
  <c r="P119" i="3"/>
  <c r="S46" i="5"/>
  <c r="M47" i="5"/>
  <c r="S154" i="3"/>
  <c r="M83" i="3"/>
  <c r="S82" i="3"/>
  <c r="S38" i="5"/>
  <c r="M111" i="1"/>
  <c r="R81" i="5"/>
  <c r="Q74" i="5"/>
  <c r="P65" i="5"/>
  <c r="R136" i="3"/>
  <c r="Q174" i="1"/>
  <c r="Q53" i="1"/>
  <c r="F84" i="1"/>
  <c r="Q83" i="1"/>
  <c r="P83" i="1"/>
  <c r="Q73" i="5"/>
  <c r="P108" i="1"/>
  <c r="P44" i="5"/>
  <c r="Q83" i="5"/>
  <c r="P37" i="5"/>
  <c r="P100" i="1"/>
  <c r="R100" i="3"/>
  <c r="Q110" i="3"/>
  <c r="P109" i="3"/>
  <c r="Q135" i="3"/>
  <c r="S84" i="1"/>
  <c r="R84" i="1"/>
  <c r="Q100" i="5"/>
  <c r="S101" i="3"/>
  <c r="S91" i="1"/>
  <c r="L93" i="3"/>
  <c r="R92" i="3"/>
  <c r="P127" i="3"/>
  <c r="R165" i="1"/>
  <c r="M120" i="3"/>
  <c r="S120" i="3" s="1"/>
  <c r="S119" i="3"/>
  <c r="P111" i="5"/>
  <c r="Q111" i="5"/>
  <c r="S110" i="3"/>
  <c r="K102" i="1"/>
  <c r="Q120" i="5"/>
  <c r="P120" i="5"/>
  <c r="N173" i="3"/>
  <c r="P173" i="3" s="1"/>
  <c r="S172" i="3"/>
  <c r="M110" i="1"/>
  <c r="N111" i="1" s="1"/>
  <c r="S109" i="1"/>
  <c r="P172" i="3"/>
  <c r="P93" i="5"/>
  <c r="Q118" i="1"/>
  <c r="O127" i="1"/>
  <c r="S127" i="1" s="1"/>
  <c r="S126" i="1"/>
  <c r="S46" i="1"/>
  <c r="R54" i="3"/>
  <c r="R102" i="1"/>
  <c r="M156" i="3"/>
  <c r="S156" i="3" s="1"/>
  <c r="S155" i="3"/>
  <c r="Q173" i="3"/>
  <c r="L93" i="5"/>
  <c r="S93" i="5" s="1"/>
  <c r="P92" i="5"/>
  <c r="P53" i="5"/>
  <c r="P46" i="1"/>
  <c r="R129" i="1"/>
  <c r="P46" i="3"/>
  <c r="R65" i="5"/>
  <c r="Q72" i="5"/>
  <c r="Q64" i="5"/>
  <c r="S138" i="3"/>
  <c r="P172" i="1"/>
  <c r="P64" i="1"/>
  <c r="S92" i="1"/>
  <c r="R45" i="3"/>
  <c r="P54" i="5"/>
  <c r="Q82" i="5"/>
  <c r="P74" i="3"/>
  <c r="Q73" i="3"/>
  <c r="P153" i="3"/>
  <c r="N137" i="1"/>
  <c r="S136" i="1"/>
  <c r="Q108" i="3"/>
  <c r="Q54" i="3"/>
  <c r="Q136" i="3"/>
  <c r="P100" i="3"/>
  <c r="Q136" i="1"/>
  <c r="K119" i="1"/>
  <c r="R118" i="1"/>
  <c r="P147" i="3"/>
  <c r="K83" i="5"/>
  <c r="R82" i="5"/>
  <c r="Q75" i="5"/>
  <c r="Q83" i="3"/>
  <c r="R55" i="3"/>
  <c r="F164" i="1"/>
  <c r="Q163" i="1"/>
  <c r="P163" i="1"/>
  <c r="F55" i="1"/>
  <c r="Q54" i="1"/>
  <c r="P54" i="1"/>
  <c r="R72" i="5"/>
  <c r="R44" i="5"/>
  <c r="P73" i="5"/>
  <c r="P171" i="3"/>
  <c r="P83" i="5"/>
  <c r="Q155" i="3"/>
  <c r="L156" i="5"/>
  <c r="S156" i="5" s="1"/>
  <c r="R155" i="5"/>
  <c r="R73" i="1"/>
  <c r="P153" i="1"/>
  <c r="P146" i="3"/>
  <c r="Q101" i="5"/>
  <c r="Q171" i="1"/>
  <c r="N128" i="3"/>
  <c r="O129" i="3" s="1"/>
  <c r="S127" i="3"/>
  <c r="L102" i="5"/>
  <c r="R101" i="5"/>
  <c r="S153" i="1"/>
  <c r="Q110" i="1"/>
  <c r="S64" i="5"/>
  <c r="K147" i="1"/>
  <c r="R147" i="1" s="1"/>
  <c r="R146" i="1"/>
  <c r="P72" i="1"/>
  <c r="S65" i="3"/>
  <c r="O146" i="1"/>
  <c r="S146" i="1" s="1"/>
  <c r="S145" i="1"/>
  <c r="P126" i="3"/>
  <c r="P156" i="3"/>
  <c r="R64" i="5"/>
  <c r="K37" i="1"/>
  <c r="R36" i="1"/>
  <c r="Q118" i="3"/>
  <c r="Q55" i="5"/>
  <c r="P128" i="1"/>
  <c r="R93" i="5"/>
  <c r="L84" i="3"/>
  <c r="R83" i="3"/>
  <c r="Q66" i="3"/>
  <c r="Q117" i="1"/>
  <c r="R128" i="1"/>
  <c r="P154" i="3"/>
  <c r="S75" i="1"/>
  <c r="R110" i="1"/>
  <c r="S83" i="5"/>
  <c r="M84" i="5"/>
  <c r="P81" i="3"/>
  <c r="Q119" i="3"/>
  <c r="Q173" i="1"/>
  <c r="Q172" i="1"/>
  <c r="Q64" i="1"/>
  <c r="F38" i="1"/>
  <c r="P37" i="1"/>
  <c r="Q37" i="1"/>
  <c r="S73" i="5"/>
  <c r="M74" i="5"/>
  <c r="N75" i="5" s="1"/>
  <c r="K47" i="3"/>
  <c r="R47" i="3" s="1"/>
  <c r="R46" i="3"/>
  <c r="Q54" i="5"/>
  <c r="P82" i="5"/>
  <c r="Q74" i="3"/>
  <c r="P73" i="3"/>
  <c r="P119" i="1"/>
  <c r="Q65" i="1"/>
  <c r="K172" i="5"/>
  <c r="P171" i="5"/>
  <c r="P108" i="3"/>
  <c r="P54" i="3"/>
  <c r="P145" i="3"/>
  <c r="P83" i="3"/>
  <c r="F138" i="5"/>
  <c r="P137" i="5"/>
  <c r="Q137" i="5"/>
  <c r="R56" i="3"/>
  <c r="P127" i="1"/>
  <c r="Q82" i="1"/>
  <c r="L74" i="5"/>
  <c r="P74" i="5" s="1"/>
  <c r="R73" i="5"/>
  <c r="K46" i="5"/>
  <c r="R45" i="5"/>
  <c r="S74" i="3"/>
  <c r="G91" i="1"/>
  <c r="P90" i="1"/>
  <c r="Q90" i="1"/>
  <c r="Q44" i="5"/>
  <c r="Q171" i="3"/>
  <c r="Q72" i="3"/>
  <c r="P91" i="5"/>
  <c r="K56" i="1"/>
  <c r="R56" i="1" s="1"/>
  <c r="R55" i="1"/>
  <c r="Q44" i="3"/>
  <c r="P110" i="3"/>
  <c r="P135" i="3"/>
  <c r="S164" i="3"/>
  <c r="S147" i="5"/>
  <c r="P147" i="5"/>
  <c r="K75" i="1"/>
  <c r="R75" i="1" s="1"/>
  <c r="R74" i="1"/>
  <c r="Q135" i="1"/>
  <c r="Q146" i="3"/>
  <c r="P101" i="5"/>
  <c r="P100" i="5"/>
  <c r="M66" i="5"/>
  <c r="S66" i="5" s="1"/>
  <c r="S65" i="5"/>
  <c r="P171" i="1"/>
  <c r="K65" i="3"/>
  <c r="R64" i="3"/>
  <c r="Q92" i="3"/>
  <c r="S73" i="3"/>
  <c r="N155" i="1"/>
  <c r="P155" i="1" s="1"/>
  <c r="S154" i="1"/>
  <c r="P110" i="1"/>
  <c r="P165" i="5"/>
  <c r="Q165" i="5"/>
  <c r="R65" i="1"/>
  <c r="P35" i="1"/>
  <c r="R101" i="3"/>
  <c r="Q72" i="1"/>
  <c r="P110" i="5"/>
  <c r="P109" i="1"/>
  <c r="O101" i="1"/>
  <c r="S101" i="1" s="1"/>
  <c r="S100" i="1"/>
  <c r="Q128" i="3"/>
  <c r="Q126" i="3"/>
  <c r="P102" i="1"/>
  <c r="L66" i="3" l="1"/>
  <c r="R65" i="3"/>
  <c r="P65" i="3"/>
  <c r="P101" i="1"/>
  <c r="S129" i="3"/>
  <c r="P129" i="3"/>
  <c r="P66" i="5"/>
  <c r="P47" i="3"/>
  <c r="R174" i="5"/>
  <c r="L47" i="5"/>
  <c r="R46" i="5"/>
  <c r="P46" i="5"/>
  <c r="L173" i="5"/>
  <c r="R172" i="5"/>
  <c r="P172" i="5"/>
  <c r="L38" i="1"/>
  <c r="S38" i="1" s="1"/>
  <c r="R37" i="1"/>
  <c r="G165" i="1"/>
  <c r="P164" i="1"/>
  <c r="Q164" i="1"/>
  <c r="O138" i="1"/>
  <c r="S137" i="1"/>
  <c r="P137" i="1"/>
  <c r="P120" i="3"/>
  <c r="Q165" i="3"/>
  <c r="P165" i="3"/>
  <c r="P128" i="3"/>
  <c r="S128" i="3"/>
  <c r="Q156" i="5"/>
  <c r="P156" i="5"/>
  <c r="H92" i="1"/>
  <c r="Q91" i="1"/>
  <c r="P91" i="1"/>
  <c r="Q38" i="1"/>
  <c r="G56" i="1"/>
  <c r="Q55" i="1"/>
  <c r="P55" i="1"/>
  <c r="L120" i="1"/>
  <c r="R119" i="1"/>
  <c r="S93" i="3"/>
  <c r="P93" i="3"/>
  <c r="S110" i="1"/>
  <c r="N84" i="3"/>
  <c r="P84" i="3" s="1"/>
  <c r="S83" i="3"/>
  <c r="Q93" i="1"/>
  <c r="Q156" i="1"/>
  <c r="O156" i="1"/>
  <c r="S156" i="1" s="1"/>
  <c r="S155" i="1"/>
  <c r="M75" i="5"/>
  <c r="S74" i="5"/>
  <c r="Q138" i="5"/>
  <c r="P138" i="5"/>
  <c r="S84" i="3"/>
  <c r="S102" i="5"/>
  <c r="P102" i="5"/>
  <c r="L84" i="5"/>
  <c r="R83" i="5"/>
  <c r="O174" i="3"/>
  <c r="S173" i="3"/>
  <c r="Q84" i="1"/>
  <c r="P84" i="1"/>
  <c r="S111" i="1"/>
  <c r="G147" i="1"/>
  <c r="Q146" i="1"/>
  <c r="P146" i="1"/>
  <c r="G75" i="1"/>
  <c r="P74" i="1"/>
  <c r="Q74" i="1"/>
  <c r="P111" i="1"/>
  <c r="S137" i="3"/>
  <c r="P147" i="1" l="1"/>
  <c r="Q147" i="1"/>
  <c r="Q165" i="1"/>
  <c r="P165" i="1"/>
  <c r="S47" i="5"/>
  <c r="P47" i="5"/>
  <c r="P174" i="3"/>
  <c r="S174" i="3"/>
  <c r="P156" i="1"/>
  <c r="P138" i="1"/>
  <c r="S138" i="1"/>
  <c r="M174" i="5"/>
  <c r="S173" i="5"/>
  <c r="P173" i="5"/>
  <c r="S75" i="5"/>
  <c r="P75" i="5"/>
  <c r="Q56" i="1"/>
  <c r="P56" i="1"/>
  <c r="S66" i="3"/>
  <c r="P66" i="3"/>
  <c r="P75" i="1"/>
  <c r="Q75" i="1"/>
  <c r="S84" i="5"/>
  <c r="P84" i="5"/>
  <c r="S120" i="1"/>
  <c r="P120" i="1"/>
  <c r="P38" i="1"/>
  <c r="I93" i="1"/>
  <c r="Q92" i="1"/>
  <c r="P92" i="1"/>
  <c r="S174" i="5" l="1"/>
  <c r="P174" i="5"/>
  <c r="R93" i="1"/>
  <c r="P93" i="1"/>
</calcChain>
</file>

<file path=xl/sharedStrings.xml><?xml version="1.0" encoding="utf-8"?>
<sst xmlns="http://schemas.openxmlformats.org/spreadsheetml/2006/main" count="2589" uniqueCount="91">
  <si>
    <t>Year</t>
  </si>
  <si>
    <t>Births-Lagged</t>
  </si>
  <si>
    <t>K</t>
  </si>
  <si>
    <t>Total</t>
  </si>
  <si>
    <t>Delta</t>
  </si>
  <si>
    <t>6-8</t>
  </si>
  <si>
    <t>9-12</t>
  </si>
  <si>
    <t>M B-K</t>
  </si>
  <si>
    <t>M K-1</t>
  </si>
  <si>
    <t>M 1-2</t>
  </si>
  <si>
    <t>M 2-3</t>
  </si>
  <si>
    <t>M 3-4</t>
  </si>
  <si>
    <t>M 4-5</t>
  </si>
  <si>
    <t>M 5-6</t>
  </si>
  <si>
    <t xml:space="preserve"> M 6-7</t>
  </si>
  <si>
    <t>M 7-8</t>
  </si>
  <si>
    <t>M 8-9</t>
  </si>
  <si>
    <t>M 9-10</t>
  </si>
  <si>
    <t>M 10-11</t>
  </si>
  <si>
    <t>M 11-12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</si>
  <si>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</si>
  <si>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</si>
  <si>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</si>
  <si>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</si>
  <si>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</si>
  <si>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</si>
  <si>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</si>
  <si>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</si>
  <si>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</si>
  <si>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</si>
  <si>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</si>
  <si>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</si>
  <si>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</si>
  <si>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</si>
  <si>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</si>
  <si>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</si>
  <si>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</si>
  <si>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</si>
  <si>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</si>
  <si>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</si>
  <si>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</si>
  <si>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</si>
  <si>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</si>
  <si>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</si>
  <si>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</si>
  <si>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</si>
  <si>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Projected</t>
  </si>
  <si>
    <t>School Year</t>
  </si>
  <si>
    <t>Actual</t>
  </si>
  <si>
    <t>Difference from Projected and Actual</t>
  </si>
  <si>
    <t>Forecast Year</t>
  </si>
  <si>
    <t>Std Dev</t>
  </si>
  <si>
    <t>Mean</t>
  </si>
  <si>
    <t>90th %</t>
  </si>
  <si>
    <t>Est 90th-Regression Line</t>
  </si>
  <si>
    <t>1 year</t>
  </si>
  <si>
    <t>2 year</t>
  </si>
  <si>
    <t>3 year</t>
  </si>
  <si>
    <t>4 year</t>
  </si>
  <si>
    <t>5 year</t>
  </si>
  <si>
    <t>Point estimate</t>
  </si>
  <si>
    <t>Lower Bound</t>
  </si>
  <si>
    <t>Upper Bound</t>
  </si>
  <si>
    <t>5 Year 2003</t>
  </si>
  <si>
    <t>5 Year 2004</t>
  </si>
  <si>
    <t>5 Year 2005</t>
  </si>
  <si>
    <t>5 Year 2006</t>
  </si>
  <si>
    <t>5 Year 2007</t>
  </si>
  <si>
    <t>5 Year 2008</t>
  </si>
  <si>
    <t>5 Year 2009</t>
  </si>
  <si>
    <t>5 Year 2010</t>
  </si>
  <si>
    <t>5 Year 2011</t>
  </si>
  <si>
    <t>5 Year 2012</t>
  </si>
  <si>
    <t>5 Year 2013</t>
  </si>
  <si>
    <t>5 Year 2014</t>
  </si>
  <si>
    <t>5 Year 2015</t>
  </si>
  <si>
    <t>5 Year 2017</t>
  </si>
  <si>
    <t>5 Year 2016</t>
  </si>
  <si>
    <t>5 Year 2018</t>
  </si>
  <si>
    <t>K-5</t>
  </si>
  <si>
    <t>check</t>
  </si>
  <si>
    <t>Year ending</t>
  </si>
  <si>
    <t>K-12 Total</t>
  </si>
  <si>
    <t>K-12</t>
  </si>
  <si>
    <t>K-5 Total</t>
  </si>
  <si>
    <t>6-8 Total</t>
  </si>
  <si>
    <t>9-12 Total</t>
  </si>
  <si>
    <t>Difference from Projected and Actual: Absolute Value</t>
  </si>
  <si>
    <t>Difference from Projected and Actual: Absolute value</t>
  </si>
  <si>
    <t>Spread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</si>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</sst>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"/>
    <numFmt numFmtId="166" formatCode="0.000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name val="Garamond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8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sz val="8"/>
      <color rgb="FF0070C0"/>
      <name val="Arial"/>
      <family val="2"/>
    </font>
    <font>
      <sz val="11"/>
      <color theme="1"/>
      <name val="ARaial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Garamond"/>
      <family val="1"/>
    </font>
    <font>
      <sz val="10"/>
      <name val="Garamond"/>
      <family val="1"/>
    </font>
    <font>
      <sz val="10"/>
      <color theme="1"/>
      <name val="Garamond"/>
      <family val="1"/>
    </font>
    <font>
      <sz val="8"/>
      <color indexed="9"/>
      <name val="Calibri"/>
      <family val="2"/>
    </font>
    <font>
      <b/>
      <sz val="10"/>
      <color theme="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36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51"/>
        <bgColor indexed="64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/>
    <xf numFmtId="0" fontId="10" fillId="0" borderId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6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  <xf numFmtId="9" fontId="10" fillId="0" borderId="0" applyFont="0" applyFill="0" applyBorder="0" applyAlignment="0" applyProtection="0"/>
    <xf numFmtId="0" fontId="17" fillId="0" borderId="0"/>
    <xf numFmtId="0" fontId="27" fillId="22" borderId="0" applyNumberFormat="0" applyBorder="0" applyAlignment="0" applyProtection="0"/>
    <xf numFmtId="0" fontId="3" fillId="0" borderId="0"/>
  </cellStyleXfs>
  <cellXfs count="138">
    <xf numFmtId="0" fontId="0" fillId="0" borderId="0" xfId="0"/>
    <xf numFmtId="0" fontId="4" fillId="6" borderId="0" xfId="5" applyFont="1" applyFill="1" applyAlignment="1">
      <alignment horizontal="center"/>
    </xf>
    <xf numFmtId="0" fontId="5" fillId="6" borderId="0" xfId="5" applyFont="1" applyFill="1" applyAlignment="1">
      <alignment horizontal="center"/>
    </xf>
    <xf numFmtId="0" fontId="6" fillId="8" borderId="0" xfId="5" applyFont="1" applyFill="1" applyAlignment="1">
      <alignment horizontal="center"/>
    </xf>
    <xf numFmtId="0" fontId="7" fillId="9" borderId="0" xfId="5" applyFont="1" applyFill="1" applyAlignment="1">
      <alignment horizontal="center"/>
    </xf>
    <xf numFmtId="49" fontId="4" fillId="7" borderId="0" xfId="5" applyNumberFormat="1" applyFont="1" applyFill="1" applyAlignment="1">
      <alignment horizontal="center"/>
    </xf>
    <xf numFmtId="0" fontId="3" fillId="0" borderId="0" xfId="5" applyFill="1"/>
    <xf numFmtId="0" fontId="9" fillId="11" borderId="0" xfId="5" applyFont="1" applyFill="1" applyAlignment="1">
      <alignment horizontal="center" vertical="center"/>
    </xf>
    <xf numFmtId="0" fontId="9" fillId="6" borderId="0" xfId="5" applyNumberFormat="1" applyFont="1" applyFill="1" applyAlignment="1">
      <alignment horizontal="center" vertical="center"/>
    </xf>
    <xf numFmtId="0" fontId="9" fillId="6" borderId="0" xfId="5" applyFont="1" applyFill="1" applyAlignment="1">
      <alignment horizontal="center" vertical="center"/>
    </xf>
    <xf numFmtId="0" fontId="9" fillId="7" borderId="0" xfId="6" applyFont="1" applyFill="1" applyAlignment="1">
      <alignment horizontal="center"/>
    </xf>
    <xf numFmtId="164" fontId="9" fillId="8" borderId="0" xfId="5" applyNumberFormat="1" applyFont="1" applyFill="1" applyAlignment="1">
      <alignment horizontal="center"/>
    </xf>
    <xf numFmtId="165" fontId="11" fillId="0" borderId="0" xfId="5" applyNumberFormat="1" applyFont="1" applyAlignment="1">
      <alignment horizontal="center" vertical="center"/>
    </xf>
    <xf numFmtId="0" fontId="11" fillId="0" borderId="0" xfId="5" applyFont="1" applyFill="1" applyAlignment="1">
      <alignment horizontal="center"/>
    </xf>
    <xf numFmtId="0" fontId="11" fillId="0" borderId="0" xfId="5" applyFont="1" applyAlignment="1">
      <alignment horizontal="center" vertical="center"/>
    </xf>
    <xf numFmtId="3" fontId="11" fillId="0" borderId="0" xfId="5" applyNumberFormat="1" applyFont="1" applyAlignment="1">
      <alignment horizontal="center"/>
    </xf>
    <xf numFmtId="3" fontId="9" fillId="0" borderId="0" xfId="5" applyNumberFormat="1" applyFont="1" applyFill="1" applyAlignment="1">
      <alignment horizontal="center"/>
    </xf>
    <xf numFmtId="164" fontId="9" fillId="0" borderId="0" xfId="5" applyNumberFormat="1" applyFont="1" applyFill="1" applyAlignment="1">
      <alignment horizontal="center"/>
    </xf>
    <xf numFmtId="164" fontId="11" fillId="0" borderId="0" xfId="5" applyNumberFormat="1" applyFont="1" applyAlignment="1">
      <alignment horizontal="center"/>
    </xf>
    <xf numFmtId="0" fontId="9" fillId="7" borderId="0" xfId="6" applyNumberFormat="1" applyFont="1" applyFill="1" applyAlignment="1">
      <alignment horizontal="center"/>
    </xf>
    <xf numFmtId="0" fontId="3" fillId="0" borderId="0" xfId="5"/>
    <xf numFmtId="0" fontId="11" fillId="0" borderId="0" xfId="5" applyFont="1" applyFill="1"/>
    <xf numFmtId="0" fontId="11" fillId="0" borderId="0" xfId="5" applyFont="1" applyAlignment="1">
      <alignment horizontal="center"/>
    </xf>
    <xf numFmtId="1" fontId="11" fillId="0" borderId="0" xfId="5" applyNumberFormat="1" applyFont="1" applyAlignment="1">
      <alignment horizontal="center"/>
    </xf>
    <xf numFmtId="1" fontId="11" fillId="0" borderId="0" xfId="5" applyNumberFormat="1" applyFont="1" applyFill="1" applyAlignment="1">
      <alignment horizontal="center"/>
    </xf>
    <xf numFmtId="0" fontId="9" fillId="0" borderId="0" xfId="5" applyNumberFormat="1" applyFont="1" applyAlignment="1">
      <alignment horizontal="center"/>
    </xf>
    <xf numFmtId="0" fontId="9" fillId="0" borderId="0" xfId="5" applyNumberFormat="1" applyFont="1" applyFill="1" applyAlignment="1">
      <alignment horizontal="center"/>
    </xf>
    <xf numFmtId="0" fontId="9" fillId="0" borderId="0" xfId="5" applyFont="1" applyFill="1" applyAlignment="1">
      <alignment horizontal="center"/>
    </xf>
    <xf numFmtId="0" fontId="3" fillId="0" borderId="0" xfId="5" applyFill="1" applyAlignment="1">
      <alignment horizontal="center"/>
    </xf>
    <xf numFmtId="166" fontId="11" fillId="0" borderId="0" xfId="5" applyNumberFormat="1" applyFont="1" applyFill="1"/>
    <xf numFmtId="0" fontId="3" fillId="0" borderId="0" xfId="5" applyAlignment="1">
      <alignment horizontal="center"/>
    </xf>
    <xf numFmtId="0" fontId="2" fillId="3" borderId="1" xfId="2" applyBorder="1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7" fillId="0" borderId="0" xfId="14"/>
    <xf numFmtId="3" fontId="18" fillId="0" borderId="1" xfId="14" applyNumberFormat="1" applyFont="1" applyFill="1" applyBorder="1" applyAlignment="1">
      <alignment horizontal="center" vertical="center"/>
    </xf>
    <xf numFmtId="3" fontId="19" fillId="0" borderId="1" xfId="14" applyNumberFormat="1" applyFont="1" applyFill="1" applyBorder="1" applyAlignment="1">
      <alignment horizontal="center" vertical="center"/>
    </xf>
    <xf numFmtId="3" fontId="20" fillId="0" borderId="1" xfId="14" applyNumberFormat="1" applyFont="1" applyFill="1" applyBorder="1" applyAlignment="1">
      <alignment horizontal="center" vertical="center"/>
    </xf>
    <xf numFmtId="3" fontId="17" fillId="0" borderId="1" xfId="14" applyNumberFormat="1" applyFill="1" applyBorder="1"/>
    <xf numFmtId="1" fontId="2" fillId="2" borderId="1" xfId="1" applyNumberFormat="1" applyBorder="1"/>
    <xf numFmtId="1" fontId="21" fillId="5" borderId="1" xfId="4" applyNumberFormat="1" applyFont="1" applyBorder="1" applyAlignment="1">
      <alignment horizontal="center" wrapText="1"/>
    </xf>
    <xf numFmtId="1" fontId="2" fillId="5" borderId="2" xfId="4" applyNumberFormat="1" applyBorder="1" applyAlignment="1">
      <alignment horizontal="center"/>
    </xf>
    <xf numFmtId="1" fontId="2" fillId="5" borderId="1" xfId="4" applyNumberFormat="1" applyBorder="1" applyAlignment="1">
      <alignment horizontal="center"/>
    </xf>
    <xf numFmtId="1" fontId="2" fillId="5" borderId="1" xfId="4" applyNumberFormat="1" applyBorder="1" applyAlignment="1">
      <alignment horizontal="left"/>
    </xf>
    <xf numFmtId="0" fontId="2" fillId="5" borderId="0" xfId="4"/>
    <xf numFmtId="1" fontId="2" fillId="3" borderId="1" xfId="2" applyNumberFormat="1" applyBorder="1" applyAlignment="1">
      <alignment horizontal="center" vertical="center"/>
    </xf>
    <xf numFmtId="1" fontId="22" fillId="0" borderId="1" xfId="14" applyNumberFormat="1" applyFont="1" applyFill="1" applyBorder="1" applyAlignment="1">
      <alignment horizontal="center"/>
    </xf>
    <xf numFmtId="1" fontId="22" fillId="0" borderId="2" xfId="14" applyNumberFormat="1" applyFont="1" applyFill="1" applyBorder="1" applyAlignment="1">
      <alignment horizontal="center"/>
    </xf>
    <xf numFmtId="1" fontId="22" fillId="0" borderId="4" xfId="14" applyNumberFormat="1" applyFont="1" applyFill="1" applyBorder="1" applyAlignment="1">
      <alignment horizontal="center"/>
    </xf>
    <xf numFmtId="1" fontId="22" fillId="0" borderId="5" xfId="14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/>
    </xf>
    <xf numFmtId="0" fontId="2" fillId="4" borderId="0" xfId="3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19" borderId="6" xfId="0" applyFont="1" applyFill="1" applyBorder="1" applyAlignment="1">
      <alignment horizontal="center" vertical="center" wrapText="1"/>
    </xf>
    <xf numFmtId="0" fontId="24" fillId="19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/>
    </xf>
    <xf numFmtId="3" fontId="25" fillId="19" borderId="6" xfId="0" applyNumberFormat="1" applyFont="1" applyFill="1" applyBorder="1" applyAlignment="1">
      <alignment horizontal="center" vertical="center"/>
    </xf>
    <xf numFmtId="3" fontId="25" fillId="19" borderId="7" xfId="0" applyNumberFormat="1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 applyAlignment="1">
      <alignment horizontal="center"/>
    </xf>
    <xf numFmtId="165" fontId="11" fillId="21" borderId="0" xfId="5" applyNumberFormat="1" applyFont="1" applyFill="1" applyAlignment="1">
      <alignment horizontal="center" vertical="center"/>
    </xf>
    <xf numFmtId="165" fontId="11" fillId="20" borderId="0" xfId="5" applyNumberFormat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9" fillId="7" borderId="0" xfId="16" applyFont="1" applyFill="1" applyAlignment="1">
      <alignment horizontal="center"/>
    </xf>
    <xf numFmtId="0" fontId="9" fillId="7" borderId="0" xfId="16" applyNumberFormat="1" applyFont="1" applyFill="1" applyAlignment="1">
      <alignment horizontal="center"/>
    </xf>
    <xf numFmtId="0" fontId="8" fillId="0" borderId="0" xfId="5" applyFont="1" applyFill="1" applyAlignment="1">
      <alignment horizontal="center"/>
    </xf>
    <xf numFmtId="0" fontId="28" fillId="0" borderId="0" xfId="14" applyFont="1" applyAlignment="1">
      <alignment horizontal="center"/>
    </xf>
    <xf numFmtId="0" fontId="9" fillId="15" borderId="0" xfId="5" applyFont="1" applyFill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" fillId="21" borderId="0" xfId="0" applyFont="1" applyFill="1" applyAlignment="1">
      <alignment vertical="center"/>
    </xf>
    <xf numFmtId="0" fontId="14" fillId="20" borderId="0" xfId="5" applyFont="1" applyFill="1" applyAlignment="1">
      <alignment vertical="center"/>
    </xf>
    <xf numFmtId="0" fontId="12" fillId="14" borderId="0" xfId="9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12" fillId="12" borderId="0" xfId="7" applyAlignment="1">
      <alignment horizontal="center" vertical="center"/>
    </xf>
    <xf numFmtId="0" fontId="2" fillId="4" borderId="0" xfId="3" applyAlignment="1">
      <alignment horizontal="center" vertical="center"/>
    </xf>
    <xf numFmtId="164" fontId="9" fillId="8" borderId="0" xfId="5" applyNumberFormat="1" applyFont="1" applyFill="1" applyAlignment="1">
      <alignment horizontal="center" vertical="center"/>
    </xf>
    <xf numFmtId="3" fontId="9" fillId="8" borderId="0" xfId="5" applyNumberFormat="1" applyFont="1" applyFill="1" applyAlignment="1">
      <alignment horizontal="center" vertical="center"/>
    </xf>
    <xf numFmtId="3" fontId="9" fillId="8" borderId="0" xfId="5" applyNumberFormat="1" applyFont="1" applyFill="1" applyAlignment="1">
      <alignment horizontal="center"/>
    </xf>
    <xf numFmtId="0" fontId="7" fillId="15" borderId="0" xfId="5" applyFont="1" applyFill="1" applyAlignment="1">
      <alignment horizontal="center" vertical="center"/>
    </xf>
    <xf numFmtId="0" fontId="7" fillId="20" borderId="0" xfId="5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165" fontId="30" fillId="21" borderId="0" xfId="5" applyNumberFormat="1" applyFont="1" applyFill="1" applyAlignment="1">
      <alignment horizontal="center" vertical="center"/>
    </xf>
    <xf numFmtId="165" fontId="30" fillId="20" borderId="0" xfId="5" applyNumberFormat="1" applyFont="1" applyFill="1" applyAlignment="1">
      <alignment horizontal="center" vertical="center"/>
    </xf>
    <xf numFmtId="165" fontId="31" fillId="21" borderId="0" xfId="0" applyNumberFormat="1" applyFont="1" applyFill="1" applyAlignment="1">
      <alignment horizontal="center" vertical="center"/>
    </xf>
    <xf numFmtId="165" fontId="31" fillId="20" borderId="0" xfId="0" applyNumberFormat="1" applyFont="1" applyFill="1" applyAlignment="1">
      <alignment horizontal="center" vertical="center"/>
    </xf>
    <xf numFmtId="49" fontId="4" fillId="0" borderId="0" xfId="5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3" fontId="9" fillId="0" borderId="0" xfId="5" applyNumberFormat="1" applyFont="1" applyFill="1" applyAlignment="1">
      <alignment horizontal="center" vertical="center"/>
    </xf>
    <xf numFmtId="164" fontId="9" fillId="0" borderId="0" xfId="5" applyNumberFormat="1" applyFont="1" applyFill="1" applyAlignment="1">
      <alignment horizontal="center" vertical="center"/>
    </xf>
    <xf numFmtId="0" fontId="3" fillId="0" borderId="0" xfId="5" applyFill="1" applyAlignment="1">
      <alignment vertical="center"/>
    </xf>
    <xf numFmtId="0" fontId="32" fillId="12" borderId="0" xfId="7" applyFont="1" applyAlignment="1">
      <alignment vertical="center"/>
    </xf>
    <xf numFmtId="3" fontId="33" fillId="0" borderId="0" xfId="0" applyNumberFormat="1" applyFont="1" applyAlignment="1">
      <alignment horizontal="center" vertical="center"/>
    </xf>
    <xf numFmtId="0" fontId="9" fillId="10" borderId="0" xfId="5" applyNumberFormat="1" applyFont="1" applyFill="1" applyAlignment="1">
      <alignment horizontal="center" vertical="center"/>
    </xf>
    <xf numFmtId="0" fontId="9" fillId="10" borderId="0" xfId="5" applyFont="1" applyFill="1" applyAlignment="1">
      <alignment horizontal="center" vertical="center"/>
    </xf>
    <xf numFmtId="0" fontId="4" fillId="6" borderId="0" xfId="5" applyFont="1" applyFill="1" applyAlignment="1">
      <alignment horizontal="center" vertical="center"/>
    </xf>
    <xf numFmtId="0" fontId="6" fillId="8" borderId="0" xfId="5" applyFont="1" applyFill="1" applyAlignment="1">
      <alignment horizontal="center" vertical="center"/>
    </xf>
    <xf numFmtId="49" fontId="4" fillId="7" borderId="0" xfId="5" applyNumberFormat="1" applyFont="1" applyFill="1" applyAlignment="1">
      <alignment horizontal="center" vertical="center"/>
    </xf>
    <xf numFmtId="0" fontId="9" fillId="7" borderId="0" xfId="6" applyFont="1" applyFill="1" applyAlignment="1">
      <alignment horizontal="center" vertical="center"/>
    </xf>
    <xf numFmtId="1" fontId="11" fillId="0" borderId="0" xfId="5" applyNumberFormat="1" applyFont="1" applyAlignment="1">
      <alignment horizontal="center" vertical="center"/>
    </xf>
    <xf numFmtId="0" fontId="11" fillId="0" borderId="0" xfId="5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0" xfId="5" applyAlignment="1">
      <alignment vertical="center"/>
    </xf>
    <xf numFmtId="0" fontId="9" fillId="20" borderId="0" xfId="5" applyFont="1" applyFill="1" applyAlignment="1">
      <alignment horizontal="center" vertical="center"/>
    </xf>
    <xf numFmtId="1" fontId="11" fillId="0" borderId="0" xfId="5" applyNumberFormat="1" applyFont="1" applyFill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9" fillId="7" borderId="0" xfId="6" applyNumberFormat="1" applyFont="1" applyFill="1" applyAlignment="1">
      <alignment horizontal="center" vertical="center"/>
    </xf>
    <xf numFmtId="0" fontId="2" fillId="0" borderId="1" xfId="2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164" fontId="28" fillId="0" borderId="0" xfId="14" applyNumberFormat="1" applyFont="1" applyAlignment="1">
      <alignment horizontal="center" vertical="center"/>
    </xf>
    <xf numFmtId="164" fontId="28" fillId="0" borderId="1" xfId="14" applyNumberFormat="1" applyFont="1" applyFill="1" applyBorder="1" applyAlignment="1">
      <alignment horizontal="center" vertical="center"/>
    </xf>
    <xf numFmtId="164" fontId="28" fillId="0" borderId="1" xfId="14" applyNumberFormat="1" applyFont="1" applyFill="1" applyBorder="1" applyAlignment="1">
      <alignment horizontal="center"/>
    </xf>
    <xf numFmtId="1" fontId="28" fillId="0" borderId="1" xfId="14" applyNumberFormat="1" applyFont="1" applyFill="1" applyBorder="1" applyAlignment="1">
      <alignment horizontal="center" vertical="center"/>
    </xf>
    <xf numFmtId="1" fontId="28" fillId="0" borderId="3" xfId="14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1" fontId="27" fillId="22" borderId="1" xfId="15" applyNumberFormat="1" applyBorder="1" applyAlignment="1">
      <alignment horizontal="center"/>
    </xf>
    <xf numFmtId="0" fontId="0" fillId="23" borderId="0" xfId="0" applyFill="1"/>
    <xf numFmtId="49" fontId="12" fillId="12" borderId="0" xfId="7" applyNumberFormat="1" applyAlignment="1">
      <alignment horizontal="center" vertical="center"/>
    </xf>
    <xf numFmtId="3" fontId="11" fillId="0" borderId="0" xfId="5" applyNumberFormat="1" applyFont="1" applyFill="1" applyAlignment="1">
      <alignment horizontal="center"/>
    </xf>
    <xf numFmtId="164" fontId="11" fillId="0" borderId="0" xfId="5" applyNumberFormat="1" applyFont="1" applyFill="1" applyAlignment="1">
      <alignment horizontal="center"/>
    </xf>
    <xf numFmtId="0" fontId="0" fillId="24" borderId="0" xfId="0" applyFill="1"/>
    <xf numFmtId="0" fontId="0" fillId="25" borderId="0" xfId="0" applyFill="1"/>
    <xf numFmtId="0" fontId="0" fillId="26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4" fontId="19" fillId="0" borderId="1" xfId="1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/>
    </xf>
    <xf numFmtId="3" fontId="25" fillId="19" borderId="6" xfId="0" applyNumberFormat="1" applyFont="1" applyFill="1" applyBorder="1" applyAlignment="1">
      <alignment horizontal="center"/>
    </xf>
    <xf numFmtId="3" fontId="25" fillId="19" borderId="7" xfId="0" applyNumberFormat="1" applyFont="1" applyFill="1" applyBorder="1" applyAlignment="1">
      <alignment horizontal="center"/>
    </xf>
    <xf numFmtId="0" fontId="12" fillId="14" borderId="0" xfId="9"/>
    <xf numFmtId="165" fontId="26" fillId="0" borderId="0" xfId="0" applyNumberFormat="1" applyFont="1" applyAlignment="1">
      <alignment horizontal="center" vertical="center"/>
    </xf>
    <xf numFmtId="3" fontId="25" fillId="26" borderId="0" xfId="0" applyNumberFormat="1" applyFont="1" applyFill="1" applyAlignment="1">
      <alignment horizontal="center"/>
    </xf>
    <xf numFmtId="3" fontId="25" fillId="26" borderId="0" xfId="0" applyNumberFormat="1" applyFont="1" applyFill="1" applyAlignment="1">
      <alignment horizontal="center" vertical="center"/>
    </xf>
    <xf numFmtId="3" fontId="25" fillId="0" borderId="0" xfId="0" applyNumberFormat="1" applyFont="1" applyAlignment="1">
      <alignment horizontal="center"/>
    </xf>
    <xf numFmtId="3" fontId="25" fillId="26" borderId="0" xfId="0" applyNumberFormat="1" applyFont="1" applyFill="1" applyAlignment="1"/>
  </cellXfs>
  <cellStyles count="17">
    <cellStyle name="40% - Accent2 2" xfId="11" xr:uid="{00000000-0005-0000-0000-000000000000}"/>
    <cellStyle name="40% - Accent6" xfId="15" builtinId="51"/>
    <cellStyle name="60% - Accent1 2" xfId="8" xr:uid="{00000000-0005-0000-0000-000002000000}"/>
    <cellStyle name="60% - Accent4 2" xfId="7" xr:uid="{00000000-0005-0000-0000-000003000000}"/>
    <cellStyle name="Accent2" xfId="1" builtinId="33"/>
    <cellStyle name="Accent4" xfId="2" builtinId="41"/>
    <cellStyle name="Accent5" xfId="3" builtinId="45"/>
    <cellStyle name="Accent6" xfId="4" builtinId="49"/>
    <cellStyle name="Accent6 2" xfId="9" xr:uid="{00000000-0005-0000-0000-000008000000}"/>
    <cellStyle name="Good 2" xfId="12" xr:uid="{00000000-0005-0000-0000-000009000000}"/>
    <cellStyle name="Neutral 2" xfId="10" xr:uid="{00000000-0005-0000-0000-00000A000000}"/>
    <cellStyle name="Normal" xfId="0" builtinId="0"/>
    <cellStyle name="Normal 2" xfId="5" xr:uid="{00000000-0005-0000-0000-00000C000000}"/>
    <cellStyle name="Normal 3" xfId="14" xr:uid="{00000000-0005-0000-0000-00000D000000}"/>
    <cellStyle name="Normal 3 2" xfId="6" xr:uid="{00000000-0005-0000-0000-00000E000000}"/>
    <cellStyle name="Normal 3 2 2" xfId="16" xr:uid="{00000000-0005-0000-0000-00000F000000}"/>
    <cellStyle name="Percent 2" xfId="13" xr:uid="{00000000-0005-0000-0000-00001000000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25371828521428E-2"/>
          <c:y val="1.9739513692863864E-2"/>
          <c:w val="0.86486351706036746"/>
          <c:h val="0.87709517442395168"/>
        </c:manualLayout>
      </c:layout>
      <c:scatterChart>
        <c:scatterStyle val="lineMarker"/>
        <c:varyColors val="0"/>
        <c:ser>
          <c:idx val="0"/>
          <c:order val="0"/>
          <c:tx>
            <c:v>Births Elizabeth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Elizabeth!$F$177:$F$200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Elizabeth!$B$3:$B$26</c:f>
              <c:numCache>
                <c:formatCode>General</c:formatCode>
                <c:ptCount val="24"/>
                <c:pt idx="0">
                  <c:v>2052</c:v>
                </c:pt>
                <c:pt idx="1">
                  <c:v>2128</c:v>
                </c:pt>
                <c:pt idx="2">
                  <c:v>2021</c:v>
                </c:pt>
                <c:pt idx="3">
                  <c:v>1971</c:v>
                </c:pt>
                <c:pt idx="4">
                  <c:v>2011</c:v>
                </c:pt>
                <c:pt idx="5">
                  <c:v>2054</c:v>
                </c:pt>
                <c:pt idx="6">
                  <c:v>1997</c:v>
                </c:pt>
                <c:pt idx="7">
                  <c:v>2223</c:v>
                </c:pt>
                <c:pt idx="8">
                  <c:v>2112</c:v>
                </c:pt>
                <c:pt idx="9">
                  <c:v>2187</c:v>
                </c:pt>
                <c:pt idx="10">
                  <c:v>2192</c:v>
                </c:pt>
                <c:pt idx="11">
                  <c:v>2143</c:v>
                </c:pt>
                <c:pt idx="12">
                  <c:v>2119</c:v>
                </c:pt>
                <c:pt idx="13">
                  <c:v>2236</c:v>
                </c:pt>
                <c:pt idx="14">
                  <c:v>2318</c:v>
                </c:pt>
                <c:pt idx="15">
                  <c:v>2210</c:v>
                </c:pt>
                <c:pt idx="16">
                  <c:v>2139</c:v>
                </c:pt>
                <c:pt idx="17">
                  <c:v>2141</c:v>
                </c:pt>
                <c:pt idx="18">
                  <c:v>2035</c:v>
                </c:pt>
                <c:pt idx="19">
                  <c:v>2009</c:v>
                </c:pt>
                <c:pt idx="20">
                  <c:v>2016</c:v>
                </c:pt>
                <c:pt idx="21">
                  <c:v>2041</c:v>
                </c:pt>
                <c:pt idx="22">
                  <c:v>2015</c:v>
                </c:pt>
                <c:pt idx="23">
                  <c:v>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4-41DD-862A-2173ECE2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2400"/>
        <c:axId val="249891456"/>
      </c:scatterChart>
      <c:valAx>
        <c:axId val="2145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91456"/>
        <c:crosses val="autoZero"/>
        <c:crossBetween val="midCat"/>
      </c:valAx>
      <c:valAx>
        <c:axId val="249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129921259842519E-2"/>
                  <c:y val="0.42838894716575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Passaic'!$T$27:$T$31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Passaic'!$W$27:$W$31</c:f>
              <c:numCache>
                <c:formatCode>0</c:formatCode>
                <c:ptCount val="5"/>
                <c:pt idx="0">
                  <c:v>427.63751355506167</c:v>
                </c:pt>
                <c:pt idx="1">
                  <c:v>418.87416774014605</c:v>
                </c:pt>
                <c:pt idx="2">
                  <c:v>442.93974656857864</c:v>
                </c:pt>
                <c:pt idx="3">
                  <c:v>429.27520525457118</c:v>
                </c:pt>
                <c:pt idx="4">
                  <c:v>587.1145784506964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4-41DD-862A-2173ECE2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27776"/>
        <c:axId val="167229312"/>
      </c:scatterChart>
      <c:valAx>
        <c:axId val="1672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9312"/>
        <c:crosses val="autoZero"/>
        <c:crossBetween val="midCat"/>
      </c:valAx>
      <c:valAx>
        <c:axId val="1672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Passaic'!$T$68:$T$72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Passaic'!$W$68:$W$72</c:f>
              <c:numCache>
                <c:formatCode>0</c:formatCode>
                <c:ptCount val="5"/>
                <c:pt idx="0">
                  <c:v>194.16436814268988</c:v>
                </c:pt>
                <c:pt idx="1">
                  <c:v>305.7715978873058</c:v>
                </c:pt>
                <c:pt idx="2">
                  <c:v>304.47563088949431</c:v>
                </c:pt>
                <c:pt idx="3">
                  <c:v>353.890273615289</c:v>
                </c:pt>
                <c:pt idx="4">
                  <c:v>422.40268871776846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7-41CB-B238-B76DDA2C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96320"/>
        <c:axId val="167498112"/>
      </c:scatterChart>
      <c:valAx>
        <c:axId val="1674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8112"/>
        <c:crosses val="autoZero"/>
        <c:crossBetween val="midCat"/>
      </c:valAx>
      <c:valAx>
        <c:axId val="1674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Passaic'!$T$109:$T$113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Passaic'!$W$109:$W$113</c:f>
              <c:numCache>
                <c:formatCode>0</c:formatCode>
                <c:ptCount val="5"/>
                <c:pt idx="0">
                  <c:v>198.75055531047511</c:v>
                </c:pt>
                <c:pt idx="1">
                  <c:v>185.21268984939991</c:v>
                </c:pt>
                <c:pt idx="2">
                  <c:v>147.28337676399846</c:v>
                </c:pt>
                <c:pt idx="3">
                  <c:v>160.01283661180298</c:v>
                </c:pt>
                <c:pt idx="4">
                  <c:v>234.66517196434975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1-46DF-97EB-0339F91A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15648"/>
        <c:axId val="167517184"/>
      </c:scatterChart>
      <c:valAx>
        <c:axId val="1675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7184"/>
        <c:crosses val="autoZero"/>
        <c:crossBetween val="midCat"/>
      </c:valAx>
      <c:valAx>
        <c:axId val="1675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Passaic'!$T$151:$T$155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Passaic'!$W$151:$W$155</c:f>
              <c:numCache>
                <c:formatCode>0</c:formatCode>
                <c:ptCount val="5"/>
                <c:pt idx="0">
                  <c:v>91.18201349437777</c:v>
                </c:pt>
                <c:pt idx="1">
                  <c:v>148.12104247877815</c:v>
                </c:pt>
                <c:pt idx="2">
                  <c:v>239.15414384831908</c:v>
                </c:pt>
                <c:pt idx="3">
                  <c:v>339.84578521280758</c:v>
                </c:pt>
                <c:pt idx="4">
                  <c:v>379.62165919798542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D-43E3-B03D-812D81F5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88928"/>
        <c:axId val="167790464"/>
      </c:scatterChart>
      <c:valAx>
        <c:axId val="1677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0464"/>
        <c:crosses val="autoZero"/>
        <c:crossBetween val="midCat"/>
      </c:valAx>
      <c:valAx>
        <c:axId val="1677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Elizabeth'!$T$27:$T$31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Elizabeth'!$W$27:$W$31</c:f>
              <c:numCache>
                <c:formatCode>0</c:formatCode>
                <c:ptCount val="5"/>
                <c:pt idx="0">
                  <c:v>293.42466904196874</c:v>
                </c:pt>
                <c:pt idx="1">
                  <c:v>537.5978772512035</c:v>
                </c:pt>
                <c:pt idx="2">
                  <c:v>577.68373666155287</c:v>
                </c:pt>
                <c:pt idx="3">
                  <c:v>722.64581428921474</c:v>
                </c:pt>
                <c:pt idx="4">
                  <c:v>888.71311766480869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4-41DD-862A-2173ECE2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92736"/>
        <c:axId val="300966656"/>
      </c:scatterChart>
      <c:valAx>
        <c:axId val="3002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66656"/>
        <c:crosses val="autoZero"/>
        <c:crossBetween val="midCat"/>
      </c:valAx>
      <c:valAx>
        <c:axId val="3009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Elizabeth'!$T$68:$T$72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Elizabeth'!$W$68:$W$72</c:f>
              <c:numCache>
                <c:formatCode>0</c:formatCode>
                <c:ptCount val="5"/>
                <c:pt idx="0">
                  <c:v>127.506354197219</c:v>
                </c:pt>
                <c:pt idx="1">
                  <c:v>247.06439197352987</c:v>
                </c:pt>
                <c:pt idx="2">
                  <c:v>286.04874982945489</c:v>
                </c:pt>
                <c:pt idx="3">
                  <c:v>463.5288408922242</c:v>
                </c:pt>
                <c:pt idx="4">
                  <c:v>669.51712109031075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E-4FF8-9FED-C21E9C61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8272"/>
        <c:axId val="139329920"/>
      </c:scatterChart>
      <c:valAx>
        <c:axId val="443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9920"/>
        <c:crosses val="autoZero"/>
        <c:crossBetween val="midCat"/>
      </c:valAx>
      <c:valAx>
        <c:axId val="139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Elizabeth'!$T$109:$T$113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Elizabeth'!$W$109:$W$113</c:f>
              <c:numCache>
                <c:formatCode>0</c:formatCode>
                <c:ptCount val="5"/>
                <c:pt idx="0">
                  <c:v>86.624449771540966</c:v>
                </c:pt>
                <c:pt idx="1">
                  <c:v>186.90627163099691</c:v>
                </c:pt>
                <c:pt idx="2">
                  <c:v>275.26993228218561</c:v>
                </c:pt>
                <c:pt idx="3">
                  <c:v>355.17103873423514</c:v>
                </c:pt>
                <c:pt idx="4">
                  <c:v>390.03776788783625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7-42C3-99EC-3374CB3F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3744"/>
        <c:axId val="139345280"/>
      </c:scatterChart>
      <c:valAx>
        <c:axId val="1393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5280"/>
        <c:crosses val="autoZero"/>
        <c:crossBetween val="midCat"/>
      </c:valAx>
      <c:valAx>
        <c:axId val="139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Elizabeth'!$T$151:$T$155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Elizabeth'!$W$151:$W$155</c:f>
              <c:numCache>
                <c:formatCode>0</c:formatCode>
                <c:ptCount val="5"/>
                <c:pt idx="0">
                  <c:v>169.02641604412673</c:v>
                </c:pt>
                <c:pt idx="1">
                  <c:v>300.04247925293851</c:v>
                </c:pt>
                <c:pt idx="2">
                  <c:v>447.60401188243878</c:v>
                </c:pt>
                <c:pt idx="3">
                  <c:v>677.08915165346252</c:v>
                </c:pt>
                <c:pt idx="4">
                  <c:v>712.28718211068042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F-4210-8184-89F65604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9456"/>
        <c:axId val="139380992"/>
      </c:scatterChart>
      <c:valAx>
        <c:axId val="1393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0992"/>
        <c:crosses val="autoZero"/>
        <c:crossBetween val="midCat"/>
      </c:valAx>
      <c:valAx>
        <c:axId val="1393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Hackensack'!$T$27:$T$31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Hackensack'!$W$27:$W$31</c:f>
              <c:numCache>
                <c:formatCode>0</c:formatCode>
                <c:ptCount val="5"/>
                <c:pt idx="0">
                  <c:v>238.42239547958206</c:v>
                </c:pt>
                <c:pt idx="1">
                  <c:v>367.49161915826392</c:v>
                </c:pt>
                <c:pt idx="2">
                  <c:v>422.65531089743524</c:v>
                </c:pt>
                <c:pt idx="3">
                  <c:v>474.70994425433969</c:v>
                </c:pt>
                <c:pt idx="4">
                  <c:v>522.64800278799987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4-41DD-862A-2173ECE2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99392"/>
        <c:axId val="141100928"/>
      </c:scatterChart>
      <c:valAx>
        <c:axId val="1410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0928"/>
        <c:crosses val="autoZero"/>
        <c:crossBetween val="midCat"/>
      </c:valAx>
      <c:valAx>
        <c:axId val="1411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Hackensack'!$T$68:$T$72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Hackensack'!$W$68:$W$72</c:f>
              <c:numCache>
                <c:formatCode>0</c:formatCode>
                <c:ptCount val="5"/>
                <c:pt idx="0">
                  <c:v>159.30380971241362</c:v>
                </c:pt>
                <c:pt idx="1">
                  <c:v>179.49216312975895</c:v>
                </c:pt>
                <c:pt idx="2">
                  <c:v>192.68346891136244</c:v>
                </c:pt>
                <c:pt idx="3">
                  <c:v>191.25728914713218</c:v>
                </c:pt>
                <c:pt idx="4">
                  <c:v>188.52409633565028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C6-4BA1-BCF0-6BDA037B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43040"/>
        <c:axId val="141148928"/>
      </c:scatterChart>
      <c:valAx>
        <c:axId val="1411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8928"/>
        <c:crosses val="autoZero"/>
        <c:crossBetween val="midCat"/>
      </c:valAx>
      <c:valAx>
        <c:axId val="1411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Hackensack'!$T$109:$T$113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Hackensack'!$W$109:$W$113</c:f>
              <c:numCache>
                <c:formatCode>0</c:formatCode>
                <c:ptCount val="5"/>
                <c:pt idx="0">
                  <c:v>94.266394521059311</c:v>
                </c:pt>
                <c:pt idx="1">
                  <c:v>96.963061781278341</c:v>
                </c:pt>
                <c:pt idx="2">
                  <c:v>129.69507130119666</c:v>
                </c:pt>
                <c:pt idx="3">
                  <c:v>143.49023983152904</c:v>
                </c:pt>
                <c:pt idx="4">
                  <c:v>156.51173217714671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0-4306-A389-FBAD6551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2368"/>
        <c:axId val="141163904"/>
      </c:scatterChart>
      <c:valAx>
        <c:axId val="1411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3904"/>
        <c:crosses val="autoZero"/>
        <c:crossBetween val="midCat"/>
      </c:valAx>
      <c:valAx>
        <c:axId val="1411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CI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559055118111"/>
                  <c:y val="0.4085709745895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'CI Hackensack'!$T$151:$T$155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'CI Hackensack'!$W$151:$W$155</c:f>
              <c:numCache>
                <c:formatCode>0</c:formatCode>
                <c:ptCount val="5"/>
                <c:pt idx="0">
                  <c:v>46.154555721931594</c:v>
                </c:pt>
                <c:pt idx="1">
                  <c:v>123.40768584882589</c:v>
                </c:pt>
                <c:pt idx="2">
                  <c:v>179.60981291041148</c:v>
                </c:pt>
                <c:pt idx="3">
                  <c:v>278.21693197766109</c:v>
                </c:pt>
                <c:pt idx="4">
                  <c:v>379.43720863047304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9-4398-8AA6-F5F70D25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9168"/>
        <c:axId val="142440704"/>
      </c:scatterChart>
      <c:valAx>
        <c:axId val="1424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0704"/>
        <c:crosses val="autoZero"/>
        <c:crossBetween val="midCat"/>
      </c:valAx>
      <c:valAx>
        <c:axId val="1424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176</xdr:row>
      <xdr:rowOff>19050</xdr:rowOff>
    </xdr:from>
    <xdr:to>
      <xdr:col>12</xdr:col>
      <xdr:colOff>504825</xdr:colOff>
      <xdr:row>194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577850</xdr:colOff>
      <xdr:row>1</xdr:row>
      <xdr:rowOff>114300</xdr:rowOff>
    </xdr:from>
    <xdr:to>
      <xdr:col>26</xdr:col>
      <xdr:colOff>273050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26</xdr:col>
      <xdr:colOff>304800</xdr:colOff>
      <xdr:row>61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102</xdr:row>
      <xdr:rowOff>97155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127</xdr:row>
      <xdr:rowOff>0</xdr:rowOff>
    </xdr:from>
    <xdr:to>
      <xdr:col>26</xdr:col>
      <xdr:colOff>304800</xdr:colOff>
      <xdr:row>145</xdr:row>
      <xdr:rowOff>97155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577850</xdr:colOff>
      <xdr:row>1</xdr:row>
      <xdr:rowOff>114300</xdr:rowOff>
    </xdr:from>
    <xdr:to>
      <xdr:col>26</xdr:col>
      <xdr:colOff>273050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144780</xdr:colOff>
      <xdr:row>43</xdr:row>
      <xdr:rowOff>0</xdr:rowOff>
    </xdr:from>
    <xdr:to>
      <xdr:col>26</xdr:col>
      <xdr:colOff>449580</xdr:colOff>
      <xdr:row>61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102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127</xdr:row>
      <xdr:rowOff>0</xdr:rowOff>
    </xdr:from>
    <xdr:to>
      <xdr:col>26</xdr:col>
      <xdr:colOff>304800</xdr:colOff>
      <xdr:row>145</xdr:row>
      <xdr:rowOff>97155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577850</xdr:colOff>
      <xdr:row>1</xdr:row>
      <xdr:rowOff>114300</xdr:rowOff>
    </xdr:from>
    <xdr:to>
      <xdr:col>26</xdr:col>
      <xdr:colOff>273050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297180</xdr:colOff>
      <xdr:row>42</xdr:row>
      <xdr:rowOff>228600</xdr:rowOff>
    </xdr:from>
    <xdr:to>
      <xdr:col>27</xdr:col>
      <xdr:colOff>601980</xdr:colOff>
      <xdr:row>60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27</xdr:col>
      <xdr:colOff>304800</xdr:colOff>
      <xdr:row>102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128</xdr:row>
      <xdr:rowOff>0</xdr:rowOff>
    </xdr:from>
    <xdr:to>
      <xdr:col>27</xdr:col>
      <xdr:colOff>304800</xdr:colOff>
      <xdr:row>146</xdr:row>
      <xdr:rowOff>97155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0"/>
  <sheetViews>
    <sheetView tabSelected="1" topLeftCell="P1" workbookViewId="0">
      <selection activeCell="W21" sqref="W21"/>
    </sheetView>
  </sheetViews>
  <sheetFormatPr defaultRowHeight="15"/>
  <cols>
    <col min="2" max="2" width="11.5703125" customWidth="1"/>
    <col min="23" max="23" width="11.28515625" style="86" bestFit="1" customWidth="1"/>
    <col min="24" max="25" width="9" style="86" bestFit="1" customWidth="1"/>
    <col min="26" max="26" width="9.5703125" style="86" bestFit="1" customWidth="1"/>
    <col min="27" max="36" width="9" style="86" bestFit="1" customWidth="1"/>
  </cols>
  <sheetData>
    <row r="1" spans="1:50">
      <c r="AL1" s="132" t="s">
        <v>90</v>
      </c>
      <c r="AM1" s="132"/>
      <c r="AN1" s="132"/>
    </row>
    <row r="2" spans="1:50" ht="18.75">
      <c r="A2" s="1" t="s">
        <v>0</v>
      </c>
      <c r="B2" s="2" t="s">
        <v>1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" t="s">
        <v>3</v>
      </c>
      <c r="Q2" s="4" t="s">
        <v>4</v>
      </c>
      <c r="R2" s="5" t="s">
        <v>79</v>
      </c>
      <c r="S2" s="5" t="s">
        <v>5</v>
      </c>
      <c r="T2" s="5" t="s">
        <v>6</v>
      </c>
      <c r="U2" s="70" t="s">
        <v>80</v>
      </c>
      <c r="W2" s="85"/>
      <c r="X2" s="7" t="s">
        <v>7</v>
      </c>
      <c r="Y2" s="8" t="s">
        <v>8</v>
      </c>
      <c r="Z2" s="8" t="s">
        <v>9</v>
      </c>
      <c r="AA2" s="8" t="s">
        <v>10</v>
      </c>
      <c r="AB2" s="8" t="s">
        <v>11</v>
      </c>
      <c r="AC2" s="8" t="s">
        <v>12</v>
      </c>
      <c r="AD2" s="8" t="s">
        <v>13</v>
      </c>
      <c r="AE2" s="9" t="s">
        <v>14</v>
      </c>
      <c r="AF2" s="9" t="s">
        <v>15</v>
      </c>
      <c r="AG2" s="9" t="s">
        <v>16</v>
      </c>
      <c r="AH2" s="9" t="s">
        <v>17</v>
      </c>
      <c r="AI2" s="9" t="s">
        <v>18</v>
      </c>
      <c r="AJ2" s="9" t="s">
        <v>19</v>
      </c>
      <c r="AL2" s="7" t="s">
        <v>7</v>
      </c>
      <c r="AM2" s="8" t="s">
        <v>8</v>
      </c>
      <c r="AN2" s="8" t="s">
        <v>9</v>
      </c>
      <c r="AO2" s="8" t="s">
        <v>10</v>
      </c>
      <c r="AP2" s="8" t="s">
        <v>11</v>
      </c>
      <c r="AQ2" s="8" t="s">
        <v>12</v>
      </c>
      <c r="AR2" s="8" t="s">
        <v>13</v>
      </c>
      <c r="AS2" s="9" t="s">
        <v>14</v>
      </c>
      <c r="AT2" s="9" t="s">
        <v>15</v>
      </c>
      <c r="AU2" s="9" t="s">
        <v>16</v>
      </c>
      <c r="AV2" s="9" t="s">
        <v>17</v>
      </c>
      <c r="AW2" s="9" t="s">
        <v>18</v>
      </c>
      <c r="AX2" s="9" t="s">
        <v>19</v>
      </c>
    </row>
    <row r="3" spans="1:50">
      <c r="A3" s="10" t="s">
        <v>20</v>
      </c>
      <c r="B3" s="22">
        <v>2052</v>
      </c>
      <c r="C3" s="58">
        <v>1512</v>
      </c>
      <c r="D3" s="58">
        <v>1793</v>
      </c>
      <c r="E3" s="58">
        <v>1686</v>
      </c>
      <c r="F3" s="58">
        <v>1573</v>
      </c>
      <c r="G3" s="58">
        <v>1458</v>
      </c>
      <c r="H3" s="58">
        <v>1324</v>
      </c>
      <c r="I3" s="58">
        <v>1192</v>
      </c>
      <c r="J3" s="58">
        <v>1084</v>
      </c>
      <c r="K3" s="58">
        <v>1081</v>
      </c>
      <c r="L3" s="58">
        <v>1459</v>
      </c>
      <c r="M3" s="58">
        <v>1163</v>
      </c>
      <c r="N3" s="58">
        <v>759</v>
      </c>
      <c r="O3" s="58">
        <v>828</v>
      </c>
      <c r="P3" s="76">
        <f t="shared" ref="P3:P22" si="0">SUM(C3:O3)</f>
        <v>16912</v>
      </c>
      <c r="R3" s="16">
        <f t="shared" ref="R3:R21" si="1">SUM(C3:H3)</f>
        <v>9346</v>
      </c>
      <c r="S3" s="16">
        <f t="shared" ref="S3:S21" si="2">SUM(I3:K3)</f>
        <v>3357</v>
      </c>
      <c r="T3" s="17">
        <f t="shared" ref="T3:T21" si="3">SUM(L3:O3)</f>
        <v>4209</v>
      </c>
      <c r="U3" s="17">
        <f t="shared" ref="U3:U12" si="4">SUM(R3:T3)</f>
        <v>16912</v>
      </c>
      <c r="X3" s="12">
        <f t="shared" ref="X3" si="5">C3/B3</f>
        <v>0.73684210526315785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50">
      <c r="A4" s="10" t="s">
        <v>21</v>
      </c>
      <c r="B4" s="22">
        <v>2128</v>
      </c>
      <c r="C4" s="58">
        <v>1530</v>
      </c>
      <c r="D4" s="58">
        <v>1684</v>
      </c>
      <c r="E4" s="58">
        <v>1699</v>
      </c>
      <c r="F4" s="58">
        <v>1635</v>
      </c>
      <c r="G4" s="58">
        <v>1504</v>
      </c>
      <c r="H4" s="58">
        <v>1395</v>
      </c>
      <c r="I4" s="58">
        <v>1264</v>
      </c>
      <c r="J4" s="58">
        <v>1223</v>
      </c>
      <c r="K4" s="58">
        <v>1091</v>
      </c>
      <c r="L4" s="58">
        <v>1455</v>
      </c>
      <c r="M4" s="58">
        <v>1236</v>
      </c>
      <c r="N4" s="58">
        <v>738</v>
      </c>
      <c r="O4" s="58">
        <v>854</v>
      </c>
      <c r="P4" s="76">
        <f t="shared" si="0"/>
        <v>17308</v>
      </c>
      <c r="Q4" s="18">
        <f t="shared" ref="Q4:Q13" si="6">P4-P3</f>
        <v>396</v>
      </c>
      <c r="R4" s="16">
        <f t="shared" si="1"/>
        <v>9447</v>
      </c>
      <c r="S4" s="16">
        <f t="shared" si="2"/>
        <v>3578</v>
      </c>
      <c r="T4" s="17">
        <f t="shared" si="3"/>
        <v>4283</v>
      </c>
      <c r="U4" s="17">
        <f t="shared" si="4"/>
        <v>17308</v>
      </c>
      <c r="X4" s="12">
        <f t="shared" ref="X4:X22" si="7">C4/B4</f>
        <v>0.71898496240601506</v>
      </c>
      <c r="Y4" s="12">
        <f t="shared" ref="Y4:Y22" si="8">D4/C3</f>
        <v>1.1137566137566137</v>
      </c>
      <c r="Z4" s="12">
        <f t="shared" ref="Z4:Z22" si="9">E4/D3</f>
        <v>0.94757389849414386</v>
      </c>
      <c r="AA4" s="12">
        <f t="shared" ref="AA4:AA22" si="10">F4/E3</f>
        <v>0.96975088967971534</v>
      </c>
      <c r="AB4" s="12">
        <f t="shared" ref="AB4:AB22" si="11">G4/F3</f>
        <v>0.95613477431659255</v>
      </c>
      <c r="AC4" s="12">
        <f t="shared" ref="AC4:AC22" si="12">H4/G3</f>
        <v>0.95679012345679015</v>
      </c>
      <c r="AD4" s="12">
        <f t="shared" ref="AD4:AD22" si="13">I4/H3</f>
        <v>0.9546827794561934</v>
      </c>
      <c r="AE4" s="12">
        <f t="shared" ref="AE4:AE22" si="14">J4/I3</f>
        <v>1.026006711409396</v>
      </c>
      <c r="AF4" s="12">
        <f t="shared" ref="AF4:AF22" si="15">K4/J3</f>
        <v>1.0064575645756457</v>
      </c>
      <c r="AG4" s="12">
        <f t="shared" ref="AG4:AG22" si="16">L4/K3</f>
        <v>1.3459759481961147</v>
      </c>
      <c r="AH4" s="12">
        <f t="shared" ref="AH4:AH22" si="17">M4/L3</f>
        <v>0.84715558601782037</v>
      </c>
      <c r="AI4" s="12">
        <f t="shared" ref="AI4:AI22" si="18">N4/M3</f>
        <v>0.6345657781599312</v>
      </c>
      <c r="AJ4" s="12">
        <f t="shared" ref="AJ4:AJ22" si="19">O4/N3</f>
        <v>1.1251646903820818</v>
      </c>
      <c r="AL4" s="133">
        <f>X4-X3</f>
        <v>-1.7857142857142794E-2</v>
      </c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</row>
    <row r="5" spans="1:50">
      <c r="A5" s="10" t="s">
        <v>22</v>
      </c>
      <c r="B5" s="22">
        <v>2021</v>
      </c>
      <c r="C5" s="61">
        <v>1548</v>
      </c>
      <c r="D5" s="61">
        <v>1747</v>
      </c>
      <c r="E5" s="61">
        <v>1634</v>
      </c>
      <c r="F5" s="61">
        <v>1716</v>
      </c>
      <c r="G5" s="61">
        <v>1629</v>
      </c>
      <c r="H5" s="61">
        <v>1479</v>
      </c>
      <c r="I5" s="61">
        <v>1364</v>
      </c>
      <c r="J5" s="61">
        <v>1287</v>
      </c>
      <c r="K5" s="61">
        <v>1199</v>
      </c>
      <c r="L5" s="61">
        <v>1673</v>
      </c>
      <c r="M5" s="61">
        <v>1297</v>
      </c>
      <c r="N5" s="61">
        <v>827</v>
      </c>
      <c r="O5" s="61">
        <v>857</v>
      </c>
      <c r="P5" s="76">
        <f t="shared" si="0"/>
        <v>18257</v>
      </c>
      <c r="Q5" s="18">
        <f t="shared" si="6"/>
        <v>949</v>
      </c>
      <c r="R5" s="16">
        <f t="shared" si="1"/>
        <v>9753</v>
      </c>
      <c r="S5" s="16">
        <f t="shared" si="2"/>
        <v>3850</v>
      </c>
      <c r="T5" s="17">
        <f t="shared" si="3"/>
        <v>4654</v>
      </c>
      <c r="U5" s="17">
        <f t="shared" si="4"/>
        <v>18257</v>
      </c>
      <c r="X5" s="12">
        <f t="shared" si="7"/>
        <v>0.76595744680851063</v>
      </c>
      <c r="Y5" s="12">
        <f t="shared" si="8"/>
        <v>1.1418300653594771</v>
      </c>
      <c r="Z5" s="12">
        <f t="shared" si="9"/>
        <v>0.97030878859857483</v>
      </c>
      <c r="AA5" s="12">
        <f t="shared" si="10"/>
        <v>1.0100058858151855</v>
      </c>
      <c r="AB5" s="12">
        <f t="shared" si="11"/>
        <v>0.9963302752293578</v>
      </c>
      <c r="AC5" s="12">
        <f t="shared" si="12"/>
        <v>0.9833776595744681</v>
      </c>
      <c r="AD5" s="12">
        <f t="shared" si="13"/>
        <v>0.97777777777777775</v>
      </c>
      <c r="AE5" s="12">
        <f t="shared" si="14"/>
        <v>1.0181962025316456</v>
      </c>
      <c r="AF5" s="12">
        <f t="shared" si="15"/>
        <v>0.98037612428454624</v>
      </c>
      <c r="AG5" s="12">
        <f t="shared" si="16"/>
        <v>1.5334555453712191</v>
      </c>
      <c r="AH5" s="12">
        <f t="shared" si="17"/>
        <v>0.89140893470790383</v>
      </c>
      <c r="AI5" s="12">
        <f t="shared" si="18"/>
        <v>0.66909385113268605</v>
      </c>
      <c r="AJ5" s="12">
        <f t="shared" si="19"/>
        <v>1.1612466124661247</v>
      </c>
      <c r="AL5" s="133">
        <f t="shared" ref="AL5:AL22" si="20">X5-X4</f>
        <v>4.6972484402495573E-2</v>
      </c>
      <c r="AM5" s="133">
        <f t="shared" ref="AM5:AX19" si="21">Y5-Y4</f>
        <v>2.8073451602863342E-2</v>
      </c>
      <c r="AN5" s="133">
        <f t="shared" si="21"/>
        <v>2.2734890104430971E-2</v>
      </c>
      <c r="AO5" s="133">
        <f t="shared" si="21"/>
        <v>4.0254996135470122E-2</v>
      </c>
      <c r="AP5" s="133">
        <f t="shared" si="21"/>
        <v>4.0195500912765247E-2</v>
      </c>
      <c r="AQ5" s="133">
        <f t="shared" si="21"/>
        <v>2.6587536117677946E-2</v>
      </c>
      <c r="AR5" s="133">
        <f t="shared" si="21"/>
        <v>2.3094998321584348E-2</v>
      </c>
      <c r="AS5" s="133">
        <f t="shared" si="21"/>
        <v>-7.8105088777504772E-3</v>
      </c>
      <c r="AT5" s="133">
        <f t="shared" si="21"/>
        <v>-2.6081440291099489E-2</v>
      </c>
      <c r="AU5" s="133">
        <f t="shared" si="21"/>
        <v>0.18747959717510443</v>
      </c>
      <c r="AV5" s="133">
        <f t="shared" si="21"/>
        <v>4.4253348690083461E-2</v>
      </c>
      <c r="AW5" s="133">
        <f t="shared" si="21"/>
        <v>3.4528072972754842E-2</v>
      </c>
      <c r="AX5" s="133">
        <f t="shared" si="21"/>
        <v>3.6081922084042928E-2</v>
      </c>
    </row>
    <row r="6" spans="1:50">
      <c r="A6" s="10" t="s">
        <v>23</v>
      </c>
      <c r="B6" s="22">
        <v>1971</v>
      </c>
      <c r="C6" s="61">
        <v>1171</v>
      </c>
      <c r="D6" s="61">
        <v>1773</v>
      </c>
      <c r="E6" s="61">
        <v>1682</v>
      </c>
      <c r="F6" s="61">
        <v>1605</v>
      </c>
      <c r="G6" s="61">
        <v>1661</v>
      </c>
      <c r="H6" s="61">
        <v>1638</v>
      </c>
      <c r="I6" s="61">
        <v>1432</v>
      </c>
      <c r="J6" s="61">
        <v>1382</v>
      </c>
      <c r="K6" s="61">
        <v>1302</v>
      </c>
      <c r="L6" s="61">
        <v>1558.5</v>
      </c>
      <c r="M6" s="61">
        <v>1472</v>
      </c>
      <c r="N6" s="61">
        <v>870.5</v>
      </c>
      <c r="O6" s="61">
        <v>939</v>
      </c>
      <c r="P6" s="76">
        <f t="shared" si="0"/>
        <v>18486</v>
      </c>
      <c r="Q6" s="18">
        <f t="shared" si="6"/>
        <v>229</v>
      </c>
      <c r="R6" s="16">
        <f t="shared" si="1"/>
        <v>9530</v>
      </c>
      <c r="S6" s="16">
        <f t="shared" si="2"/>
        <v>4116</v>
      </c>
      <c r="T6" s="17">
        <f t="shared" si="3"/>
        <v>4840</v>
      </c>
      <c r="U6" s="17">
        <f t="shared" si="4"/>
        <v>18486</v>
      </c>
      <c r="X6" s="12">
        <f t="shared" si="7"/>
        <v>0.59411466260781332</v>
      </c>
      <c r="Y6" s="12">
        <f t="shared" si="8"/>
        <v>1.1453488372093024</v>
      </c>
      <c r="Z6" s="12">
        <f t="shared" si="9"/>
        <v>0.96279336004579275</v>
      </c>
      <c r="AA6" s="12">
        <f t="shared" si="10"/>
        <v>0.98225214198286415</v>
      </c>
      <c r="AB6" s="12">
        <f t="shared" si="11"/>
        <v>0.96794871794871795</v>
      </c>
      <c r="AC6" s="12">
        <f t="shared" si="12"/>
        <v>1.0055248618784531</v>
      </c>
      <c r="AD6" s="12">
        <f t="shared" si="13"/>
        <v>0.96822177146720756</v>
      </c>
      <c r="AE6" s="12">
        <f t="shared" si="14"/>
        <v>1.0131964809384164</v>
      </c>
      <c r="AF6" s="12">
        <f t="shared" si="15"/>
        <v>1.0116550116550116</v>
      </c>
      <c r="AG6" s="12">
        <f t="shared" si="16"/>
        <v>1.2998331943286072</v>
      </c>
      <c r="AH6" s="12">
        <f t="shared" si="17"/>
        <v>0.87985654512851164</v>
      </c>
      <c r="AI6" s="12">
        <f t="shared" si="18"/>
        <v>0.6711642251349268</v>
      </c>
      <c r="AJ6" s="12">
        <f t="shared" si="19"/>
        <v>1.1354292623941959</v>
      </c>
      <c r="AL6" s="133">
        <f t="shared" si="20"/>
        <v>-0.17184278420069732</v>
      </c>
      <c r="AM6" s="133">
        <f t="shared" si="21"/>
        <v>3.5187718498252973E-3</v>
      </c>
      <c r="AN6" s="133">
        <f t="shared" si="21"/>
        <v>-7.5154285527820885E-3</v>
      </c>
      <c r="AO6" s="133">
        <f t="shared" si="21"/>
        <v>-2.775374383232132E-2</v>
      </c>
      <c r="AP6" s="133">
        <f t="shared" si="21"/>
        <v>-2.8381557280639846E-2</v>
      </c>
      <c r="AQ6" s="133">
        <f t="shared" si="21"/>
        <v>2.2147202303985036E-2</v>
      </c>
      <c r="AR6" s="133">
        <f t="shared" si="21"/>
        <v>-9.5560063105701865E-3</v>
      </c>
      <c r="AS6" s="133">
        <f t="shared" si="21"/>
        <v>-4.999721593229145E-3</v>
      </c>
      <c r="AT6" s="133">
        <f t="shared" si="21"/>
        <v>3.1278887370465358E-2</v>
      </c>
      <c r="AU6" s="133">
        <f t="shared" si="21"/>
        <v>-0.23362235104261186</v>
      </c>
      <c r="AV6" s="133">
        <f t="shared" si="21"/>
        <v>-1.1552389579392197E-2</v>
      </c>
      <c r="AW6" s="133">
        <f t="shared" si="21"/>
        <v>2.0703740022407491E-3</v>
      </c>
      <c r="AX6" s="133">
        <f t="shared" si="21"/>
        <v>-2.5817350071928757E-2</v>
      </c>
    </row>
    <row r="7" spans="1:50">
      <c r="A7" s="10" t="s">
        <v>24</v>
      </c>
      <c r="B7" s="22">
        <v>2011</v>
      </c>
      <c r="C7" s="61">
        <v>1528</v>
      </c>
      <c r="D7" s="61">
        <v>1350</v>
      </c>
      <c r="E7" s="61">
        <v>1706</v>
      </c>
      <c r="F7" s="61">
        <v>1637</v>
      </c>
      <c r="G7" s="61">
        <v>1543</v>
      </c>
      <c r="H7" s="61">
        <v>1632</v>
      </c>
      <c r="I7" s="61">
        <v>1495</v>
      </c>
      <c r="J7" s="61">
        <v>1457</v>
      </c>
      <c r="K7" s="61">
        <v>1356</v>
      </c>
      <c r="L7" s="61">
        <v>1596</v>
      </c>
      <c r="M7" s="61">
        <v>1559.5</v>
      </c>
      <c r="N7" s="61">
        <v>947</v>
      </c>
      <c r="O7" s="61">
        <v>988</v>
      </c>
      <c r="P7" s="11">
        <f t="shared" si="0"/>
        <v>18794.5</v>
      </c>
      <c r="Q7" s="18">
        <f t="shared" si="6"/>
        <v>308.5</v>
      </c>
      <c r="R7" s="16">
        <f t="shared" si="1"/>
        <v>9396</v>
      </c>
      <c r="S7" s="16">
        <f t="shared" si="2"/>
        <v>4308</v>
      </c>
      <c r="T7" s="17">
        <f t="shared" si="3"/>
        <v>5090.5</v>
      </c>
      <c r="U7" s="17">
        <f t="shared" si="4"/>
        <v>18794.5</v>
      </c>
      <c r="X7" s="12">
        <f t="shared" si="7"/>
        <v>0.75982098458478364</v>
      </c>
      <c r="Y7" s="12">
        <f t="shared" si="8"/>
        <v>1.1528608027327072</v>
      </c>
      <c r="Z7" s="12">
        <f t="shared" si="9"/>
        <v>0.96221094190637335</v>
      </c>
      <c r="AA7" s="12">
        <f t="shared" si="10"/>
        <v>0.97324613555291317</v>
      </c>
      <c r="AB7" s="12">
        <f t="shared" si="11"/>
        <v>0.96137071651090344</v>
      </c>
      <c r="AC7" s="12">
        <f t="shared" si="12"/>
        <v>0.98254063816977721</v>
      </c>
      <c r="AD7" s="12">
        <f t="shared" si="13"/>
        <v>0.91269841269841268</v>
      </c>
      <c r="AE7" s="12">
        <f t="shared" si="14"/>
        <v>1.0174581005586592</v>
      </c>
      <c r="AF7" s="12">
        <f t="shared" si="15"/>
        <v>0.98118668596237335</v>
      </c>
      <c r="AG7" s="12">
        <f t="shared" si="16"/>
        <v>1.2258064516129032</v>
      </c>
      <c r="AH7" s="12">
        <f t="shared" si="17"/>
        <v>1.000641642605069</v>
      </c>
      <c r="AI7" s="12">
        <f t="shared" si="18"/>
        <v>0.64334239130434778</v>
      </c>
      <c r="AJ7" s="12">
        <f t="shared" si="19"/>
        <v>1.1349798966111431</v>
      </c>
      <c r="AL7" s="133">
        <f t="shared" si="20"/>
        <v>0.16570632197697033</v>
      </c>
      <c r="AM7" s="133">
        <f t="shared" si="21"/>
        <v>7.5119655234048288E-3</v>
      </c>
      <c r="AN7" s="133">
        <f t="shared" si="21"/>
        <v>-5.8241813941939391E-4</v>
      </c>
      <c r="AO7" s="133">
        <f t="shared" si="21"/>
        <v>-9.0060064299509746E-3</v>
      </c>
      <c r="AP7" s="133">
        <f t="shared" si="21"/>
        <v>-6.5780014378145069E-3</v>
      </c>
      <c r="AQ7" s="133">
        <f t="shared" si="21"/>
        <v>-2.2984223708675922E-2</v>
      </c>
      <c r="AR7" s="133">
        <f t="shared" si="21"/>
        <v>-5.5523358768794884E-2</v>
      </c>
      <c r="AS7" s="133">
        <f t="shared" si="21"/>
        <v>4.2616196202427403E-3</v>
      </c>
      <c r="AT7" s="133">
        <f t="shared" si="21"/>
        <v>-3.0468325692638243E-2</v>
      </c>
      <c r="AU7" s="133">
        <f t="shared" si="21"/>
        <v>-7.4026742715703975E-2</v>
      </c>
      <c r="AV7" s="133">
        <f t="shared" si="21"/>
        <v>0.12078509747655741</v>
      </c>
      <c r="AW7" s="133">
        <f t="shared" si="21"/>
        <v>-2.7821833830579012E-2</v>
      </c>
      <c r="AX7" s="133">
        <f t="shared" si="21"/>
        <v>-4.4936578305287966E-4</v>
      </c>
    </row>
    <row r="8" spans="1:50">
      <c r="A8" s="10" t="s">
        <v>25</v>
      </c>
      <c r="B8" s="22">
        <v>2054</v>
      </c>
      <c r="C8" s="61">
        <v>1676</v>
      </c>
      <c r="D8" s="61">
        <v>1683</v>
      </c>
      <c r="E8" s="61">
        <v>1296</v>
      </c>
      <c r="F8" s="61">
        <v>1647</v>
      </c>
      <c r="G8" s="61">
        <v>1591</v>
      </c>
      <c r="H8" s="61">
        <v>1444</v>
      </c>
      <c r="I8" s="61">
        <v>1486</v>
      </c>
      <c r="J8" s="61">
        <v>1466</v>
      </c>
      <c r="K8" s="61">
        <v>1398</v>
      </c>
      <c r="L8" s="61">
        <v>1557</v>
      </c>
      <c r="M8" s="61">
        <v>1585</v>
      </c>
      <c r="N8" s="61">
        <v>1011</v>
      </c>
      <c r="O8" s="61">
        <v>957.5</v>
      </c>
      <c r="P8" s="11">
        <f t="shared" si="0"/>
        <v>18797.5</v>
      </c>
      <c r="Q8" s="18">
        <f t="shared" si="6"/>
        <v>3</v>
      </c>
      <c r="R8" s="16">
        <f t="shared" si="1"/>
        <v>9337</v>
      </c>
      <c r="S8" s="16">
        <f t="shared" si="2"/>
        <v>4350</v>
      </c>
      <c r="T8" s="17">
        <f t="shared" si="3"/>
        <v>5110.5</v>
      </c>
      <c r="U8" s="17">
        <f t="shared" si="4"/>
        <v>18797.5</v>
      </c>
      <c r="X8" s="12">
        <f t="shared" si="7"/>
        <v>0.81596884128529701</v>
      </c>
      <c r="Y8" s="12">
        <f t="shared" si="8"/>
        <v>1.1014397905759161</v>
      </c>
      <c r="Z8" s="12">
        <f t="shared" si="9"/>
        <v>0.96</v>
      </c>
      <c r="AA8" s="12">
        <f t="shared" si="10"/>
        <v>0.96541617819460723</v>
      </c>
      <c r="AB8" s="12">
        <f t="shared" si="11"/>
        <v>0.97189981673793524</v>
      </c>
      <c r="AC8" s="12">
        <f t="shared" si="12"/>
        <v>0.93583927414128321</v>
      </c>
      <c r="AD8" s="12">
        <f t="shared" si="13"/>
        <v>0.91053921568627449</v>
      </c>
      <c r="AE8" s="12">
        <f t="shared" si="14"/>
        <v>0.98060200668896325</v>
      </c>
      <c r="AF8" s="12">
        <f t="shared" si="15"/>
        <v>0.95950583390528488</v>
      </c>
      <c r="AG8" s="12">
        <f t="shared" si="16"/>
        <v>1.1482300884955752</v>
      </c>
      <c r="AH8" s="12">
        <f t="shared" si="17"/>
        <v>0.99310776942355894</v>
      </c>
      <c r="AI8" s="12">
        <f t="shared" si="18"/>
        <v>0.64828470663674254</v>
      </c>
      <c r="AJ8" s="12">
        <f t="shared" si="19"/>
        <v>1.0110876451953537</v>
      </c>
      <c r="AL8" s="133">
        <f t="shared" si="20"/>
        <v>5.6147856700513366E-2</v>
      </c>
      <c r="AM8" s="133">
        <f t="shared" si="21"/>
        <v>-5.1421012156791068E-2</v>
      </c>
      <c r="AN8" s="133">
        <f t="shared" si="21"/>
        <v>-2.2109419063733871E-3</v>
      </c>
      <c r="AO8" s="133">
        <f t="shared" si="21"/>
        <v>-7.829957358305939E-3</v>
      </c>
      <c r="AP8" s="133">
        <f t="shared" si="21"/>
        <v>1.0529100227031796E-2</v>
      </c>
      <c r="AQ8" s="133">
        <f t="shared" si="21"/>
        <v>-4.6701364028494008E-2</v>
      </c>
      <c r="AR8" s="133">
        <f t="shared" si="21"/>
        <v>-2.1591970121381809E-3</v>
      </c>
      <c r="AS8" s="133">
        <f t="shared" si="21"/>
        <v>-3.6856093869695905E-2</v>
      </c>
      <c r="AT8" s="133">
        <f t="shared" si="21"/>
        <v>-2.1680852057088473E-2</v>
      </c>
      <c r="AU8" s="133">
        <f t="shared" si="21"/>
        <v>-7.7576363117328073E-2</v>
      </c>
      <c r="AV8" s="133">
        <f t="shared" si="21"/>
        <v>-7.533873181510109E-3</v>
      </c>
      <c r="AW8" s="133">
        <f t="shared" si="21"/>
        <v>4.9423153323947533E-3</v>
      </c>
      <c r="AX8" s="133">
        <f t="shared" si="21"/>
        <v>-0.12389225141578941</v>
      </c>
    </row>
    <row r="9" spans="1:50">
      <c r="A9" s="10" t="s">
        <v>26</v>
      </c>
      <c r="B9" s="22">
        <v>1997</v>
      </c>
      <c r="C9" s="61">
        <v>1589</v>
      </c>
      <c r="D9" s="61">
        <v>1738</v>
      </c>
      <c r="E9" s="61">
        <v>1542</v>
      </c>
      <c r="F9" s="61">
        <v>1290</v>
      </c>
      <c r="G9" s="61">
        <v>1544</v>
      </c>
      <c r="H9" s="61">
        <v>1513</v>
      </c>
      <c r="I9" s="61">
        <v>1326</v>
      </c>
      <c r="J9" s="61">
        <v>1433</v>
      </c>
      <c r="K9" s="61">
        <v>1407</v>
      </c>
      <c r="L9" s="61">
        <v>1414</v>
      </c>
      <c r="M9" s="61">
        <v>1599</v>
      </c>
      <c r="N9" s="61">
        <v>1067</v>
      </c>
      <c r="O9" s="61">
        <v>1019</v>
      </c>
      <c r="P9" s="76">
        <f t="shared" si="0"/>
        <v>18481</v>
      </c>
      <c r="Q9" s="18">
        <f t="shared" si="6"/>
        <v>-316.5</v>
      </c>
      <c r="R9" s="16">
        <f t="shared" si="1"/>
        <v>9216</v>
      </c>
      <c r="S9" s="16">
        <f t="shared" si="2"/>
        <v>4166</v>
      </c>
      <c r="T9" s="17">
        <f t="shared" si="3"/>
        <v>5099</v>
      </c>
      <c r="U9" s="17">
        <f t="shared" si="4"/>
        <v>18481</v>
      </c>
      <c r="X9" s="12">
        <f t="shared" si="7"/>
        <v>0.79569354031046569</v>
      </c>
      <c r="Y9" s="12">
        <f t="shared" si="8"/>
        <v>1.0369928400954653</v>
      </c>
      <c r="Z9" s="12">
        <f t="shared" si="9"/>
        <v>0.91622103386809273</v>
      </c>
      <c r="AA9" s="12">
        <f t="shared" si="10"/>
        <v>0.99537037037037035</v>
      </c>
      <c r="AB9" s="12">
        <f t="shared" si="11"/>
        <v>0.93746205221615053</v>
      </c>
      <c r="AC9" s="12">
        <f t="shared" si="12"/>
        <v>0.9509742300439975</v>
      </c>
      <c r="AD9" s="12">
        <f t="shared" si="13"/>
        <v>0.9182825484764543</v>
      </c>
      <c r="AE9" s="12">
        <f t="shared" si="14"/>
        <v>0.96433378196500674</v>
      </c>
      <c r="AF9" s="12">
        <f t="shared" si="15"/>
        <v>0.95975443383356074</v>
      </c>
      <c r="AG9" s="12">
        <f t="shared" si="16"/>
        <v>1.011444921316166</v>
      </c>
      <c r="AH9" s="12">
        <f t="shared" si="17"/>
        <v>1.0269749518304432</v>
      </c>
      <c r="AI9" s="12">
        <f t="shared" si="18"/>
        <v>0.67318611987381705</v>
      </c>
      <c r="AJ9" s="12">
        <f t="shared" si="19"/>
        <v>1.0079129574678536</v>
      </c>
      <c r="AL9" s="133">
        <f t="shared" si="20"/>
        <v>-2.0275300974831323E-2</v>
      </c>
      <c r="AM9" s="133">
        <f t="shared" si="21"/>
        <v>-6.4446950480450793E-2</v>
      </c>
      <c r="AN9" s="133">
        <f t="shared" si="21"/>
        <v>-4.3778966131907238E-2</v>
      </c>
      <c r="AO9" s="133">
        <f t="shared" si="21"/>
        <v>2.9954192175763117E-2</v>
      </c>
      <c r="AP9" s="133">
        <f t="shared" si="21"/>
        <v>-3.4437764521784708E-2</v>
      </c>
      <c r="AQ9" s="133">
        <f t="shared" si="21"/>
        <v>1.5134955902714298E-2</v>
      </c>
      <c r="AR9" s="133">
        <f t="shared" si="21"/>
        <v>7.7433327901798021E-3</v>
      </c>
      <c r="AS9" s="133">
        <f t="shared" si="21"/>
        <v>-1.6268224723956504E-2</v>
      </c>
      <c r="AT9" s="133">
        <f t="shared" si="21"/>
        <v>2.4859992827586108E-4</v>
      </c>
      <c r="AU9" s="133">
        <f t="shared" si="21"/>
        <v>-0.13678516717940914</v>
      </c>
      <c r="AV9" s="133">
        <f t="shared" si="21"/>
        <v>3.3867182406884244E-2</v>
      </c>
      <c r="AW9" s="133">
        <f t="shared" si="21"/>
        <v>2.490141323707451E-2</v>
      </c>
      <c r="AX9" s="133">
        <f t="shared" si="21"/>
        <v>-3.1746877275000696E-3</v>
      </c>
    </row>
    <row r="10" spans="1:50">
      <c r="A10" s="10" t="s">
        <v>27</v>
      </c>
      <c r="B10" s="22">
        <v>2223</v>
      </c>
      <c r="C10" s="61">
        <v>1687</v>
      </c>
      <c r="D10" s="61">
        <v>1636</v>
      </c>
      <c r="E10" s="61">
        <v>1603</v>
      </c>
      <c r="F10" s="61">
        <v>1469</v>
      </c>
      <c r="G10" s="61">
        <v>1238</v>
      </c>
      <c r="H10" s="61">
        <v>1434</v>
      </c>
      <c r="I10" s="61">
        <v>1368</v>
      </c>
      <c r="J10" s="61">
        <v>1288</v>
      </c>
      <c r="K10" s="61">
        <v>1420</v>
      </c>
      <c r="L10" s="61">
        <v>1393</v>
      </c>
      <c r="M10" s="61">
        <v>1607</v>
      </c>
      <c r="N10" s="61">
        <v>1014</v>
      </c>
      <c r="O10" s="61">
        <v>997</v>
      </c>
      <c r="P10" s="76">
        <f t="shared" si="0"/>
        <v>18154</v>
      </c>
      <c r="Q10" s="18">
        <f t="shared" si="6"/>
        <v>-327</v>
      </c>
      <c r="R10" s="16">
        <f t="shared" si="1"/>
        <v>9067</v>
      </c>
      <c r="S10" s="16">
        <f t="shared" si="2"/>
        <v>4076</v>
      </c>
      <c r="T10" s="17">
        <f t="shared" si="3"/>
        <v>5011</v>
      </c>
      <c r="U10" s="17">
        <f t="shared" si="4"/>
        <v>18154</v>
      </c>
      <c r="X10" s="12">
        <f t="shared" si="7"/>
        <v>0.75888439046333778</v>
      </c>
      <c r="Y10" s="12">
        <f t="shared" si="8"/>
        <v>1.0295783511642542</v>
      </c>
      <c r="Z10" s="12">
        <f t="shared" si="9"/>
        <v>0.92232451093210588</v>
      </c>
      <c r="AA10" s="12">
        <f t="shared" si="10"/>
        <v>0.9526588845654993</v>
      </c>
      <c r="AB10" s="12">
        <f t="shared" si="11"/>
        <v>0.95968992248062013</v>
      </c>
      <c r="AC10" s="12">
        <f t="shared" si="12"/>
        <v>0.92875647668393779</v>
      </c>
      <c r="AD10" s="12">
        <f t="shared" si="13"/>
        <v>0.90416391275611363</v>
      </c>
      <c r="AE10" s="12">
        <f t="shared" si="14"/>
        <v>0.97134238310708898</v>
      </c>
      <c r="AF10" s="12">
        <f t="shared" si="15"/>
        <v>0.99092812281926035</v>
      </c>
      <c r="AG10" s="12">
        <f t="shared" si="16"/>
        <v>0.99004975124378114</v>
      </c>
      <c r="AH10" s="12">
        <f t="shared" si="17"/>
        <v>1.1364922206506365</v>
      </c>
      <c r="AI10" s="12">
        <f t="shared" si="18"/>
        <v>0.63414634146341464</v>
      </c>
      <c r="AJ10" s="12">
        <f t="shared" si="19"/>
        <v>0.93439550140581074</v>
      </c>
      <c r="AL10" s="133">
        <f t="shared" si="20"/>
        <v>-3.6809149847127909E-2</v>
      </c>
      <c r="AM10" s="133">
        <f t="shared" si="21"/>
        <v>-7.4144889312111051E-3</v>
      </c>
      <c r="AN10" s="133">
        <f t="shared" si="21"/>
        <v>6.1034770640131519E-3</v>
      </c>
      <c r="AO10" s="133">
        <f t="shared" si="21"/>
        <v>-4.2711485804871052E-2</v>
      </c>
      <c r="AP10" s="133">
        <f t="shared" si="21"/>
        <v>2.2227870264469596E-2</v>
      </c>
      <c r="AQ10" s="133">
        <f t="shared" si="21"/>
        <v>-2.2217753360059711E-2</v>
      </c>
      <c r="AR10" s="133">
        <f t="shared" si="21"/>
        <v>-1.4118635720340666E-2</v>
      </c>
      <c r="AS10" s="133">
        <f t="shared" si="21"/>
        <v>7.0086011420822381E-3</v>
      </c>
      <c r="AT10" s="133">
        <f t="shared" si="21"/>
        <v>3.117368898569961E-2</v>
      </c>
      <c r="AU10" s="133">
        <f t="shared" si="21"/>
        <v>-2.1395170072384895E-2</v>
      </c>
      <c r="AV10" s="133">
        <f t="shared" si="21"/>
        <v>0.1095172688201933</v>
      </c>
      <c r="AW10" s="133">
        <f t="shared" si="21"/>
        <v>-3.9039778410402404E-2</v>
      </c>
      <c r="AX10" s="133">
        <f t="shared" si="21"/>
        <v>-7.3517456062042852E-2</v>
      </c>
    </row>
    <row r="11" spans="1:50">
      <c r="A11" s="10" t="s">
        <v>28</v>
      </c>
      <c r="B11" s="22">
        <v>2112</v>
      </c>
      <c r="C11" s="61">
        <v>1680</v>
      </c>
      <c r="D11" s="61">
        <v>1736</v>
      </c>
      <c r="E11" s="61">
        <v>1594</v>
      </c>
      <c r="F11" s="61">
        <v>1514</v>
      </c>
      <c r="G11" s="61">
        <v>1394</v>
      </c>
      <c r="H11" s="61">
        <v>1228</v>
      </c>
      <c r="I11" s="61">
        <v>1344</v>
      </c>
      <c r="J11" s="61">
        <v>1345</v>
      </c>
      <c r="K11" s="61">
        <v>1267</v>
      </c>
      <c r="L11" s="61">
        <v>1404</v>
      </c>
      <c r="M11" s="61">
        <v>1556</v>
      </c>
      <c r="N11" s="61">
        <v>1086</v>
      </c>
      <c r="O11" s="61">
        <v>1001</v>
      </c>
      <c r="P11" s="76">
        <f t="shared" si="0"/>
        <v>18149</v>
      </c>
      <c r="Q11" s="18">
        <f t="shared" si="6"/>
        <v>-5</v>
      </c>
      <c r="R11" s="16">
        <f t="shared" si="1"/>
        <v>9146</v>
      </c>
      <c r="S11" s="16">
        <f t="shared" si="2"/>
        <v>3956</v>
      </c>
      <c r="T11" s="17">
        <f t="shared" si="3"/>
        <v>5047</v>
      </c>
      <c r="U11" s="17">
        <f t="shared" si="4"/>
        <v>18149</v>
      </c>
      <c r="X11" s="12">
        <f t="shared" si="7"/>
        <v>0.79545454545454541</v>
      </c>
      <c r="Y11" s="12">
        <f t="shared" si="8"/>
        <v>1.0290456431535269</v>
      </c>
      <c r="Z11" s="12">
        <f t="shared" si="9"/>
        <v>0.97432762836185816</v>
      </c>
      <c r="AA11" s="12">
        <f t="shared" si="10"/>
        <v>0.9444791016843419</v>
      </c>
      <c r="AB11" s="12">
        <f t="shared" si="11"/>
        <v>0.94894486044928528</v>
      </c>
      <c r="AC11" s="12">
        <f t="shared" si="12"/>
        <v>0.99192245557350567</v>
      </c>
      <c r="AD11" s="12">
        <f t="shared" si="13"/>
        <v>0.93723849372384938</v>
      </c>
      <c r="AE11" s="12">
        <f t="shared" si="14"/>
        <v>0.98318713450292394</v>
      </c>
      <c r="AF11" s="12">
        <f t="shared" si="15"/>
        <v>0.98369565217391308</v>
      </c>
      <c r="AG11" s="12">
        <f t="shared" si="16"/>
        <v>0.9887323943661972</v>
      </c>
      <c r="AH11" s="12">
        <f t="shared" si="17"/>
        <v>1.117013639626705</v>
      </c>
      <c r="AI11" s="12">
        <f t="shared" si="18"/>
        <v>0.6757934038581207</v>
      </c>
      <c r="AJ11" s="12">
        <f t="shared" si="19"/>
        <v>0.98717948717948723</v>
      </c>
      <c r="AL11" s="133">
        <f t="shared" si="20"/>
        <v>3.6570154991207637E-2</v>
      </c>
      <c r="AM11" s="133">
        <f t="shared" si="21"/>
        <v>-5.327080107273563E-4</v>
      </c>
      <c r="AN11" s="133">
        <f t="shared" si="21"/>
        <v>5.2003117429752277E-2</v>
      </c>
      <c r="AO11" s="133">
        <f t="shared" si="21"/>
        <v>-8.1797828811573936E-3</v>
      </c>
      <c r="AP11" s="133">
        <f t="shared" si="21"/>
        <v>-1.0745062031334851E-2</v>
      </c>
      <c r="AQ11" s="133">
        <f t="shared" si="21"/>
        <v>6.3165978889567875E-2</v>
      </c>
      <c r="AR11" s="133">
        <f t="shared" si="21"/>
        <v>3.3074580967735745E-2</v>
      </c>
      <c r="AS11" s="133">
        <f t="shared" si="21"/>
        <v>1.1844751395834963E-2</v>
      </c>
      <c r="AT11" s="133">
        <f t="shared" si="21"/>
        <v>-7.2324706453472665E-3</v>
      </c>
      <c r="AU11" s="133">
        <f t="shared" si="21"/>
        <v>-1.3173568775839417E-3</v>
      </c>
      <c r="AV11" s="133">
        <f t="shared" si="21"/>
        <v>-1.9478581023931518E-2</v>
      </c>
      <c r="AW11" s="133">
        <f t="shared" si="21"/>
        <v>4.1647062394706058E-2</v>
      </c>
      <c r="AX11" s="133">
        <f t="shared" si="21"/>
        <v>5.2783985773676489E-2</v>
      </c>
    </row>
    <row r="12" spans="1:50">
      <c r="A12" s="10" t="s">
        <v>29</v>
      </c>
      <c r="B12" s="22">
        <v>2187</v>
      </c>
      <c r="C12" s="58">
        <v>1732</v>
      </c>
      <c r="D12" s="58">
        <v>1742</v>
      </c>
      <c r="E12" s="58">
        <v>1601</v>
      </c>
      <c r="F12" s="58">
        <v>1591</v>
      </c>
      <c r="G12" s="58">
        <v>1456</v>
      </c>
      <c r="H12" s="58">
        <v>1340</v>
      </c>
      <c r="I12" s="58">
        <v>1188</v>
      </c>
      <c r="J12" s="58">
        <v>1296</v>
      </c>
      <c r="K12" s="58">
        <v>1322</v>
      </c>
      <c r="L12" s="58">
        <v>1657</v>
      </c>
      <c r="M12" s="58">
        <v>1245</v>
      </c>
      <c r="N12" s="58">
        <v>1005</v>
      </c>
      <c r="O12" s="58">
        <v>959</v>
      </c>
      <c r="P12" s="76">
        <f t="shared" si="0"/>
        <v>18134</v>
      </c>
      <c r="Q12" s="18">
        <f t="shared" si="6"/>
        <v>-15</v>
      </c>
      <c r="R12" s="16">
        <f t="shared" si="1"/>
        <v>9462</v>
      </c>
      <c r="S12" s="16">
        <f t="shared" si="2"/>
        <v>3806</v>
      </c>
      <c r="T12" s="17">
        <f t="shared" si="3"/>
        <v>4866</v>
      </c>
      <c r="U12" s="17">
        <f t="shared" si="4"/>
        <v>18134</v>
      </c>
      <c r="X12" s="12">
        <f t="shared" si="7"/>
        <v>0.79195244627343397</v>
      </c>
      <c r="Y12" s="12">
        <f t="shared" si="8"/>
        <v>1.036904761904762</v>
      </c>
      <c r="Z12" s="12">
        <f t="shared" si="9"/>
        <v>0.92223502304147464</v>
      </c>
      <c r="AA12" s="12">
        <f t="shared" si="10"/>
        <v>0.99811794228356332</v>
      </c>
      <c r="AB12" s="12">
        <f t="shared" si="11"/>
        <v>0.96169088507265521</v>
      </c>
      <c r="AC12" s="12">
        <f t="shared" si="12"/>
        <v>0.96126255380200865</v>
      </c>
      <c r="AD12" s="12">
        <f t="shared" si="13"/>
        <v>0.96742671009771986</v>
      </c>
      <c r="AE12" s="12">
        <f t="shared" si="14"/>
        <v>0.9642857142857143</v>
      </c>
      <c r="AF12" s="12">
        <f t="shared" si="15"/>
        <v>0.98289962825278809</v>
      </c>
      <c r="AG12" s="12">
        <f t="shared" si="16"/>
        <v>1.3078137332280979</v>
      </c>
      <c r="AH12" s="12">
        <f t="shared" si="17"/>
        <v>0.88675213675213671</v>
      </c>
      <c r="AI12" s="12">
        <f t="shared" si="18"/>
        <v>0.64588688946015427</v>
      </c>
      <c r="AJ12" s="12">
        <f t="shared" si="19"/>
        <v>0.8830570902394107</v>
      </c>
      <c r="AL12" s="133">
        <f t="shared" si="20"/>
        <v>-3.5020991811114399E-3</v>
      </c>
      <c r="AM12" s="133">
        <f t="shared" si="21"/>
        <v>7.8591187512351279E-3</v>
      </c>
      <c r="AN12" s="133">
        <f t="shared" si="21"/>
        <v>-5.2092605320383512E-2</v>
      </c>
      <c r="AO12" s="133">
        <f t="shared" si="21"/>
        <v>5.3638840599221416E-2</v>
      </c>
      <c r="AP12" s="133">
        <f t="shared" si="21"/>
        <v>1.2746024623369934E-2</v>
      </c>
      <c r="AQ12" s="133">
        <f t="shared" si="21"/>
        <v>-3.0659901771497022E-2</v>
      </c>
      <c r="AR12" s="133">
        <f t="shared" si="21"/>
        <v>3.018821637387048E-2</v>
      </c>
      <c r="AS12" s="133">
        <f t="shared" si="21"/>
        <v>-1.8901420217209641E-2</v>
      </c>
      <c r="AT12" s="133">
        <f t="shared" si="21"/>
        <v>-7.9602392112498865E-4</v>
      </c>
      <c r="AU12" s="133">
        <f t="shared" si="21"/>
        <v>0.31908133886190071</v>
      </c>
      <c r="AV12" s="133">
        <f t="shared" si="21"/>
        <v>-0.23026150287456826</v>
      </c>
      <c r="AW12" s="133">
        <f t="shared" si="21"/>
        <v>-2.9906514397966433E-2</v>
      </c>
      <c r="AX12" s="133">
        <f t="shared" si="21"/>
        <v>-0.10412239694007652</v>
      </c>
    </row>
    <row r="13" spans="1:50">
      <c r="A13" s="10" t="s">
        <v>30</v>
      </c>
      <c r="B13" s="22">
        <v>2192</v>
      </c>
      <c r="C13" s="14">
        <v>1763</v>
      </c>
      <c r="D13" s="14">
        <v>1779</v>
      </c>
      <c r="E13" s="14">
        <v>1664</v>
      </c>
      <c r="F13" s="14">
        <v>1596</v>
      </c>
      <c r="G13" s="14">
        <v>1552</v>
      </c>
      <c r="H13" s="14">
        <v>1478</v>
      </c>
      <c r="I13" s="14">
        <v>1295</v>
      </c>
      <c r="J13" s="14">
        <v>1194</v>
      </c>
      <c r="K13" s="14">
        <v>1340</v>
      </c>
      <c r="L13" s="14">
        <v>1735</v>
      </c>
      <c r="M13" s="14">
        <v>1215</v>
      </c>
      <c r="N13" s="14">
        <v>943</v>
      </c>
      <c r="O13" s="14">
        <v>984</v>
      </c>
      <c r="P13" s="76">
        <f t="shared" si="0"/>
        <v>18538</v>
      </c>
      <c r="Q13" s="18">
        <f t="shared" si="6"/>
        <v>404</v>
      </c>
      <c r="R13" s="16">
        <f t="shared" si="1"/>
        <v>9832</v>
      </c>
      <c r="S13" s="16">
        <f t="shared" si="2"/>
        <v>3829</v>
      </c>
      <c r="T13" s="17">
        <f t="shared" si="3"/>
        <v>4877</v>
      </c>
      <c r="U13" s="17">
        <f>SUM(R13:T13)</f>
        <v>18538</v>
      </c>
      <c r="X13" s="12">
        <f t="shared" si="7"/>
        <v>0.80428832116788318</v>
      </c>
      <c r="Y13" s="12">
        <f t="shared" si="8"/>
        <v>1.0271362586605082</v>
      </c>
      <c r="Z13" s="12">
        <f t="shared" si="9"/>
        <v>0.95522388059701491</v>
      </c>
      <c r="AA13" s="12">
        <f t="shared" si="10"/>
        <v>0.99687695190505932</v>
      </c>
      <c r="AB13" s="12">
        <f t="shared" si="11"/>
        <v>0.9754871150219987</v>
      </c>
      <c r="AC13" s="12">
        <f t="shared" si="12"/>
        <v>1.0151098901098901</v>
      </c>
      <c r="AD13" s="12">
        <f t="shared" si="13"/>
        <v>0.96641791044776115</v>
      </c>
      <c r="AE13" s="12">
        <f t="shared" si="14"/>
        <v>1.005050505050505</v>
      </c>
      <c r="AF13" s="12">
        <f t="shared" si="15"/>
        <v>1.0339506172839505</v>
      </c>
      <c r="AG13" s="12">
        <f t="shared" si="16"/>
        <v>1.3124054462934946</v>
      </c>
      <c r="AH13" s="12">
        <f t="shared" si="17"/>
        <v>0.7332528666264333</v>
      </c>
      <c r="AI13" s="12">
        <f t="shared" si="18"/>
        <v>0.75742971887550203</v>
      </c>
      <c r="AJ13" s="12">
        <f t="shared" si="19"/>
        <v>0.9791044776119403</v>
      </c>
      <c r="AL13" s="133">
        <f t="shared" si="20"/>
        <v>1.2335874894449206E-2</v>
      </c>
      <c r="AM13" s="133">
        <f t="shared" si="21"/>
        <v>-9.7685032442538233E-3</v>
      </c>
      <c r="AN13" s="133">
        <f t="shared" si="21"/>
        <v>3.2988857555540263E-2</v>
      </c>
      <c r="AO13" s="133">
        <f t="shared" si="21"/>
        <v>-1.2409903785040033E-3</v>
      </c>
      <c r="AP13" s="133">
        <f t="shared" si="21"/>
        <v>1.3796229949343486E-2</v>
      </c>
      <c r="AQ13" s="133">
        <f t="shared" si="21"/>
        <v>5.384733630788141E-2</v>
      </c>
      <c r="AR13" s="133">
        <f t="shared" si="21"/>
        <v>-1.0087996499587026E-3</v>
      </c>
      <c r="AS13" s="133">
        <f t="shared" si="21"/>
        <v>4.076479076479067E-2</v>
      </c>
      <c r="AT13" s="133">
        <f t="shared" si="21"/>
        <v>5.1050989031162453E-2</v>
      </c>
      <c r="AU13" s="133">
        <f t="shared" si="21"/>
        <v>4.5917130653967408E-3</v>
      </c>
      <c r="AV13" s="133">
        <f t="shared" si="21"/>
        <v>-0.15349927012570341</v>
      </c>
      <c r="AW13" s="133">
        <f t="shared" si="21"/>
        <v>0.11154282941534777</v>
      </c>
      <c r="AX13" s="133">
        <f t="shared" si="21"/>
        <v>9.6047387372529602E-2</v>
      </c>
    </row>
    <row r="14" spans="1:50">
      <c r="A14" s="10" t="s">
        <v>31</v>
      </c>
      <c r="B14" s="22">
        <v>2143</v>
      </c>
      <c r="C14" s="14">
        <v>1760</v>
      </c>
      <c r="D14" s="14">
        <v>1775</v>
      </c>
      <c r="E14" s="14">
        <v>1675</v>
      </c>
      <c r="F14" s="14">
        <v>1636</v>
      </c>
      <c r="G14" s="14">
        <v>1566</v>
      </c>
      <c r="H14" s="14">
        <v>1526</v>
      </c>
      <c r="I14" s="14">
        <v>1485</v>
      </c>
      <c r="J14" s="14">
        <v>1309</v>
      </c>
      <c r="K14" s="14">
        <v>1149</v>
      </c>
      <c r="L14" s="14">
        <v>1784</v>
      </c>
      <c r="M14" s="14">
        <v>1344</v>
      </c>
      <c r="N14" s="14">
        <v>867</v>
      </c>
      <c r="O14" s="14">
        <v>838</v>
      </c>
      <c r="P14" s="76">
        <f t="shared" si="0"/>
        <v>18714</v>
      </c>
      <c r="Q14" s="18">
        <f t="shared" ref="Q14:Q21" si="22">P14-P13</f>
        <v>176</v>
      </c>
      <c r="R14" s="16">
        <f t="shared" si="1"/>
        <v>9938</v>
      </c>
      <c r="S14" s="16">
        <f t="shared" si="2"/>
        <v>3943</v>
      </c>
      <c r="T14" s="17">
        <f t="shared" si="3"/>
        <v>4833</v>
      </c>
      <c r="U14" s="17">
        <f t="shared" ref="U14:U22" si="23">SUM(R14:T14)</f>
        <v>18714</v>
      </c>
      <c r="X14" s="12">
        <f t="shared" si="7"/>
        <v>0.82127858142790477</v>
      </c>
      <c r="Y14" s="12">
        <f t="shared" si="8"/>
        <v>1.006806579693704</v>
      </c>
      <c r="Z14" s="12">
        <f t="shared" si="9"/>
        <v>0.94154019111860598</v>
      </c>
      <c r="AA14" s="12">
        <f t="shared" si="10"/>
        <v>0.98317307692307687</v>
      </c>
      <c r="AB14" s="12">
        <f t="shared" si="11"/>
        <v>0.98120300751879697</v>
      </c>
      <c r="AC14" s="12">
        <f t="shared" si="12"/>
        <v>0.98324742268041232</v>
      </c>
      <c r="AD14" s="12">
        <f t="shared" si="13"/>
        <v>1.0047361299052775</v>
      </c>
      <c r="AE14" s="12">
        <f t="shared" si="14"/>
        <v>1.0108108108108107</v>
      </c>
      <c r="AF14" s="12">
        <f t="shared" si="15"/>
        <v>0.96231155778894473</v>
      </c>
      <c r="AG14" s="12">
        <f t="shared" si="16"/>
        <v>1.3313432835820895</v>
      </c>
      <c r="AH14" s="12">
        <f t="shared" si="17"/>
        <v>0.77463976945244961</v>
      </c>
      <c r="AI14" s="12">
        <f t="shared" si="18"/>
        <v>0.71358024691358024</v>
      </c>
      <c r="AJ14" s="12">
        <f t="shared" si="19"/>
        <v>0.88865323435843058</v>
      </c>
      <c r="AL14" s="133">
        <f t="shared" si="20"/>
        <v>1.6990260260021595E-2</v>
      </c>
      <c r="AM14" s="133">
        <f t="shared" si="21"/>
        <v>-2.0329678966804154E-2</v>
      </c>
      <c r="AN14" s="133">
        <f t="shared" si="21"/>
        <v>-1.3683689478408922E-2</v>
      </c>
      <c r="AO14" s="133">
        <f t="shared" si="21"/>
        <v>-1.3703874981982445E-2</v>
      </c>
      <c r="AP14" s="133">
        <f t="shared" si="21"/>
        <v>5.7158924967982694E-3</v>
      </c>
      <c r="AQ14" s="133">
        <f t="shared" si="21"/>
        <v>-3.1862467429477737E-2</v>
      </c>
      <c r="AR14" s="133">
        <f t="shared" si="21"/>
        <v>3.8318219457516345E-2</v>
      </c>
      <c r="AS14" s="133">
        <f t="shared" si="21"/>
        <v>5.7603057603057284E-3</v>
      </c>
      <c r="AT14" s="133">
        <f t="shared" si="21"/>
        <v>-7.1639059495005819E-2</v>
      </c>
      <c r="AU14" s="133">
        <f t="shared" si="21"/>
        <v>1.8937837288594883E-2</v>
      </c>
      <c r="AV14" s="133">
        <f t="shared" si="21"/>
        <v>4.1386902826016314E-2</v>
      </c>
      <c r="AW14" s="133">
        <f t="shared" si="21"/>
        <v>-4.3849471961921793E-2</v>
      </c>
      <c r="AX14" s="133">
        <f t="shared" si="21"/>
        <v>-9.0451243253509728E-2</v>
      </c>
    </row>
    <row r="15" spans="1:50">
      <c r="A15" s="10" t="s">
        <v>32</v>
      </c>
      <c r="B15" s="22">
        <v>2119</v>
      </c>
      <c r="C15" s="14">
        <v>1883</v>
      </c>
      <c r="D15" s="14">
        <v>1769</v>
      </c>
      <c r="E15" s="14">
        <v>1755</v>
      </c>
      <c r="F15" s="14">
        <v>1670</v>
      </c>
      <c r="G15" s="14">
        <v>1561</v>
      </c>
      <c r="H15" s="14">
        <v>1615</v>
      </c>
      <c r="I15" s="14">
        <v>1507</v>
      </c>
      <c r="J15" s="14">
        <v>1490</v>
      </c>
      <c r="K15" s="14">
        <v>1255</v>
      </c>
      <c r="L15" s="14">
        <v>1673</v>
      </c>
      <c r="M15" s="14">
        <v>1357</v>
      </c>
      <c r="N15" s="14">
        <v>983</v>
      </c>
      <c r="O15" s="14">
        <v>801</v>
      </c>
      <c r="P15" s="76">
        <f t="shared" si="0"/>
        <v>19319</v>
      </c>
      <c r="Q15" s="15">
        <f t="shared" si="22"/>
        <v>605</v>
      </c>
      <c r="R15" s="16">
        <f t="shared" si="1"/>
        <v>10253</v>
      </c>
      <c r="S15" s="16">
        <f t="shared" si="2"/>
        <v>4252</v>
      </c>
      <c r="T15" s="17">
        <f t="shared" si="3"/>
        <v>4814</v>
      </c>
      <c r="U15" s="17">
        <f t="shared" si="23"/>
        <v>19319</v>
      </c>
      <c r="X15" s="12">
        <f t="shared" si="7"/>
        <v>0.88862671071260024</v>
      </c>
      <c r="Y15" s="12">
        <f t="shared" si="8"/>
        <v>1.0051136363636364</v>
      </c>
      <c r="Z15" s="12">
        <f t="shared" si="9"/>
        <v>0.9887323943661972</v>
      </c>
      <c r="AA15" s="12">
        <f t="shared" si="10"/>
        <v>0.9970149253731343</v>
      </c>
      <c r="AB15" s="12">
        <f t="shared" si="11"/>
        <v>0.95415647921760394</v>
      </c>
      <c r="AC15" s="12">
        <f t="shared" si="12"/>
        <v>1.0312899106002553</v>
      </c>
      <c r="AD15" s="12">
        <f t="shared" si="13"/>
        <v>0.98754914809960681</v>
      </c>
      <c r="AE15" s="12">
        <f t="shared" si="14"/>
        <v>1.0033670033670035</v>
      </c>
      <c r="AF15" s="12">
        <f t="shared" si="15"/>
        <v>0.95874713521772348</v>
      </c>
      <c r="AG15" s="12">
        <f t="shared" si="16"/>
        <v>1.4560487380330722</v>
      </c>
      <c r="AH15" s="12">
        <f t="shared" si="17"/>
        <v>0.76065022421524664</v>
      </c>
      <c r="AI15" s="12">
        <f t="shared" si="18"/>
        <v>0.73139880952380953</v>
      </c>
      <c r="AJ15" s="12">
        <f t="shared" si="19"/>
        <v>0.92387543252595161</v>
      </c>
      <c r="AL15" s="133">
        <f t="shared" si="20"/>
        <v>6.7348129284695468E-2</v>
      </c>
      <c r="AM15" s="133">
        <f t="shared" si="21"/>
        <v>-1.6929433300676422E-3</v>
      </c>
      <c r="AN15" s="133">
        <f t="shared" si="21"/>
        <v>4.7192203247591213E-2</v>
      </c>
      <c r="AO15" s="133">
        <f t="shared" si="21"/>
        <v>1.3841848450057426E-2</v>
      </c>
      <c r="AP15" s="133">
        <f t="shared" si="21"/>
        <v>-2.7046528301193029E-2</v>
      </c>
      <c r="AQ15" s="133">
        <f t="shared" si="21"/>
        <v>4.8042487919843002E-2</v>
      </c>
      <c r="AR15" s="133">
        <f t="shared" si="21"/>
        <v>-1.7186981805670687E-2</v>
      </c>
      <c r="AS15" s="133">
        <f t="shared" si="21"/>
        <v>-7.4438074438072377E-3</v>
      </c>
      <c r="AT15" s="133">
        <f t="shared" si="21"/>
        <v>-3.5644225712212485E-3</v>
      </c>
      <c r="AU15" s="133">
        <f t="shared" si="21"/>
        <v>0.12470545445098269</v>
      </c>
      <c r="AV15" s="133">
        <f t="shared" si="21"/>
        <v>-1.3989545237202972E-2</v>
      </c>
      <c r="AW15" s="133">
        <f t="shared" si="21"/>
        <v>1.7818562610229294E-2</v>
      </c>
      <c r="AX15" s="133">
        <f t="shared" si="21"/>
        <v>3.5222198167521035E-2</v>
      </c>
    </row>
    <row r="16" spans="1:50">
      <c r="A16" s="10" t="s">
        <v>33</v>
      </c>
      <c r="B16" s="22">
        <v>2236</v>
      </c>
      <c r="C16" s="14">
        <v>1930</v>
      </c>
      <c r="D16" s="14">
        <v>1900</v>
      </c>
      <c r="E16" s="14">
        <v>1707</v>
      </c>
      <c r="F16" s="14">
        <v>1692</v>
      </c>
      <c r="G16" s="14">
        <v>1645</v>
      </c>
      <c r="H16" s="14">
        <v>1581</v>
      </c>
      <c r="I16" s="14">
        <v>1575</v>
      </c>
      <c r="J16" s="14">
        <v>1533</v>
      </c>
      <c r="K16" s="14">
        <v>1464</v>
      </c>
      <c r="L16" s="14">
        <v>1552</v>
      </c>
      <c r="M16" s="14">
        <v>1076</v>
      </c>
      <c r="N16" s="14">
        <v>1109</v>
      </c>
      <c r="O16" s="14">
        <v>816</v>
      </c>
      <c r="P16" s="76">
        <f t="shared" si="0"/>
        <v>19580</v>
      </c>
      <c r="Q16" s="18">
        <f t="shared" si="22"/>
        <v>261</v>
      </c>
      <c r="R16" s="16">
        <f t="shared" si="1"/>
        <v>10455</v>
      </c>
      <c r="S16" s="16">
        <f t="shared" si="2"/>
        <v>4572</v>
      </c>
      <c r="T16" s="17">
        <f t="shared" si="3"/>
        <v>4553</v>
      </c>
      <c r="U16" s="17">
        <f t="shared" si="23"/>
        <v>19580</v>
      </c>
      <c r="X16" s="12">
        <f t="shared" si="7"/>
        <v>0.86314847942754924</v>
      </c>
      <c r="Y16" s="12">
        <f t="shared" si="8"/>
        <v>1.0090281465746149</v>
      </c>
      <c r="Z16" s="12">
        <f t="shared" si="9"/>
        <v>0.96495195025438096</v>
      </c>
      <c r="AA16" s="12">
        <f t="shared" si="10"/>
        <v>0.96410256410256412</v>
      </c>
      <c r="AB16" s="12">
        <f t="shared" si="11"/>
        <v>0.98502994011976053</v>
      </c>
      <c r="AC16" s="12">
        <f t="shared" si="12"/>
        <v>1.0128122998078155</v>
      </c>
      <c r="AD16" s="12">
        <f t="shared" si="13"/>
        <v>0.97523219814241491</v>
      </c>
      <c r="AE16" s="12">
        <f t="shared" si="14"/>
        <v>1.0172528201725282</v>
      </c>
      <c r="AF16" s="12">
        <f t="shared" si="15"/>
        <v>0.98255033557046978</v>
      </c>
      <c r="AG16" s="12">
        <f t="shared" si="16"/>
        <v>1.2366533864541833</v>
      </c>
      <c r="AH16" s="12">
        <f t="shared" si="17"/>
        <v>0.64315600717274357</v>
      </c>
      <c r="AI16" s="12">
        <f t="shared" si="18"/>
        <v>0.81724392041267502</v>
      </c>
      <c r="AJ16" s="12">
        <f t="shared" si="19"/>
        <v>0.83011190233977616</v>
      </c>
      <c r="AL16" s="133">
        <f t="shared" si="20"/>
        <v>-2.5478231285051001E-2</v>
      </c>
      <c r="AM16" s="133">
        <f t="shared" si="21"/>
        <v>3.9145102109785501E-3</v>
      </c>
      <c r="AN16" s="133">
        <f t="shared" si="21"/>
        <v>-2.3780444111816235E-2</v>
      </c>
      <c r="AO16" s="133">
        <f t="shared" si="21"/>
        <v>-3.2912361270570178E-2</v>
      </c>
      <c r="AP16" s="133">
        <f t="shared" si="21"/>
        <v>3.0873460902156591E-2</v>
      </c>
      <c r="AQ16" s="133">
        <f t="shared" si="21"/>
        <v>-1.8477610792439814E-2</v>
      </c>
      <c r="AR16" s="133">
        <f t="shared" si="21"/>
        <v>-1.2316949957191903E-2</v>
      </c>
      <c r="AS16" s="133">
        <f t="shared" si="21"/>
        <v>1.3885816805524698E-2</v>
      </c>
      <c r="AT16" s="133">
        <f t="shared" si="21"/>
        <v>2.3803200352746301E-2</v>
      </c>
      <c r="AU16" s="133">
        <f t="shared" si="21"/>
        <v>-0.2193953515788889</v>
      </c>
      <c r="AV16" s="133">
        <f t="shared" si="21"/>
        <v>-0.11749421704250307</v>
      </c>
      <c r="AW16" s="133">
        <f t="shared" si="21"/>
        <v>8.5845110888865483E-2</v>
      </c>
      <c r="AX16" s="133">
        <f t="shared" si="21"/>
        <v>-9.3763530186175448E-2</v>
      </c>
    </row>
    <row r="17" spans="1:50">
      <c r="A17" s="10" t="s">
        <v>34</v>
      </c>
      <c r="B17" s="22">
        <v>2318</v>
      </c>
      <c r="C17" s="14">
        <v>2134</v>
      </c>
      <c r="D17" s="14">
        <v>1954</v>
      </c>
      <c r="E17" s="14">
        <v>1832</v>
      </c>
      <c r="F17" s="14">
        <v>1690</v>
      </c>
      <c r="G17" s="14">
        <v>1634</v>
      </c>
      <c r="H17" s="14">
        <v>1649</v>
      </c>
      <c r="I17" s="14">
        <v>1567</v>
      </c>
      <c r="J17" s="14">
        <v>1547</v>
      </c>
      <c r="K17" s="14">
        <v>1504</v>
      </c>
      <c r="L17" s="14">
        <v>1757</v>
      </c>
      <c r="M17" s="14">
        <v>1220</v>
      </c>
      <c r="N17" s="14">
        <v>946</v>
      </c>
      <c r="O17" s="14">
        <v>992</v>
      </c>
      <c r="P17" s="76">
        <f t="shared" si="0"/>
        <v>20426</v>
      </c>
      <c r="Q17" s="18">
        <f t="shared" si="22"/>
        <v>846</v>
      </c>
      <c r="R17" s="16">
        <f t="shared" si="1"/>
        <v>10893</v>
      </c>
      <c r="S17" s="16">
        <f t="shared" si="2"/>
        <v>4618</v>
      </c>
      <c r="T17" s="17">
        <f t="shared" si="3"/>
        <v>4915</v>
      </c>
      <c r="U17" s="17">
        <f t="shared" si="23"/>
        <v>20426</v>
      </c>
      <c r="X17" s="12">
        <f t="shared" si="7"/>
        <v>0.92062122519413292</v>
      </c>
      <c r="Y17" s="12">
        <f t="shared" si="8"/>
        <v>1.0124352331606217</v>
      </c>
      <c r="Z17" s="12">
        <f t="shared" si="9"/>
        <v>0.96421052631578952</v>
      </c>
      <c r="AA17" s="12">
        <f t="shared" si="10"/>
        <v>0.99004100761570002</v>
      </c>
      <c r="AB17" s="12">
        <f t="shared" si="11"/>
        <v>0.9657210401891253</v>
      </c>
      <c r="AC17" s="12">
        <f t="shared" si="12"/>
        <v>1.0024316109422493</v>
      </c>
      <c r="AD17" s="12">
        <f t="shared" si="13"/>
        <v>0.99114484503478806</v>
      </c>
      <c r="AE17" s="12">
        <f t="shared" si="14"/>
        <v>0.98222222222222222</v>
      </c>
      <c r="AF17" s="12">
        <f t="shared" si="15"/>
        <v>0.98108284409654267</v>
      </c>
      <c r="AG17" s="12">
        <f t="shared" si="16"/>
        <v>1.200136612021858</v>
      </c>
      <c r="AH17" s="12">
        <f t="shared" si="17"/>
        <v>0.78608247422680411</v>
      </c>
      <c r="AI17" s="12">
        <f t="shared" si="18"/>
        <v>0.879182156133829</v>
      </c>
      <c r="AJ17" s="12">
        <f t="shared" si="19"/>
        <v>0.89449954914337237</v>
      </c>
      <c r="AL17" s="133">
        <f t="shared" si="20"/>
        <v>5.7472745766583677E-2</v>
      </c>
      <c r="AM17" s="133">
        <f t="shared" si="21"/>
        <v>3.4070865860067467E-3</v>
      </c>
      <c r="AN17" s="133">
        <f t="shared" si="21"/>
        <v>-7.4142393859144562E-4</v>
      </c>
      <c r="AO17" s="133">
        <f t="shared" si="21"/>
        <v>2.59384435131359E-2</v>
      </c>
      <c r="AP17" s="133">
        <f t="shared" si="21"/>
        <v>-1.9308899930635226E-2</v>
      </c>
      <c r="AQ17" s="133">
        <f t="shared" si="21"/>
        <v>-1.0380688865566201E-2</v>
      </c>
      <c r="AR17" s="133">
        <f t="shared" si="21"/>
        <v>1.591264689237315E-2</v>
      </c>
      <c r="AS17" s="133">
        <f t="shared" si="21"/>
        <v>-3.5030597950305942E-2</v>
      </c>
      <c r="AT17" s="133">
        <f t="shared" si="21"/>
        <v>-1.4674914739271072E-3</v>
      </c>
      <c r="AU17" s="133">
        <f t="shared" si="21"/>
        <v>-3.6516774432325372E-2</v>
      </c>
      <c r="AV17" s="133">
        <f t="shared" si="21"/>
        <v>0.14292646705406054</v>
      </c>
      <c r="AW17" s="133">
        <f t="shared" si="21"/>
        <v>6.1938235721153978E-2</v>
      </c>
      <c r="AX17" s="133">
        <f t="shared" si="21"/>
        <v>6.438764680359621E-2</v>
      </c>
    </row>
    <row r="18" spans="1:50">
      <c r="A18" s="10" t="s">
        <v>35</v>
      </c>
      <c r="B18" s="22">
        <v>2210</v>
      </c>
      <c r="C18" s="14">
        <v>2068</v>
      </c>
      <c r="D18" s="14">
        <v>2114</v>
      </c>
      <c r="E18" s="14">
        <v>1909</v>
      </c>
      <c r="F18" s="14">
        <v>1789</v>
      </c>
      <c r="G18" s="14">
        <v>1693</v>
      </c>
      <c r="H18" s="14">
        <v>1662</v>
      </c>
      <c r="I18" s="14">
        <v>1682</v>
      </c>
      <c r="J18" s="14">
        <v>1557</v>
      </c>
      <c r="K18" s="14">
        <v>1529</v>
      </c>
      <c r="L18" s="14">
        <v>1780</v>
      </c>
      <c r="M18" s="14">
        <v>1380</v>
      </c>
      <c r="N18" s="14">
        <v>1167</v>
      </c>
      <c r="O18" s="14">
        <v>873</v>
      </c>
      <c r="P18" s="76">
        <f t="shared" si="0"/>
        <v>21203</v>
      </c>
      <c r="Q18" s="15">
        <f t="shared" si="22"/>
        <v>777</v>
      </c>
      <c r="R18" s="16">
        <f t="shared" si="1"/>
        <v>11235</v>
      </c>
      <c r="S18" s="16">
        <f t="shared" si="2"/>
        <v>4768</v>
      </c>
      <c r="T18" s="17">
        <f t="shared" si="3"/>
        <v>5200</v>
      </c>
      <c r="U18" s="17">
        <f t="shared" si="23"/>
        <v>21203</v>
      </c>
      <c r="X18" s="12">
        <f t="shared" si="7"/>
        <v>0.93574660633484164</v>
      </c>
      <c r="Y18" s="12">
        <f t="shared" si="8"/>
        <v>0.99062792877225869</v>
      </c>
      <c r="Z18" s="12">
        <f t="shared" si="9"/>
        <v>0.97697031729785055</v>
      </c>
      <c r="AA18" s="12">
        <f t="shared" si="10"/>
        <v>0.97652838427947597</v>
      </c>
      <c r="AB18" s="12">
        <f t="shared" si="11"/>
        <v>1.001775147928994</v>
      </c>
      <c r="AC18" s="12">
        <f t="shared" si="12"/>
        <v>1.0171358629130967</v>
      </c>
      <c r="AD18" s="12">
        <f t="shared" si="13"/>
        <v>1.0200121285627652</v>
      </c>
      <c r="AE18" s="12">
        <f t="shared" si="14"/>
        <v>0.99361837906828332</v>
      </c>
      <c r="AF18" s="12">
        <f t="shared" si="15"/>
        <v>0.98836457659987076</v>
      </c>
      <c r="AG18" s="12">
        <f t="shared" si="16"/>
        <v>1.1835106382978724</v>
      </c>
      <c r="AH18" s="12">
        <f t="shared" si="17"/>
        <v>0.78542970973249859</v>
      </c>
      <c r="AI18" s="12">
        <f t="shared" si="18"/>
        <v>0.95655737704918031</v>
      </c>
      <c r="AJ18" s="12">
        <f t="shared" si="19"/>
        <v>0.92283298097251587</v>
      </c>
      <c r="AL18" s="133">
        <f t="shared" si="20"/>
        <v>1.5125381140708716E-2</v>
      </c>
      <c r="AM18" s="133">
        <f t="shared" si="21"/>
        <v>-2.180730438836298E-2</v>
      </c>
      <c r="AN18" s="133">
        <f t="shared" si="21"/>
        <v>1.2759790982061037E-2</v>
      </c>
      <c r="AO18" s="133">
        <f t="shared" si="21"/>
        <v>-1.351262333622405E-2</v>
      </c>
      <c r="AP18" s="133">
        <f t="shared" si="21"/>
        <v>3.6054107739868724E-2</v>
      </c>
      <c r="AQ18" s="133">
        <f t="shared" si="21"/>
        <v>1.4704251970847348E-2</v>
      </c>
      <c r="AR18" s="133">
        <f t="shared" si="21"/>
        <v>2.8867283527977183E-2</v>
      </c>
      <c r="AS18" s="133">
        <f t="shared" si="21"/>
        <v>1.1396156846061101E-2</v>
      </c>
      <c r="AT18" s="133">
        <f t="shared" si="21"/>
        <v>7.2817325033280866E-3</v>
      </c>
      <c r="AU18" s="133">
        <f t="shared" si="21"/>
        <v>-1.6625973723985554E-2</v>
      </c>
      <c r="AV18" s="133">
        <f t="shared" si="21"/>
        <v>-6.5276449430551331E-4</v>
      </c>
      <c r="AW18" s="133">
        <f t="shared" si="21"/>
        <v>7.7375220915351317E-2</v>
      </c>
      <c r="AX18" s="133">
        <f t="shared" si="21"/>
        <v>2.8333431829143496E-2</v>
      </c>
    </row>
    <row r="19" spans="1:50">
      <c r="A19" s="10" t="s">
        <v>36</v>
      </c>
      <c r="B19" s="22">
        <v>2139</v>
      </c>
      <c r="C19" s="14">
        <v>2036</v>
      </c>
      <c r="D19" s="14">
        <v>2030</v>
      </c>
      <c r="E19" s="14">
        <v>2066</v>
      </c>
      <c r="F19" s="14">
        <v>1850</v>
      </c>
      <c r="G19" s="14">
        <v>1788</v>
      </c>
      <c r="H19" s="14">
        <v>1697</v>
      </c>
      <c r="I19" s="14">
        <v>1642</v>
      </c>
      <c r="J19" s="14">
        <v>1664</v>
      </c>
      <c r="K19" s="14">
        <v>1587</v>
      </c>
      <c r="L19" s="14">
        <v>1897</v>
      </c>
      <c r="M19" s="14">
        <v>1398</v>
      </c>
      <c r="N19" s="14">
        <v>1273</v>
      </c>
      <c r="O19" s="14">
        <v>1046</v>
      </c>
      <c r="P19" s="76">
        <f t="shared" si="0"/>
        <v>21974</v>
      </c>
      <c r="Q19" s="15">
        <f t="shared" si="22"/>
        <v>771</v>
      </c>
      <c r="R19" s="16">
        <f t="shared" si="1"/>
        <v>11467</v>
      </c>
      <c r="S19" s="16">
        <f t="shared" si="2"/>
        <v>4893</v>
      </c>
      <c r="T19" s="17">
        <f t="shared" si="3"/>
        <v>5614</v>
      </c>
      <c r="U19" s="17">
        <f t="shared" si="23"/>
        <v>21974</v>
      </c>
      <c r="X19" s="12">
        <f t="shared" si="7"/>
        <v>0.95184665731650309</v>
      </c>
      <c r="Y19" s="12">
        <f t="shared" si="8"/>
        <v>0.98162475822050288</v>
      </c>
      <c r="Z19" s="12">
        <f t="shared" si="9"/>
        <v>0.97729422894985807</v>
      </c>
      <c r="AA19" s="12">
        <f t="shared" si="10"/>
        <v>0.96909376636982714</v>
      </c>
      <c r="AB19" s="12">
        <f t="shared" si="11"/>
        <v>0.99944102850754613</v>
      </c>
      <c r="AC19" s="12">
        <f t="shared" si="12"/>
        <v>1.002362669816893</v>
      </c>
      <c r="AD19" s="12">
        <f t="shared" si="13"/>
        <v>0.98796630565583632</v>
      </c>
      <c r="AE19" s="12">
        <f t="shared" si="14"/>
        <v>0.98929845422116525</v>
      </c>
      <c r="AF19" s="12">
        <f t="shared" si="15"/>
        <v>1.0192678227360308</v>
      </c>
      <c r="AG19" s="12">
        <f t="shared" si="16"/>
        <v>1.2406801831262262</v>
      </c>
      <c r="AH19" s="12">
        <f t="shared" si="17"/>
        <v>0.78539325842696628</v>
      </c>
      <c r="AI19" s="12">
        <f t="shared" si="18"/>
        <v>0.922463768115942</v>
      </c>
      <c r="AJ19" s="12">
        <f t="shared" si="19"/>
        <v>0.89631533847472156</v>
      </c>
      <c r="AL19" s="133">
        <f t="shared" si="20"/>
        <v>1.6100050981661451E-2</v>
      </c>
      <c r="AM19" s="133">
        <f t="shared" si="21"/>
        <v>-9.0031705517558125E-3</v>
      </c>
      <c r="AN19" s="133">
        <f t="shared" si="21"/>
        <v>3.239116520075136E-4</v>
      </c>
      <c r="AO19" s="133">
        <f t="shared" si="21"/>
        <v>-7.434617909648833E-3</v>
      </c>
      <c r="AP19" s="133">
        <f t="shared" si="21"/>
        <v>-2.3341194214479E-3</v>
      </c>
      <c r="AQ19" s="133">
        <f t="shared" si="21"/>
        <v>-1.4773193096203618E-2</v>
      </c>
      <c r="AR19" s="133">
        <f t="shared" si="21"/>
        <v>-3.2045822906928922E-2</v>
      </c>
      <c r="AS19" s="133">
        <f t="shared" si="21"/>
        <v>-4.3199248471180729E-3</v>
      </c>
      <c r="AT19" s="133">
        <f t="shared" si="21"/>
        <v>3.0903246136160023E-2</v>
      </c>
      <c r="AU19" s="133">
        <f t="shared" si="21"/>
        <v>5.7169544828353791E-2</v>
      </c>
      <c r="AV19" s="133">
        <f t="shared" si="21"/>
        <v>-3.6451305532314571E-5</v>
      </c>
      <c r="AW19" s="133">
        <f t="shared" si="21"/>
        <v>-3.4093608933238317E-2</v>
      </c>
      <c r="AX19" s="133">
        <f t="shared" si="21"/>
        <v>-2.6517642497794314E-2</v>
      </c>
    </row>
    <row r="20" spans="1:50">
      <c r="A20" s="10" t="s">
        <v>37</v>
      </c>
      <c r="B20" s="22">
        <v>2141</v>
      </c>
      <c r="C20" s="14">
        <v>1944</v>
      </c>
      <c r="D20" s="14">
        <v>2021</v>
      </c>
      <c r="E20" s="14">
        <v>1962</v>
      </c>
      <c r="F20" s="14">
        <v>2014</v>
      </c>
      <c r="G20" s="14">
        <v>1812</v>
      </c>
      <c r="H20" s="14">
        <v>1756</v>
      </c>
      <c r="I20" s="14">
        <v>1701</v>
      </c>
      <c r="J20" s="14">
        <v>1641</v>
      </c>
      <c r="K20" s="14">
        <v>1671</v>
      </c>
      <c r="L20" s="14">
        <v>1990</v>
      </c>
      <c r="M20" s="14">
        <v>1432</v>
      </c>
      <c r="N20" s="14">
        <v>1282</v>
      </c>
      <c r="O20" s="14">
        <v>1110</v>
      </c>
      <c r="P20" s="76">
        <f t="shared" si="0"/>
        <v>22336</v>
      </c>
      <c r="Q20" s="15">
        <f t="shared" si="22"/>
        <v>362</v>
      </c>
      <c r="R20" s="16">
        <f t="shared" si="1"/>
        <v>11509</v>
      </c>
      <c r="S20" s="16">
        <f t="shared" si="2"/>
        <v>5013</v>
      </c>
      <c r="T20" s="17">
        <f t="shared" si="3"/>
        <v>5814</v>
      </c>
      <c r="U20" s="17">
        <f t="shared" si="23"/>
        <v>22336</v>
      </c>
      <c r="X20" s="12">
        <f t="shared" si="7"/>
        <v>0.90798692199906583</v>
      </c>
      <c r="Y20" s="12">
        <f t="shared" si="8"/>
        <v>0.99263261296660121</v>
      </c>
      <c r="Z20" s="12">
        <f t="shared" si="9"/>
        <v>0.96650246305418719</v>
      </c>
      <c r="AA20" s="12">
        <f t="shared" si="10"/>
        <v>0.97483059051306875</v>
      </c>
      <c r="AB20" s="12">
        <f t="shared" si="11"/>
        <v>0.97945945945945945</v>
      </c>
      <c r="AC20" s="12">
        <f t="shared" si="12"/>
        <v>0.98210290827740487</v>
      </c>
      <c r="AD20" s="12">
        <f t="shared" si="13"/>
        <v>1.0023571007660577</v>
      </c>
      <c r="AE20" s="12">
        <f t="shared" si="14"/>
        <v>0.99939098660170522</v>
      </c>
      <c r="AF20" s="12">
        <f t="shared" si="15"/>
        <v>1.0042067307692308</v>
      </c>
      <c r="AG20" s="12">
        <f t="shared" si="16"/>
        <v>1.2539382482671708</v>
      </c>
      <c r="AH20" s="12">
        <f t="shared" si="17"/>
        <v>0.75487612018977335</v>
      </c>
      <c r="AI20" s="12">
        <f t="shared" si="18"/>
        <v>0.9170243204577968</v>
      </c>
      <c r="AJ20" s="12">
        <f t="shared" si="19"/>
        <v>0.87195600942655149</v>
      </c>
      <c r="AL20" s="133">
        <f t="shared" si="20"/>
        <v>-4.3859735317437254E-2</v>
      </c>
      <c r="AM20" s="133">
        <f t="shared" ref="AM20:AM22" si="24">Y20-Y19</f>
        <v>1.1007854746098333E-2</v>
      </c>
      <c r="AN20" s="133">
        <f t="shared" ref="AN20:AN22" si="25">Z20-Z19</f>
        <v>-1.079176589567088E-2</v>
      </c>
      <c r="AO20" s="133">
        <f t="shared" ref="AO20:AO22" si="26">AA20-AA19</f>
        <v>5.7368241432416145E-3</v>
      </c>
      <c r="AP20" s="133">
        <f t="shared" ref="AP20:AP22" si="27">AB20-AB19</f>
        <v>-1.9981569048086678E-2</v>
      </c>
      <c r="AQ20" s="133">
        <f t="shared" ref="AQ20:AQ22" si="28">AC20-AC19</f>
        <v>-2.0259761539488164E-2</v>
      </c>
      <c r="AR20" s="133">
        <f t="shared" ref="AR20:AR22" si="29">AD20-AD19</f>
        <v>1.4390795110221344E-2</v>
      </c>
      <c r="AS20" s="133">
        <f t="shared" ref="AS20:AS22" si="30">AE20-AE19</f>
        <v>1.0092532380539976E-2</v>
      </c>
      <c r="AT20" s="133">
        <f t="shared" ref="AT20:AT22" si="31">AF20-AF19</f>
        <v>-1.5061091966799944E-2</v>
      </c>
      <c r="AU20" s="133">
        <f t="shared" ref="AU20:AU22" si="32">AG20-AG19</f>
        <v>1.325806514094463E-2</v>
      </c>
      <c r="AV20" s="133">
        <f t="shared" ref="AV20:AV22" si="33">AH20-AH19</f>
        <v>-3.0517138237192931E-2</v>
      </c>
      <c r="AW20" s="133">
        <f t="shared" ref="AW20:AW22" si="34">AI20-AI19</f>
        <v>-5.4394476581451912E-3</v>
      </c>
      <c r="AX20" s="133">
        <f t="shared" ref="AX20:AX22" si="35">AJ20-AJ19</f>
        <v>-2.4359329048170064E-2</v>
      </c>
    </row>
    <row r="21" spans="1:50">
      <c r="A21" s="19" t="s">
        <v>38</v>
      </c>
      <c r="B21" s="22">
        <v>2035</v>
      </c>
      <c r="C21" s="14">
        <v>1958</v>
      </c>
      <c r="D21" s="14">
        <v>1962</v>
      </c>
      <c r="E21" s="14">
        <v>1931</v>
      </c>
      <c r="F21" s="14">
        <v>1941</v>
      </c>
      <c r="G21" s="14">
        <v>1999</v>
      </c>
      <c r="H21" s="14">
        <v>1844</v>
      </c>
      <c r="I21" s="14">
        <v>1728</v>
      </c>
      <c r="J21" s="14">
        <v>1704</v>
      </c>
      <c r="K21" s="14">
        <v>1642</v>
      </c>
      <c r="L21" s="14">
        <v>2040</v>
      </c>
      <c r="M21" s="14">
        <v>1622</v>
      </c>
      <c r="N21" s="14">
        <v>1366</v>
      </c>
      <c r="O21" s="14">
        <v>1132</v>
      </c>
      <c r="P21" s="76">
        <f t="shared" si="0"/>
        <v>22869</v>
      </c>
      <c r="Q21" s="18">
        <f t="shared" si="22"/>
        <v>533</v>
      </c>
      <c r="R21" s="16">
        <f t="shared" si="1"/>
        <v>11635</v>
      </c>
      <c r="S21" s="16">
        <f t="shared" si="2"/>
        <v>5074</v>
      </c>
      <c r="T21" s="17">
        <f t="shared" si="3"/>
        <v>6160</v>
      </c>
      <c r="U21" s="17">
        <f t="shared" si="23"/>
        <v>22869</v>
      </c>
      <c r="X21" s="12">
        <f t="shared" si="7"/>
        <v>0.96216216216216222</v>
      </c>
      <c r="Y21" s="12">
        <f t="shared" si="8"/>
        <v>1.0092592592592593</v>
      </c>
      <c r="Z21" s="12">
        <f t="shared" si="9"/>
        <v>0.95546759030183082</v>
      </c>
      <c r="AA21" s="12">
        <f t="shared" si="10"/>
        <v>0.9892966360856269</v>
      </c>
      <c r="AB21" s="12">
        <f t="shared" si="11"/>
        <v>0.9925521350546177</v>
      </c>
      <c r="AC21" s="12">
        <f t="shared" si="12"/>
        <v>1.0176600441501105</v>
      </c>
      <c r="AD21" s="12">
        <f t="shared" si="13"/>
        <v>0.98405466970387245</v>
      </c>
      <c r="AE21" s="12">
        <f t="shared" si="14"/>
        <v>1.001763668430335</v>
      </c>
      <c r="AF21" s="12">
        <f t="shared" si="15"/>
        <v>1.0006093845216331</v>
      </c>
      <c r="AG21" s="12">
        <f t="shared" si="16"/>
        <v>1.2208258527827649</v>
      </c>
      <c r="AH21" s="12">
        <f t="shared" si="17"/>
        <v>0.81507537688442211</v>
      </c>
      <c r="AI21" s="12">
        <f t="shared" si="18"/>
        <v>0.9539106145251397</v>
      </c>
      <c r="AJ21" s="12">
        <f t="shared" si="19"/>
        <v>0.88299531981279256</v>
      </c>
      <c r="AL21" s="133">
        <f t="shared" si="20"/>
        <v>5.4175240163096383E-2</v>
      </c>
      <c r="AM21" s="133">
        <f t="shared" si="24"/>
        <v>1.6626646292658087E-2</v>
      </c>
      <c r="AN21" s="133">
        <f t="shared" si="25"/>
        <v>-1.1034872752356373E-2</v>
      </c>
      <c r="AO21" s="133">
        <f t="shared" si="26"/>
        <v>1.446604557255815E-2</v>
      </c>
      <c r="AP21" s="133">
        <f t="shared" si="27"/>
        <v>1.3092675595158254E-2</v>
      </c>
      <c r="AQ21" s="133">
        <f t="shared" si="28"/>
        <v>3.5557135872705592E-2</v>
      </c>
      <c r="AR21" s="133">
        <f t="shared" si="29"/>
        <v>-1.8302431062185209E-2</v>
      </c>
      <c r="AS21" s="133">
        <f t="shared" si="30"/>
        <v>2.372681828629819E-3</v>
      </c>
      <c r="AT21" s="133">
        <f t="shared" si="31"/>
        <v>-3.5973462475977769E-3</v>
      </c>
      <c r="AU21" s="133">
        <f t="shared" si="32"/>
        <v>-3.3112395484405921E-2</v>
      </c>
      <c r="AV21" s="133">
        <f t="shared" si="33"/>
        <v>6.0199256694648762E-2</v>
      </c>
      <c r="AW21" s="133">
        <f t="shared" si="34"/>
        <v>3.6886294067342895E-2</v>
      </c>
      <c r="AX21" s="133">
        <f t="shared" si="35"/>
        <v>1.1039310386241064E-2</v>
      </c>
    </row>
    <row r="22" spans="1:50">
      <c r="A22" s="19" t="s">
        <v>39</v>
      </c>
      <c r="B22" s="13">
        <v>2009</v>
      </c>
      <c r="C22" s="14">
        <v>1929</v>
      </c>
      <c r="D22" s="14">
        <v>1970</v>
      </c>
      <c r="E22" s="14">
        <v>1930</v>
      </c>
      <c r="F22" s="14">
        <v>1965</v>
      </c>
      <c r="G22" s="14">
        <v>1925</v>
      </c>
      <c r="H22" s="14">
        <v>2009</v>
      </c>
      <c r="I22" s="14">
        <v>1842</v>
      </c>
      <c r="J22" s="14">
        <v>1709</v>
      </c>
      <c r="K22" s="14">
        <v>1711</v>
      </c>
      <c r="L22" s="14">
        <v>1983</v>
      </c>
      <c r="M22" s="14">
        <v>1711</v>
      </c>
      <c r="N22" s="14">
        <v>1514</v>
      </c>
      <c r="O22" s="14">
        <v>1286</v>
      </c>
      <c r="P22" s="76">
        <f t="shared" si="0"/>
        <v>23484</v>
      </c>
      <c r="Q22" s="15">
        <f>P22-P21</f>
        <v>615</v>
      </c>
      <c r="R22" s="16">
        <f>SUM(C22:H22)</f>
        <v>11728</v>
      </c>
      <c r="S22" s="16">
        <f>SUM(I22:K22)</f>
        <v>5262</v>
      </c>
      <c r="T22" s="17">
        <f>SUM(L22:O22)</f>
        <v>6494</v>
      </c>
      <c r="U22" s="17">
        <f t="shared" si="23"/>
        <v>23484</v>
      </c>
      <c r="W22" s="90" t="s">
        <v>81</v>
      </c>
      <c r="X22" s="12">
        <f t="shared" si="7"/>
        <v>0.96017919362867099</v>
      </c>
      <c r="Y22" s="12">
        <f t="shared" si="8"/>
        <v>1.0061287027579162</v>
      </c>
      <c r="Z22" s="12">
        <f t="shared" si="9"/>
        <v>0.98369011213047908</v>
      </c>
      <c r="AA22" s="12">
        <f t="shared" si="10"/>
        <v>1.0176074572760228</v>
      </c>
      <c r="AB22" s="12">
        <f t="shared" si="11"/>
        <v>0.99175682637815554</v>
      </c>
      <c r="AC22" s="12">
        <f t="shared" si="12"/>
        <v>1.0050025012506254</v>
      </c>
      <c r="AD22" s="12">
        <f t="shared" si="13"/>
        <v>0.99891540130151846</v>
      </c>
      <c r="AE22" s="12">
        <f t="shared" si="14"/>
        <v>0.98900462962962965</v>
      </c>
      <c r="AF22" s="12">
        <f t="shared" si="15"/>
        <v>1.0041079812206573</v>
      </c>
      <c r="AG22" s="12">
        <f t="shared" si="16"/>
        <v>1.2076735688185141</v>
      </c>
      <c r="AH22" s="12">
        <f t="shared" si="17"/>
        <v>0.83872549019607845</v>
      </c>
      <c r="AI22" s="12">
        <f t="shared" si="18"/>
        <v>0.93341553637484587</v>
      </c>
      <c r="AJ22" s="12">
        <f t="shared" si="19"/>
        <v>0.94143484626647145</v>
      </c>
      <c r="AL22" s="133">
        <f t="shared" si="20"/>
        <v>-1.982968533491225E-3</v>
      </c>
      <c r="AM22" s="133">
        <f t="shared" si="24"/>
        <v>-3.1305565013430847E-3</v>
      </c>
      <c r="AN22" s="133">
        <f t="shared" si="25"/>
        <v>2.8222521828648262E-2</v>
      </c>
      <c r="AO22" s="133">
        <f t="shared" si="26"/>
        <v>2.8310821190395852E-2</v>
      </c>
      <c r="AP22" s="133">
        <f t="shared" si="27"/>
        <v>-7.9530867646215864E-4</v>
      </c>
      <c r="AQ22" s="133">
        <f t="shared" si="28"/>
        <v>-1.2657542899485064E-2</v>
      </c>
      <c r="AR22" s="133">
        <f t="shared" si="29"/>
        <v>1.4860731597646004E-2</v>
      </c>
      <c r="AS22" s="133">
        <f t="shared" si="30"/>
        <v>-1.2759038800705391E-2</v>
      </c>
      <c r="AT22" s="133">
        <f t="shared" si="31"/>
        <v>3.4985966990241923E-3</v>
      </c>
      <c r="AU22" s="133">
        <f t="shared" si="32"/>
        <v>-1.3152283964250833E-2</v>
      </c>
      <c r="AV22" s="133">
        <f t="shared" si="33"/>
        <v>2.365011331165634E-2</v>
      </c>
      <c r="AW22" s="133">
        <f t="shared" si="34"/>
        <v>-2.0495078150293833E-2</v>
      </c>
      <c r="AX22" s="133">
        <f t="shared" si="35"/>
        <v>5.8439526453678892E-2</v>
      </c>
    </row>
    <row r="23" spans="1:50">
      <c r="A23" s="10" t="s">
        <v>40</v>
      </c>
      <c r="B23" s="13">
        <v>2016</v>
      </c>
      <c r="L23" s="20"/>
      <c r="M23" s="20"/>
      <c r="N23" s="20"/>
      <c r="O23" s="20"/>
      <c r="U23" s="21"/>
      <c r="W23" s="77" t="s">
        <v>63</v>
      </c>
      <c r="X23" s="81">
        <f>AVERAGE(X3:X7)</f>
        <v>0.7151440323340561</v>
      </c>
      <c r="Y23" s="83">
        <f t="shared" ref="Y23:AJ24" si="36">AVERAGE(Y4:Y7)</f>
        <v>1.138449079764525</v>
      </c>
      <c r="Z23" s="81">
        <f t="shared" si="36"/>
        <v>0.96072174726122128</v>
      </c>
      <c r="AA23" s="83">
        <f t="shared" si="36"/>
        <v>0.98381376325766956</v>
      </c>
      <c r="AB23" s="83">
        <f t="shared" si="36"/>
        <v>0.97044612100139294</v>
      </c>
      <c r="AC23" s="83">
        <f t="shared" si="36"/>
        <v>0.98205832076987221</v>
      </c>
      <c r="AD23" s="83">
        <f t="shared" si="36"/>
        <v>0.95334518534989787</v>
      </c>
      <c r="AE23" s="83">
        <f t="shared" si="36"/>
        <v>1.0187143738595292</v>
      </c>
      <c r="AF23" s="83">
        <f t="shared" si="36"/>
        <v>0.99491884661939411</v>
      </c>
      <c r="AG23" s="83">
        <f t="shared" si="36"/>
        <v>1.351267784877211</v>
      </c>
      <c r="AH23" s="81">
        <f t="shared" si="36"/>
        <v>0.90476567711482614</v>
      </c>
      <c r="AI23" s="83">
        <f t="shared" si="36"/>
        <v>0.65454156143297293</v>
      </c>
      <c r="AJ23" s="83">
        <f t="shared" si="36"/>
        <v>1.1392051154633864</v>
      </c>
    </row>
    <row r="24" spans="1:50">
      <c r="A24" s="19" t="s">
        <v>41</v>
      </c>
      <c r="B24" s="13">
        <v>2041</v>
      </c>
      <c r="L24" s="22"/>
      <c r="M24" s="22"/>
      <c r="N24" s="23"/>
      <c r="O24" s="23"/>
      <c r="P24" s="23"/>
      <c r="Q24" s="23"/>
      <c r="R24" s="24"/>
      <c r="S24" s="24"/>
      <c r="T24" s="24"/>
      <c r="U24" s="24"/>
      <c r="W24" s="79" t="s">
        <v>64</v>
      </c>
      <c r="X24" s="82">
        <f>AVERAGE(X4:X8)</f>
        <v>0.73096937953848395</v>
      </c>
      <c r="Y24" s="84">
        <f t="shared" si="36"/>
        <v>1.1353698739693507</v>
      </c>
      <c r="Z24" s="82">
        <f t="shared" si="36"/>
        <v>0.96382827263768522</v>
      </c>
      <c r="AA24" s="84">
        <f t="shared" si="36"/>
        <v>0.98273008538639262</v>
      </c>
      <c r="AB24" s="84">
        <f t="shared" si="36"/>
        <v>0.97438738160672855</v>
      </c>
      <c r="AC24" s="84">
        <f t="shared" si="36"/>
        <v>0.97682060844099539</v>
      </c>
      <c r="AD24" s="84">
        <f t="shared" si="36"/>
        <v>0.94230929440741817</v>
      </c>
      <c r="AE24" s="84">
        <f t="shared" si="36"/>
        <v>1.0073631976794211</v>
      </c>
      <c r="AF24" s="84">
        <f t="shared" si="36"/>
        <v>0.98318091395180396</v>
      </c>
      <c r="AG24" s="84">
        <f t="shared" si="36"/>
        <v>1.3018313199520761</v>
      </c>
      <c r="AH24" s="82">
        <f t="shared" si="36"/>
        <v>0.94125372296626086</v>
      </c>
      <c r="AI24" s="84">
        <f t="shared" si="36"/>
        <v>0.65797129355217576</v>
      </c>
      <c r="AJ24" s="84">
        <f t="shared" si="36"/>
        <v>1.1106858541667044</v>
      </c>
    </row>
    <row r="25" spans="1:50">
      <c r="A25" s="10" t="s">
        <v>42</v>
      </c>
      <c r="B25" s="13">
        <v>2015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5"/>
      <c r="Q25" s="26"/>
      <c r="R25" s="26"/>
      <c r="S25" s="26"/>
      <c r="T25" s="26"/>
      <c r="U25" s="26"/>
      <c r="W25" s="80" t="s">
        <v>65</v>
      </c>
      <c r="X25" s="81">
        <f t="shared" ref="X25:X38" si="37">AVERAGE(X5:X9)</f>
        <v>0.7463110951193741</v>
      </c>
      <c r="Y25" s="83">
        <f t="shared" ref="Y25:AJ25" si="38">AVERAGE(Y6:Y9)</f>
        <v>1.1091605676533476</v>
      </c>
      <c r="Z25" s="81">
        <f t="shared" si="38"/>
        <v>0.95030633395506459</v>
      </c>
      <c r="AA25" s="83">
        <f t="shared" si="38"/>
        <v>0.97907120652518875</v>
      </c>
      <c r="AB25" s="83">
        <f t="shared" si="38"/>
        <v>0.95967032585342682</v>
      </c>
      <c r="AC25" s="83">
        <f t="shared" si="38"/>
        <v>0.96871975105837782</v>
      </c>
      <c r="AD25" s="83">
        <f t="shared" si="38"/>
        <v>0.92743548708208734</v>
      </c>
      <c r="AE25" s="83">
        <f t="shared" si="38"/>
        <v>0.99389759253776144</v>
      </c>
      <c r="AF25" s="83">
        <f t="shared" si="38"/>
        <v>0.9780254913390577</v>
      </c>
      <c r="AG25" s="83">
        <f t="shared" si="38"/>
        <v>1.1713286639383129</v>
      </c>
      <c r="AH25" s="81">
        <f t="shared" si="38"/>
        <v>0.97514522724689567</v>
      </c>
      <c r="AI25" s="83">
        <f t="shared" si="38"/>
        <v>0.65899436073745854</v>
      </c>
      <c r="AJ25" s="83">
        <f t="shared" si="38"/>
        <v>1.0723524404171365</v>
      </c>
    </row>
    <row r="26" spans="1:50">
      <c r="A26" s="10" t="s">
        <v>43</v>
      </c>
      <c r="B26" s="13">
        <v>2013</v>
      </c>
      <c r="C26" s="26"/>
      <c r="D26" s="26"/>
      <c r="E26" s="26"/>
      <c r="F26" s="26"/>
      <c r="G26" s="26"/>
      <c r="H26" s="26"/>
      <c r="I26" s="26"/>
      <c r="J26" s="27"/>
      <c r="K26" s="27"/>
      <c r="L26" s="27"/>
      <c r="M26" s="27"/>
      <c r="N26" s="27"/>
      <c r="O26" s="27"/>
      <c r="P26" s="25"/>
      <c r="Q26" s="25"/>
      <c r="R26" s="26"/>
      <c r="S26" s="26"/>
      <c r="T26" s="26"/>
      <c r="U26" s="28"/>
      <c r="W26" s="79" t="s">
        <v>66</v>
      </c>
      <c r="X26" s="82">
        <f t="shared" si="37"/>
        <v>0.74489648385033946</v>
      </c>
      <c r="Y26" s="84">
        <f t="shared" ref="Y26:AJ26" si="39">AVERAGE(Y7:Y10)</f>
        <v>1.0802179461420858</v>
      </c>
      <c r="Z26" s="82">
        <f t="shared" si="39"/>
        <v>0.94018912167664292</v>
      </c>
      <c r="AA26" s="84">
        <f t="shared" si="39"/>
        <v>0.97167289217084751</v>
      </c>
      <c r="AB26" s="84">
        <f t="shared" si="39"/>
        <v>0.95760562698640239</v>
      </c>
      <c r="AC26" s="84">
        <f t="shared" si="39"/>
        <v>0.94952765475974887</v>
      </c>
      <c r="AD26" s="84">
        <f t="shared" si="39"/>
        <v>0.91142102240431377</v>
      </c>
      <c r="AE26" s="84">
        <f t="shared" si="39"/>
        <v>0.98343406807992961</v>
      </c>
      <c r="AF26" s="84">
        <f t="shared" si="39"/>
        <v>0.97284376913011983</v>
      </c>
      <c r="AG26" s="84">
        <f t="shared" si="39"/>
        <v>1.0938828031671064</v>
      </c>
      <c r="AH26" s="82">
        <f t="shared" si="39"/>
        <v>1.0393041461274271</v>
      </c>
      <c r="AI26" s="84">
        <f t="shared" si="39"/>
        <v>0.64973988981958053</v>
      </c>
      <c r="AJ26" s="84">
        <f t="shared" si="39"/>
        <v>1.0220940001700403</v>
      </c>
    </row>
    <row r="27" spans="1:50">
      <c r="A27" s="10" t="s">
        <v>44</v>
      </c>
      <c r="B27" s="73">
        <f>ROUND(AVERAGE(B22:B26),0)</f>
        <v>2019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5"/>
      <c r="P27" s="26"/>
      <c r="Q27" s="26"/>
      <c r="W27" s="80" t="s">
        <v>67</v>
      </c>
      <c r="X27" s="81">
        <f t="shared" si="37"/>
        <v>0.78516446041968591</v>
      </c>
      <c r="Y27" s="83">
        <f t="shared" ref="Y27:AJ27" si="40">AVERAGE(Y8:Y11)</f>
        <v>1.0492641562472906</v>
      </c>
      <c r="Z27" s="81">
        <f t="shared" si="40"/>
        <v>0.94321829329051421</v>
      </c>
      <c r="AA27" s="83">
        <f t="shared" si="40"/>
        <v>0.9644811337037047</v>
      </c>
      <c r="AB27" s="83">
        <f t="shared" si="40"/>
        <v>0.95449916297099779</v>
      </c>
      <c r="AC27" s="83">
        <f t="shared" si="40"/>
        <v>0.95187310911068113</v>
      </c>
      <c r="AD27" s="83">
        <f t="shared" si="40"/>
        <v>0.91755604266067281</v>
      </c>
      <c r="AE27" s="83">
        <f t="shared" si="40"/>
        <v>0.9748663265659957</v>
      </c>
      <c r="AF27" s="83">
        <f t="shared" si="40"/>
        <v>0.97347101068300479</v>
      </c>
      <c r="AG27" s="83">
        <f t="shared" si="40"/>
        <v>1.0346142888554299</v>
      </c>
      <c r="AH27" s="81">
        <f t="shared" si="40"/>
        <v>1.068397145382836</v>
      </c>
      <c r="AI27" s="83">
        <f t="shared" si="40"/>
        <v>0.65785264295802381</v>
      </c>
      <c r="AJ27" s="83">
        <f t="shared" si="40"/>
        <v>0.9851438978121263</v>
      </c>
    </row>
    <row r="28" spans="1:50">
      <c r="A28" s="10" t="s">
        <v>45</v>
      </c>
      <c r="B28" s="73">
        <f>ROUND(AVERAGE(B23:B27),0)</f>
        <v>2021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9"/>
      <c r="P28" s="30"/>
      <c r="W28" s="78" t="s">
        <v>68</v>
      </c>
      <c r="X28" s="82">
        <f t="shared" si="37"/>
        <v>0.79159075275741597</v>
      </c>
      <c r="Y28" s="84">
        <f t="shared" ref="Y28:AJ28" si="41">AVERAGE(Y9:Y12)</f>
        <v>1.0331303990795022</v>
      </c>
      <c r="Z28" s="82">
        <f t="shared" si="41"/>
        <v>0.93377704905088288</v>
      </c>
      <c r="AA28" s="84">
        <f t="shared" si="41"/>
        <v>0.9726565747259438</v>
      </c>
      <c r="AB28" s="84">
        <f t="shared" si="41"/>
        <v>0.95194693005467779</v>
      </c>
      <c r="AC28" s="84">
        <f t="shared" si="41"/>
        <v>0.95822892902586243</v>
      </c>
      <c r="AD28" s="84">
        <f t="shared" si="41"/>
        <v>0.93177791626353423</v>
      </c>
      <c r="AE28" s="84">
        <f t="shared" si="41"/>
        <v>0.97078725346518357</v>
      </c>
      <c r="AF28" s="84">
        <f t="shared" si="41"/>
        <v>0.97931945926988062</v>
      </c>
      <c r="AG28" s="84">
        <f t="shared" si="41"/>
        <v>1.0745102000385607</v>
      </c>
      <c r="AH28" s="82">
        <f t="shared" si="41"/>
        <v>1.0418082372149804</v>
      </c>
      <c r="AI28" s="84">
        <f t="shared" si="41"/>
        <v>0.65725318866387672</v>
      </c>
      <c r="AJ28" s="84">
        <f t="shared" si="41"/>
        <v>0.95313625907314048</v>
      </c>
    </row>
    <row r="29" spans="1:50">
      <c r="W29" s="80" t="s">
        <v>69</v>
      </c>
      <c r="X29" s="81">
        <f t="shared" si="37"/>
        <v>0.78925464873393314</v>
      </c>
      <c r="Y29" s="83">
        <f t="shared" ref="Y29:AJ29" si="42">AVERAGE(Y10:Y13)</f>
        <v>1.0306662537207627</v>
      </c>
      <c r="Z29" s="81">
        <f t="shared" si="42"/>
        <v>0.9435277607331134</v>
      </c>
      <c r="AA29" s="83">
        <f t="shared" si="42"/>
        <v>0.9730332201096159</v>
      </c>
      <c r="AB29" s="83">
        <f t="shared" si="42"/>
        <v>0.96145319575613986</v>
      </c>
      <c r="AC29" s="83">
        <f t="shared" si="42"/>
        <v>0.97426284404233554</v>
      </c>
      <c r="AD29" s="83">
        <f t="shared" si="42"/>
        <v>0.94381175675636098</v>
      </c>
      <c r="AE29" s="83">
        <f t="shared" si="42"/>
        <v>0.98096643423655805</v>
      </c>
      <c r="AF29" s="83">
        <f t="shared" si="42"/>
        <v>0.99786850513247805</v>
      </c>
      <c r="AG29" s="83">
        <f t="shared" si="42"/>
        <v>1.1497503312828927</v>
      </c>
      <c r="AH29" s="81">
        <f t="shared" si="42"/>
        <v>0.96837771591397792</v>
      </c>
      <c r="AI29" s="83">
        <f t="shared" si="42"/>
        <v>0.67831408841429786</v>
      </c>
      <c r="AJ29" s="83">
        <f t="shared" si="42"/>
        <v>0.94593413910916224</v>
      </c>
    </row>
    <row r="30" spans="1:50"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W30" s="79" t="s">
        <v>70</v>
      </c>
      <c r="X30" s="82">
        <f t="shared" si="37"/>
        <v>0.79437165695742107</v>
      </c>
      <c r="Y30" s="84">
        <f t="shared" ref="Y30:AJ30" si="43">AVERAGE(Y11:Y14)</f>
        <v>1.0249733108531254</v>
      </c>
      <c r="Z30" s="82">
        <f t="shared" si="43"/>
        <v>0.94833168077973851</v>
      </c>
      <c r="AA30" s="84">
        <f t="shared" si="43"/>
        <v>0.98066176819901041</v>
      </c>
      <c r="AB30" s="84">
        <f t="shared" si="43"/>
        <v>0.96683146701568401</v>
      </c>
      <c r="AC30" s="84">
        <f t="shared" si="43"/>
        <v>0.98788558054145426</v>
      </c>
      <c r="AD30" s="84">
        <f t="shared" si="43"/>
        <v>0.968954811043652</v>
      </c>
      <c r="AE30" s="84">
        <f t="shared" si="43"/>
        <v>0.99083354116248845</v>
      </c>
      <c r="AF30" s="84">
        <f t="shared" si="43"/>
        <v>0.9907143638748992</v>
      </c>
      <c r="AG30" s="84">
        <f t="shared" si="43"/>
        <v>1.2350737143674699</v>
      </c>
      <c r="AH30" s="82">
        <f t="shared" si="43"/>
        <v>0.87791460311443115</v>
      </c>
      <c r="AI30" s="84">
        <f t="shared" si="43"/>
        <v>0.69817256477683931</v>
      </c>
      <c r="AJ30" s="84">
        <f t="shared" si="43"/>
        <v>0.93449857234731715</v>
      </c>
    </row>
    <row r="31" spans="1:50">
      <c r="B31" s="86"/>
      <c r="C31" s="92" t="s">
        <v>7</v>
      </c>
      <c r="D31" s="92" t="s">
        <v>8</v>
      </c>
      <c r="E31" s="92" t="s">
        <v>9</v>
      </c>
      <c r="F31" s="92" t="s">
        <v>10</v>
      </c>
      <c r="G31" s="92" t="s">
        <v>11</v>
      </c>
      <c r="H31" s="92" t="s">
        <v>12</v>
      </c>
      <c r="I31" s="92" t="s">
        <v>13</v>
      </c>
      <c r="J31" s="93" t="s">
        <v>14</v>
      </c>
      <c r="K31" s="93" t="s">
        <v>15</v>
      </c>
      <c r="L31" s="93" t="s">
        <v>16</v>
      </c>
      <c r="M31" s="93" t="s">
        <v>17</v>
      </c>
      <c r="N31" s="93" t="s">
        <v>18</v>
      </c>
      <c r="O31" s="93" t="s">
        <v>19</v>
      </c>
      <c r="P31" s="86"/>
      <c r="Q31" s="86"/>
      <c r="R31" s="86"/>
      <c r="S31" s="86"/>
      <c r="W31" s="80" t="s">
        <v>71</v>
      </c>
      <c r="X31" s="81">
        <f t="shared" si="37"/>
        <v>0.82032012100727347</v>
      </c>
      <c r="Y31" s="83">
        <f t="shared" ref="Y31:AJ31" si="44">AVERAGE(Y12:Y15)</f>
        <v>1.0189903091556525</v>
      </c>
      <c r="Z31" s="81">
        <f t="shared" si="44"/>
        <v>0.95193287228082324</v>
      </c>
      <c r="AA31" s="83">
        <f t="shared" si="44"/>
        <v>0.99379572412120842</v>
      </c>
      <c r="AB31" s="83">
        <f t="shared" si="44"/>
        <v>0.96813437170776373</v>
      </c>
      <c r="AC31" s="83">
        <f t="shared" si="44"/>
        <v>0.99772744429814164</v>
      </c>
      <c r="AD31" s="83">
        <f t="shared" si="44"/>
        <v>0.9815324746375913</v>
      </c>
      <c r="AE31" s="83">
        <f t="shared" si="44"/>
        <v>0.99587850837850833</v>
      </c>
      <c r="AF31" s="83">
        <f t="shared" si="44"/>
        <v>0.98447723463585179</v>
      </c>
      <c r="AG31" s="83">
        <f t="shared" si="44"/>
        <v>1.3519028002841886</v>
      </c>
      <c r="AH31" s="81">
        <f t="shared" si="44"/>
        <v>0.78882374926156662</v>
      </c>
      <c r="AI31" s="83">
        <f t="shared" si="44"/>
        <v>0.71207391619326144</v>
      </c>
      <c r="AJ31" s="83">
        <f t="shared" si="44"/>
        <v>0.91867255868393327</v>
      </c>
    </row>
    <row r="32" spans="1:50">
      <c r="B32" s="66" t="s">
        <v>63</v>
      </c>
      <c r="C32" s="59">
        <f>X23</f>
        <v>0.7151440323340561</v>
      </c>
      <c r="D32" s="59">
        <f t="shared" ref="D32:O32" si="45">Y23</f>
        <v>1.138449079764525</v>
      </c>
      <c r="E32" s="59">
        <f t="shared" si="45"/>
        <v>0.96072174726122128</v>
      </c>
      <c r="F32" s="59">
        <f t="shared" si="45"/>
        <v>0.98381376325766956</v>
      </c>
      <c r="G32" s="59">
        <f t="shared" si="45"/>
        <v>0.97044612100139294</v>
      </c>
      <c r="H32" s="59">
        <f t="shared" si="45"/>
        <v>0.98205832076987221</v>
      </c>
      <c r="I32" s="59">
        <f t="shared" si="45"/>
        <v>0.95334518534989787</v>
      </c>
      <c r="J32" s="59">
        <f t="shared" si="45"/>
        <v>1.0187143738595292</v>
      </c>
      <c r="K32" s="59">
        <f t="shared" si="45"/>
        <v>0.99491884661939411</v>
      </c>
      <c r="L32" s="59">
        <f t="shared" si="45"/>
        <v>1.351267784877211</v>
      </c>
      <c r="M32" s="59">
        <f t="shared" si="45"/>
        <v>0.90476567711482614</v>
      </c>
      <c r="N32" s="59">
        <f t="shared" si="45"/>
        <v>0.65454156143297293</v>
      </c>
      <c r="O32" s="59">
        <f t="shared" si="45"/>
        <v>1.1392051154633864</v>
      </c>
      <c r="P32" s="86"/>
      <c r="Q32" s="86"/>
      <c r="R32" s="86"/>
      <c r="S32" s="86"/>
      <c r="W32" s="79" t="s">
        <v>72</v>
      </c>
      <c r="X32" s="82">
        <f t="shared" si="37"/>
        <v>0.83385890780187422</v>
      </c>
      <c r="Y32" s="84">
        <f t="shared" ref="Y32:AJ32" si="46">AVERAGE(Y13:Y16)</f>
        <v>1.012021155323116</v>
      </c>
      <c r="Z32" s="82">
        <f t="shared" si="46"/>
        <v>0.96261210408404985</v>
      </c>
      <c r="AA32" s="84">
        <f t="shared" si="46"/>
        <v>0.98529187957595865</v>
      </c>
      <c r="AB32" s="84">
        <f t="shared" si="46"/>
        <v>0.97396913546954011</v>
      </c>
      <c r="AC32" s="84">
        <f t="shared" si="46"/>
        <v>1.0106148807995934</v>
      </c>
      <c r="AD32" s="84">
        <f t="shared" si="46"/>
        <v>0.98348384664876509</v>
      </c>
      <c r="AE32" s="84">
        <f t="shared" si="46"/>
        <v>1.0091202848502119</v>
      </c>
      <c r="AF32" s="84">
        <f t="shared" si="46"/>
        <v>0.9843899114652721</v>
      </c>
      <c r="AG32" s="84">
        <f t="shared" si="46"/>
        <v>1.3341127135907098</v>
      </c>
      <c r="AH32" s="82">
        <f t="shared" si="46"/>
        <v>0.72792471686671822</v>
      </c>
      <c r="AI32" s="84">
        <f t="shared" si="46"/>
        <v>0.75491317393139168</v>
      </c>
      <c r="AJ32" s="84">
        <f t="shared" si="46"/>
        <v>0.90543626170902469</v>
      </c>
    </row>
    <row r="33" spans="2:36" ht="18.75">
      <c r="B33" s="9" t="s">
        <v>46</v>
      </c>
      <c r="C33" s="94" t="s">
        <v>2</v>
      </c>
      <c r="D33" s="94">
        <v>1</v>
      </c>
      <c r="E33" s="94">
        <v>2</v>
      </c>
      <c r="F33" s="94">
        <v>3</v>
      </c>
      <c r="G33" s="94">
        <v>4</v>
      </c>
      <c r="H33" s="94">
        <v>5</v>
      </c>
      <c r="I33" s="94">
        <v>6</v>
      </c>
      <c r="J33" s="94">
        <v>7</v>
      </c>
      <c r="K33" s="94">
        <v>8</v>
      </c>
      <c r="L33" s="94">
        <v>9</v>
      </c>
      <c r="M33" s="94">
        <v>10</v>
      </c>
      <c r="N33" s="94">
        <v>11</v>
      </c>
      <c r="O33" s="94">
        <v>12</v>
      </c>
      <c r="P33" s="95" t="s">
        <v>3</v>
      </c>
      <c r="Q33" s="96" t="s">
        <v>79</v>
      </c>
      <c r="R33" s="96" t="s">
        <v>5</v>
      </c>
      <c r="S33" s="96" t="s">
        <v>6</v>
      </c>
      <c r="W33" s="80" t="s">
        <v>73</v>
      </c>
      <c r="X33" s="81">
        <f t="shared" si="37"/>
        <v>0.85959266358601416</v>
      </c>
      <c r="Y33" s="83">
        <f t="shared" ref="Y33:AJ33" si="47">AVERAGE(Y14:Y17)</f>
        <v>1.0083458989481442</v>
      </c>
      <c r="Z33" s="81">
        <f t="shared" si="47"/>
        <v>0.9648587655137435</v>
      </c>
      <c r="AA33" s="83">
        <f t="shared" si="47"/>
        <v>0.98358289350361883</v>
      </c>
      <c r="AB33" s="83">
        <f t="shared" si="47"/>
        <v>0.97152761676132171</v>
      </c>
      <c r="AC33" s="83">
        <f t="shared" si="47"/>
        <v>1.0074453110076831</v>
      </c>
      <c r="AD33" s="83">
        <f t="shared" si="47"/>
        <v>0.98966558029552187</v>
      </c>
      <c r="AE33" s="83">
        <f t="shared" si="47"/>
        <v>1.0034132141431411</v>
      </c>
      <c r="AF33" s="83">
        <f t="shared" si="47"/>
        <v>0.97117296816842014</v>
      </c>
      <c r="AG33" s="83">
        <f t="shared" si="47"/>
        <v>1.3060455050228006</v>
      </c>
      <c r="AH33" s="81">
        <f t="shared" si="47"/>
        <v>0.74113211876681095</v>
      </c>
      <c r="AI33" s="83">
        <f t="shared" si="47"/>
        <v>0.78535128324597347</v>
      </c>
      <c r="AJ33" s="83">
        <f t="shared" si="47"/>
        <v>0.88428502959188271</v>
      </c>
    </row>
    <row r="34" spans="2:36">
      <c r="B34" s="97" t="s">
        <v>25</v>
      </c>
      <c r="C34" s="98">
        <f>ROUND(B8*$C$32,0)</f>
        <v>1469</v>
      </c>
      <c r="D34" s="98">
        <f>ROUND(C7*D32,0)</f>
        <v>1740</v>
      </c>
      <c r="E34" s="98">
        <f t="shared" ref="E34:O34" si="48">ROUND(D7*E32,0)</f>
        <v>1297</v>
      </c>
      <c r="F34" s="98">
        <f t="shared" si="48"/>
        <v>1678</v>
      </c>
      <c r="G34" s="98">
        <f t="shared" si="48"/>
        <v>1589</v>
      </c>
      <c r="H34" s="98">
        <f t="shared" si="48"/>
        <v>1515</v>
      </c>
      <c r="I34" s="98">
        <f t="shared" si="48"/>
        <v>1556</v>
      </c>
      <c r="J34" s="98">
        <f t="shared" si="48"/>
        <v>1523</v>
      </c>
      <c r="K34" s="98">
        <f t="shared" si="48"/>
        <v>1450</v>
      </c>
      <c r="L34" s="98">
        <f t="shared" si="48"/>
        <v>1832</v>
      </c>
      <c r="M34" s="98">
        <f t="shared" si="48"/>
        <v>1444</v>
      </c>
      <c r="N34" s="98">
        <f t="shared" si="48"/>
        <v>1021</v>
      </c>
      <c r="O34" s="98">
        <f t="shared" si="48"/>
        <v>1079</v>
      </c>
      <c r="P34" s="75">
        <f t="shared" ref="P34:P38" si="49">SUM(C34:O34)</f>
        <v>19193</v>
      </c>
      <c r="Q34" s="91">
        <f>SUM(C34:H34)</f>
        <v>9288</v>
      </c>
      <c r="R34" s="91">
        <f>SUM(I34:K34)</f>
        <v>4529</v>
      </c>
      <c r="S34" s="91">
        <f>SUM(L34:O34)</f>
        <v>5376</v>
      </c>
      <c r="W34" s="79" t="s">
        <v>74</v>
      </c>
      <c r="X34" s="82">
        <f t="shared" si="37"/>
        <v>0.88588432061940581</v>
      </c>
      <c r="Y34" s="84">
        <f t="shared" ref="Y34:AJ34" si="50">AVERAGE(Y15:Y18)</f>
        <v>1.004301236217783</v>
      </c>
      <c r="Z34" s="82">
        <f t="shared" si="50"/>
        <v>0.97371629705855467</v>
      </c>
      <c r="AA34" s="84">
        <f t="shared" si="50"/>
        <v>0.98192172034271863</v>
      </c>
      <c r="AB34" s="84">
        <f t="shared" si="50"/>
        <v>0.97667065186387103</v>
      </c>
      <c r="AC34" s="84">
        <f t="shared" si="50"/>
        <v>1.0159174210658541</v>
      </c>
      <c r="AD34" s="84">
        <f t="shared" si="50"/>
        <v>0.99348457995989381</v>
      </c>
      <c r="AE34" s="84">
        <f t="shared" si="50"/>
        <v>0.99911510620750921</v>
      </c>
      <c r="AF34" s="84">
        <f t="shared" si="50"/>
        <v>0.9776862228711517</v>
      </c>
      <c r="AG34" s="84">
        <f t="shared" si="50"/>
        <v>1.2690873437017465</v>
      </c>
      <c r="AH34" s="82">
        <f t="shared" si="50"/>
        <v>0.74382960383682328</v>
      </c>
      <c r="AI34" s="84">
        <f t="shared" si="50"/>
        <v>0.84609556577987355</v>
      </c>
      <c r="AJ34" s="84">
        <f t="shared" si="50"/>
        <v>0.89282996624540401</v>
      </c>
    </row>
    <row r="35" spans="2:36">
      <c r="B35" s="97" t="s">
        <v>26</v>
      </c>
      <c r="C35" s="98">
        <f t="shared" ref="C35:C38" si="51">ROUND(B9*$C$32,0)</f>
        <v>1428</v>
      </c>
      <c r="D35" s="98">
        <f t="shared" ref="D35:O35" si="52">ROUND(C34*D32,0)</f>
        <v>1672</v>
      </c>
      <c r="E35" s="98">
        <f t="shared" si="52"/>
        <v>1672</v>
      </c>
      <c r="F35" s="98">
        <f t="shared" si="52"/>
        <v>1276</v>
      </c>
      <c r="G35" s="98">
        <f t="shared" si="52"/>
        <v>1628</v>
      </c>
      <c r="H35" s="98">
        <f t="shared" si="52"/>
        <v>1560</v>
      </c>
      <c r="I35" s="98">
        <f t="shared" si="52"/>
        <v>1444</v>
      </c>
      <c r="J35" s="98">
        <f t="shared" si="52"/>
        <v>1585</v>
      </c>
      <c r="K35" s="98">
        <f t="shared" si="52"/>
        <v>1515</v>
      </c>
      <c r="L35" s="98">
        <f t="shared" si="52"/>
        <v>1959</v>
      </c>
      <c r="M35" s="98">
        <f t="shared" si="52"/>
        <v>1658</v>
      </c>
      <c r="N35" s="98">
        <f t="shared" si="52"/>
        <v>945</v>
      </c>
      <c r="O35" s="98">
        <f t="shared" si="52"/>
        <v>1163</v>
      </c>
      <c r="P35" s="75">
        <f t="shared" si="49"/>
        <v>19505</v>
      </c>
      <c r="Q35" s="91">
        <f t="shared" ref="Q35:Q38" si="53">SUM(C35:H35)</f>
        <v>9236</v>
      </c>
      <c r="R35" s="91">
        <f t="shared" ref="R35:R38" si="54">SUM(I35:K35)</f>
        <v>4544</v>
      </c>
      <c r="S35" s="91">
        <f t="shared" ref="S35:S38" si="55">SUM(L35:O35)</f>
        <v>5725</v>
      </c>
      <c r="W35" s="80" t="s">
        <v>75</v>
      </c>
      <c r="X35" s="81">
        <f t="shared" si="37"/>
        <v>0.91199793579712551</v>
      </c>
      <c r="Y35" s="83">
        <f t="shared" ref="Y35:AJ35" si="56">AVERAGE(Y16:Y19)</f>
        <v>0.99842901668199957</v>
      </c>
      <c r="Z35" s="81">
        <f t="shared" si="56"/>
        <v>0.97085675570446983</v>
      </c>
      <c r="AA35" s="83">
        <f t="shared" si="56"/>
        <v>0.97494143059189176</v>
      </c>
      <c r="AB35" s="83">
        <f t="shared" si="56"/>
        <v>0.98799178918635644</v>
      </c>
      <c r="AC35" s="83">
        <f t="shared" si="56"/>
        <v>1.0086856108700135</v>
      </c>
      <c r="AD35" s="83">
        <f t="shared" si="56"/>
        <v>0.99358886934895108</v>
      </c>
      <c r="AE35" s="83">
        <f t="shared" si="56"/>
        <v>0.99559796892104968</v>
      </c>
      <c r="AF35" s="83">
        <f t="shared" si="56"/>
        <v>0.99281639475072847</v>
      </c>
      <c r="AG35" s="83">
        <f t="shared" si="56"/>
        <v>1.2152452049750351</v>
      </c>
      <c r="AH35" s="81">
        <f t="shared" si="56"/>
        <v>0.75001536238975319</v>
      </c>
      <c r="AI35" s="83">
        <f t="shared" si="56"/>
        <v>0.89386180542790661</v>
      </c>
      <c r="AJ35" s="83">
        <f t="shared" si="56"/>
        <v>0.88593994273259646</v>
      </c>
    </row>
    <row r="36" spans="2:36">
      <c r="B36" s="97" t="s">
        <v>27</v>
      </c>
      <c r="C36" s="98">
        <f t="shared" si="51"/>
        <v>1590</v>
      </c>
      <c r="D36" s="98">
        <f t="shared" ref="D36:O36" si="57">ROUND(C35*D32,0)</f>
        <v>1626</v>
      </c>
      <c r="E36" s="98">
        <f t="shared" si="57"/>
        <v>1606</v>
      </c>
      <c r="F36" s="98">
        <f t="shared" si="57"/>
        <v>1645</v>
      </c>
      <c r="G36" s="98">
        <f t="shared" si="57"/>
        <v>1238</v>
      </c>
      <c r="H36" s="98">
        <f t="shared" si="57"/>
        <v>1599</v>
      </c>
      <c r="I36" s="98">
        <f t="shared" si="57"/>
        <v>1487</v>
      </c>
      <c r="J36" s="98">
        <f t="shared" si="57"/>
        <v>1471</v>
      </c>
      <c r="K36" s="98">
        <f t="shared" si="57"/>
        <v>1577</v>
      </c>
      <c r="L36" s="98">
        <f t="shared" si="57"/>
        <v>2047</v>
      </c>
      <c r="M36" s="98">
        <f t="shared" si="57"/>
        <v>1772</v>
      </c>
      <c r="N36" s="98">
        <f t="shared" si="57"/>
        <v>1085</v>
      </c>
      <c r="O36" s="98">
        <f t="shared" si="57"/>
        <v>1077</v>
      </c>
      <c r="P36" s="75">
        <f t="shared" si="49"/>
        <v>19820</v>
      </c>
      <c r="Q36" s="91">
        <f t="shared" si="53"/>
        <v>9304</v>
      </c>
      <c r="R36" s="91">
        <f t="shared" si="54"/>
        <v>4535</v>
      </c>
      <c r="S36" s="91">
        <f t="shared" si="55"/>
        <v>5981</v>
      </c>
      <c r="W36" s="79" t="s">
        <v>77</v>
      </c>
      <c r="X36" s="82">
        <f t="shared" si="37"/>
        <v>0.91586997805441861</v>
      </c>
      <c r="Y36" s="84">
        <f t="shared" ref="Y36:AJ36" si="58">AVERAGE(Y17:Y20)</f>
        <v>0.99433013327999609</v>
      </c>
      <c r="Z36" s="82">
        <f t="shared" si="58"/>
        <v>0.97124438390442136</v>
      </c>
      <c r="AA36" s="84">
        <f t="shared" si="58"/>
        <v>0.97762343719451805</v>
      </c>
      <c r="AB36" s="84">
        <f t="shared" si="58"/>
        <v>0.9865991690212812</v>
      </c>
      <c r="AC36" s="84">
        <f t="shared" si="58"/>
        <v>1.0010082629874109</v>
      </c>
      <c r="AD36" s="84">
        <f t="shared" si="58"/>
        <v>1.000370095004862</v>
      </c>
      <c r="AE36" s="84">
        <f t="shared" si="58"/>
        <v>0.99113251052834406</v>
      </c>
      <c r="AF36" s="84">
        <f t="shared" si="58"/>
        <v>0.99823049355041871</v>
      </c>
      <c r="AG36" s="84">
        <f t="shared" si="58"/>
        <v>1.2195664204282819</v>
      </c>
      <c r="AH36" s="82">
        <f t="shared" si="58"/>
        <v>0.77794539064401058</v>
      </c>
      <c r="AI36" s="84">
        <f t="shared" si="58"/>
        <v>0.91880690543918697</v>
      </c>
      <c r="AJ36" s="84">
        <f t="shared" si="58"/>
        <v>0.89640096950429038</v>
      </c>
    </row>
    <row r="37" spans="2:36">
      <c r="B37" s="97" t="s">
        <v>28</v>
      </c>
      <c r="C37" s="98">
        <f t="shared" si="51"/>
        <v>1510</v>
      </c>
      <c r="D37" s="98">
        <f t="shared" ref="D37:O37" si="59">ROUND(C36*D32,0)</f>
        <v>1810</v>
      </c>
      <c r="E37" s="98">
        <f t="shared" si="59"/>
        <v>1562</v>
      </c>
      <c r="F37" s="98">
        <f t="shared" si="59"/>
        <v>1580</v>
      </c>
      <c r="G37" s="98">
        <f t="shared" si="59"/>
        <v>1596</v>
      </c>
      <c r="H37" s="98">
        <f t="shared" si="59"/>
        <v>1216</v>
      </c>
      <c r="I37" s="98">
        <f t="shared" si="59"/>
        <v>1524</v>
      </c>
      <c r="J37" s="98">
        <f t="shared" si="59"/>
        <v>1515</v>
      </c>
      <c r="K37" s="98">
        <f t="shared" si="59"/>
        <v>1464</v>
      </c>
      <c r="L37" s="98">
        <f t="shared" si="59"/>
        <v>2131</v>
      </c>
      <c r="M37" s="98">
        <f t="shared" si="59"/>
        <v>1852</v>
      </c>
      <c r="N37" s="98">
        <f t="shared" si="59"/>
        <v>1160</v>
      </c>
      <c r="O37" s="98">
        <f t="shared" si="59"/>
        <v>1236</v>
      </c>
      <c r="P37" s="75">
        <f t="shared" si="49"/>
        <v>20156</v>
      </c>
      <c r="Q37" s="91">
        <f t="shared" si="53"/>
        <v>9274</v>
      </c>
      <c r="R37" s="91">
        <f t="shared" si="54"/>
        <v>4503</v>
      </c>
      <c r="S37" s="91">
        <f t="shared" si="55"/>
        <v>6379</v>
      </c>
      <c r="W37" s="80" t="s">
        <v>76</v>
      </c>
      <c r="X37" s="81">
        <f t="shared" si="37"/>
        <v>0.93567271460134127</v>
      </c>
      <c r="Y37" s="83">
        <f t="shared" ref="Y37:AJ37" si="60">AVERAGE(Y18:Y21)</f>
        <v>0.9935361398046556</v>
      </c>
      <c r="Z37" s="81">
        <f t="shared" si="60"/>
        <v>0.96905864990093171</v>
      </c>
      <c r="AA37" s="83">
        <f t="shared" si="60"/>
        <v>0.97743734431199958</v>
      </c>
      <c r="AB37" s="83">
        <f t="shared" si="60"/>
        <v>0.9933069427376543</v>
      </c>
      <c r="AC37" s="83">
        <f t="shared" si="60"/>
        <v>1.0048153712893761</v>
      </c>
      <c r="AD37" s="83">
        <f t="shared" si="60"/>
        <v>0.99859755117213289</v>
      </c>
      <c r="AE37" s="83">
        <f t="shared" si="60"/>
        <v>0.99601787208037218</v>
      </c>
      <c r="AF37" s="83">
        <f t="shared" si="60"/>
        <v>1.0031121286566913</v>
      </c>
      <c r="AG37" s="83">
        <f t="shared" si="60"/>
        <v>1.2247387306185087</v>
      </c>
      <c r="AH37" s="81">
        <f t="shared" si="60"/>
        <v>0.78519361630841511</v>
      </c>
      <c r="AI37" s="83">
        <f t="shared" si="60"/>
        <v>0.93748902003701473</v>
      </c>
      <c r="AJ37" s="83">
        <f t="shared" si="60"/>
        <v>0.89352491217164531</v>
      </c>
    </row>
    <row r="38" spans="2:36">
      <c r="B38" s="97" t="s">
        <v>29</v>
      </c>
      <c r="C38" s="98">
        <f t="shared" si="51"/>
        <v>1564</v>
      </c>
      <c r="D38" s="98">
        <f t="shared" ref="D38:O38" si="61">ROUND(C37*D32,0)</f>
        <v>1719</v>
      </c>
      <c r="E38" s="98">
        <f t="shared" si="61"/>
        <v>1739</v>
      </c>
      <c r="F38" s="98">
        <f t="shared" si="61"/>
        <v>1537</v>
      </c>
      <c r="G38" s="98">
        <f t="shared" si="61"/>
        <v>1533</v>
      </c>
      <c r="H38" s="98">
        <f t="shared" si="61"/>
        <v>1567</v>
      </c>
      <c r="I38" s="98">
        <f t="shared" si="61"/>
        <v>1159</v>
      </c>
      <c r="J38" s="98">
        <f t="shared" si="61"/>
        <v>1553</v>
      </c>
      <c r="K38" s="98">
        <f t="shared" si="61"/>
        <v>1507</v>
      </c>
      <c r="L38" s="98">
        <f t="shared" si="61"/>
        <v>1978</v>
      </c>
      <c r="M38" s="98">
        <f t="shared" si="61"/>
        <v>1928</v>
      </c>
      <c r="N38" s="98">
        <f t="shared" si="61"/>
        <v>1212</v>
      </c>
      <c r="O38" s="98">
        <f t="shared" si="61"/>
        <v>1321</v>
      </c>
      <c r="P38" s="75">
        <f t="shared" si="49"/>
        <v>20317</v>
      </c>
      <c r="Q38" s="91">
        <f t="shared" si="53"/>
        <v>9659</v>
      </c>
      <c r="R38" s="91">
        <f t="shared" si="54"/>
        <v>4219</v>
      </c>
      <c r="S38" s="91">
        <f t="shared" si="55"/>
        <v>6439</v>
      </c>
      <c r="W38" s="79" t="s">
        <v>78</v>
      </c>
      <c r="X38" s="82">
        <f t="shared" si="37"/>
        <v>0.94358430828824869</v>
      </c>
      <c r="Y38" s="84">
        <f t="shared" ref="Y38:AJ38" si="62">AVERAGE(Y19:Y22)</f>
        <v>0.9974113333010699</v>
      </c>
      <c r="Z38" s="82">
        <f t="shared" si="62"/>
        <v>0.97073859860908884</v>
      </c>
      <c r="AA38" s="84">
        <f t="shared" si="62"/>
        <v>0.98770711256113641</v>
      </c>
      <c r="AB38" s="84">
        <f t="shared" si="62"/>
        <v>0.99080236234994468</v>
      </c>
      <c r="AC38" s="84">
        <f t="shared" si="62"/>
        <v>1.0017820308737584</v>
      </c>
      <c r="AD38" s="84">
        <f t="shared" si="62"/>
        <v>0.9933233693568212</v>
      </c>
      <c r="AE38" s="84">
        <f t="shared" si="62"/>
        <v>0.99486443472070885</v>
      </c>
      <c r="AF38" s="84">
        <f t="shared" si="62"/>
        <v>1.0070479798118879</v>
      </c>
      <c r="AG38" s="84">
        <f t="shared" si="62"/>
        <v>1.230779463248669</v>
      </c>
      <c r="AH38" s="82">
        <f t="shared" si="62"/>
        <v>0.79851756142431007</v>
      </c>
      <c r="AI38" s="84">
        <f t="shared" si="62"/>
        <v>0.93170355986843112</v>
      </c>
      <c r="AJ38" s="84">
        <f t="shared" si="62"/>
        <v>0.89817537849513429</v>
      </c>
    </row>
    <row r="39" spans="2:36">
      <c r="B39" s="14"/>
      <c r="C39" s="99"/>
      <c r="D39" s="99"/>
      <c r="E39" s="99"/>
      <c r="F39" s="99"/>
      <c r="G39" s="86"/>
      <c r="H39" s="99"/>
      <c r="I39" s="98"/>
      <c r="J39" s="98"/>
      <c r="K39" s="98"/>
      <c r="L39" s="98"/>
      <c r="M39" s="98"/>
      <c r="N39" s="98"/>
      <c r="O39" s="98"/>
      <c r="P39" s="86"/>
      <c r="Q39" s="86"/>
      <c r="R39" s="100"/>
      <c r="S39" s="86"/>
    </row>
    <row r="40" spans="2:36">
      <c r="B40" s="101"/>
      <c r="C40" s="92" t="s">
        <v>7</v>
      </c>
      <c r="D40" s="92" t="s">
        <v>8</v>
      </c>
      <c r="E40" s="92" t="s">
        <v>9</v>
      </c>
      <c r="F40" s="92" t="s">
        <v>10</v>
      </c>
      <c r="G40" s="92" t="s">
        <v>11</v>
      </c>
      <c r="H40" s="92" t="s">
        <v>12</v>
      </c>
      <c r="I40" s="92" t="s">
        <v>13</v>
      </c>
      <c r="J40" s="93" t="s">
        <v>14</v>
      </c>
      <c r="K40" s="93" t="s">
        <v>15</v>
      </c>
      <c r="L40" s="93" t="s">
        <v>16</v>
      </c>
      <c r="M40" s="93" t="s">
        <v>17</v>
      </c>
      <c r="N40" s="93" t="s">
        <v>18</v>
      </c>
      <c r="O40" s="93" t="s">
        <v>19</v>
      </c>
      <c r="P40" s="86"/>
      <c r="Q40" s="86"/>
      <c r="R40" s="86"/>
      <c r="S40" s="86"/>
    </row>
    <row r="41" spans="2:36">
      <c r="B41" s="102" t="s">
        <v>64</v>
      </c>
      <c r="C41" s="60">
        <f>X24</f>
        <v>0.73096937953848395</v>
      </c>
      <c r="D41" s="60">
        <f t="shared" ref="D41:O41" si="63">Y24</f>
        <v>1.1353698739693507</v>
      </c>
      <c r="E41" s="60">
        <f t="shared" si="63"/>
        <v>0.96382827263768522</v>
      </c>
      <c r="F41" s="60">
        <f t="shared" si="63"/>
        <v>0.98273008538639262</v>
      </c>
      <c r="G41" s="60">
        <f t="shared" si="63"/>
        <v>0.97438738160672855</v>
      </c>
      <c r="H41" s="60">
        <f t="shared" si="63"/>
        <v>0.97682060844099539</v>
      </c>
      <c r="I41" s="60">
        <f t="shared" si="63"/>
        <v>0.94230929440741817</v>
      </c>
      <c r="J41" s="60">
        <f t="shared" si="63"/>
        <v>1.0073631976794211</v>
      </c>
      <c r="K41" s="60">
        <f t="shared" si="63"/>
        <v>0.98318091395180396</v>
      </c>
      <c r="L41" s="60">
        <f t="shared" si="63"/>
        <v>1.3018313199520761</v>
      </c>
      <c r="M41" s="60">
        <f t="shared" si="63"/>
        <v>0.94125372296626086</v>
      </c>
      <c r="N41" s="60">
        <f t="shared" si="63"/>
        <v>0.65797129355217576</v>
      </c>
      <c r="O41" s="60">
        <f t="shared" si="63"/>
        <v>1.1106858541667044</v>
      </c>
      <c r="P41" s="86"/>
      <c r="Q41" s="86"/>
      <c r="R41" s="86"/>
      <c r="S41" s="86"/>
    </row>
    <row r="42" spans="2:36" ht="18.75">
      <c r="B42" s="9" t="s">
        <v>46</v>
      </c>
      <c r="C42" s="94" t="s">
        <v>2</v>
      </c>
      <c r="D42" s="94">
        <v>1</v>
      </c>
      <c r="E42" s="94">
        <v>2</v>
      </c>
      <c r="F42" s="94">
        <v>3</v>
      </c>
      <c r="G42" s="94">
        <v>4</v>
      </c>
      <c r="H42" s="94">
        <v>5</v>
      </c>
      <c r="I42" s="94">
        <v>6</v>
      </c>
      <c r="J42" s="94">
        <v>7</v>
      </c>
      <c r="K42" s="94">
        <v>8</v>
      </c>
      <c r="L42" s="94">
        <v>9</v>
      </c>
      <c r="M42" s="94">
        <v>10</v>
      </c>
      <c r="N42" s="94">
        <v>11</v>
      </c>
      <c r="O42" s="94">
        <v>12</v>
      </c>
      <c r="P42" s="95" t="s">
        <v>3</v>
      </c>
      <c r="Q42" s="96" t="s">
        <v>79</v>
      </c>
      <c r="R42" s="96" t="s">
        <v>5</v>
      </c>
      <c r="S42" s="96" t="s">
        <v>6</v>
      </c>
    </row>
    <row r="43" spans="2:36">
      <c r="B43" s="97" t="s">
        <v>26</v>
      </c>
      <c r="C43" s="98">
        <f>ROUND(B9*$C$41,0)</f>
        <v>1460</v>
      </c>
      <c r="D43" s="98">
        <f>ROUND(C8*D41,0)</f>
        <v>1903</v>
      </c>
      <c r="E43" s="98">
        <f t="shared" ref="E43:O43" si="64">ROUND(D8*E41,0)</f>
        <v>1622</v>
      </c>
      <c r="F43" s="98">
        <f t="shared" si="64"/>
        <v>1274</v>
      </c>
      <c r="G43" s="98">
        <f t="shared" si="64"/>
        <v>1605</v>
      </c>
      <c r="H43" s="98">
        <f t="shared" si="64"/>
        <v>1554</v>
      </c>
      <c r="I43" s="98">
        <f t="shared" si="64"/>
        <v>1361</v>
      </c>
      <c r="J43" s="98">
        <f t="shared" si="64"/>
        <v>1497</v>
      </c>
      <c r="K43" s="98">
        <f t="shared" si="64"/>
        <v>1441</v>
      </c>
      <c r="L43" s="98">
        <f t="shared" si="64"/>
        <v>1820</v>
      </c>
      <c r="M43" s="98">
        <f t="shared" si="64"/>
        <v>1466</v>
      </c>
      <c r="N43" s="98">
        <f t="shared" si="64"/>
        <v>1043</v>
      </c>
      <c r="O43" s="98">
        <f t="shared" si="64"/>
        <v>1123</v>
      </c>
      <c r="P43" s="75">
        <f t="shared" ref="P43:P47" si="65">SUM(C43:O43)</f>
        <v>19169</v>
      </c>
      <c r="Q43" s="91">
        <f>SUM(C43:H43)</f>
        <v>9418</v>
      </c>
      <c r="R43" s="91">
        <f>SUM(I43:K43)</f>
        <v>4299</v>
      </c>
      <c r="S43" s="91">
        <f>SUM(L43:O43)</f>
        <v>5452</v>
      </c>
    </row>
    <row r="44" spans="2:36">
      <c r="B44" s="97" t="s">
        <v>27</v>
      </c>
      <c r="C44" s="98">
        <f t="shared" ref="C44:C47" si="66">ROUND(B10*$C$41,0)</f>
        <v>1625</v>
      </c>
      <c r="D44" s="98">
        <f t="shared" ref="D44:O44" si="67">ROUND(C43*D41,0)</f>
        <v>1658</v>
      </c>
      <c r="E44" s="98">
        <f t="shared" si="67"/>
        <v>1834</v>
      </c>
      <c r="F44" s="98">
        <f t="shared" si="67"/>
        <v>1594</v>
      </c>
      <c r="G44" s="98">
        <f t="shared" si="67"/>
        <v>1241</v>
      </c>
      <c r="H44" s="98">
        <f t="shared" si="67"/>
        <v>1568</v>
      </c>
      <c r="I44" s="98">
        <f t="shared" si="67"/>
        <v>1464</v>
      </c>
      <c r="J44" s="103">
        <f t="shared" si="67"/>
        <v>1371</v>
      </c>
      <c r="K44" s="103">
        <f t="shared" si="67"/>
        <v>1472</v>
      </c>
      <c r="L44" s="103">
        <f t="shared" si="67"/>
        <v>1876</v>
      </c>
      <c r="M44" s="103">
        <f t="shared" si="67"/>
        <v>1713</v>
      </c>
      <c r="N44" s="103">
        <f t="shared" si="67"/>
        <v>965</v>
      </c>
      <c r="O44" s="103">
        <f t="shared" si="67"/>
        <v>1158</v>
      </c>
      <c r="P44" s="75">
        <f t="shared" si="65"/>
        <v>19539</v>
      </c>
      <c r="Q44" s="91">
        <f t="shared" ref="Q44:Q47" si="68">SUM(C44:H44)</f>
        <v>9520</v>
      </c>
      <c r="R44" s="91">
        <f t="shared" ref="R44:R47" si="69">SUM(I44:K44)</f>
        <v>4307</v>
      </c>
      <c r="S44" s="91">
        <f t="shared" ref="S44:S47" si="70">SUM(L44:O44)</f>
        <v>5712</v>
      </c>
    </row>
    <row r="45" spans="2:36">
      <c r="B45" s="97" t="s">
        <v>28</v>
      </c>
      <c r="C45" s="98">
        <f t="shared" si="66"/>
        <v>1544</v>
      </c>
      <c r="D45" s="98">
        <f t="shared" ref="D45:O45" si="71">ROUND(C44*D41,0)</f>
        <v>1845</v>
      </c>
      <c r="E45" s="98">
        <f t="shared" si="71"/>
        <v>1598</v>
      </c>
      <c r="F45" s="98">
        <f t="shared" si="71"/>
        <v>1802</v>
      </c>
      <c r="G45" s="98">
        <f t="shared" si="71"/>
        <v>1553</v>
      </c>
      <c r="H45" s="98">
        <f t="shared" si="71"/>
        <v>1212</v>
      </c>
      <c r="I45" s="98">
        <f t="shared" si="71"/>
        <v>1478</v>
      </c>
      <c r="J45" s="103">
        <f t="shared" si="71"/>
        <v>1475</v>
      </c>
      <c r="K45" s="103">
        <f t="shared" si="71"/>
        <v>1348</v>
      </c>
      <c r="L45" s="103">
        <f t="shared" si="71"/>
        <v>1916</v>
      </c>
      <c r="M45" s="103">
        <f t="shared" si="71"/>
        <v>1766</v>
      </c>
      <c r="N45" s="103">
        <f t="shared" si="71"/>
        <v>1127</v>
      </c>
      <c r="O45" s="103">
        <f t="shared" si="71"/>
        <v>1072</v>
      </c>
      <c r="P45" s="75">
        <f t="shared" si="65"/>
        <v>19736</v>
      </c>
      <c r="Q45" s="91">
        <f t="shared" si="68"/>
        <v>9554</v>
      </c>
      <c r="R45" s="91">
        <f t="shared" si="69"/>
        <v>4301</v>
      </c>
      <c r="S45" s="91">
        <f t="shared" si="70"/>
        <v>5881</v>
      </c>
    </row>
    <row r="46" spans="2:36">
      <c r="B46" s="97" t="s">
        <v>29</v>
      </c>
      <c r="C46" s="98">
        <f t="shared" si="66"/>
        <v>1599</v>
      </c>
      <c r="D46" s="98">
        <f t="shared" ref="D46:O46" si="72">ROUND(C45*D41,0)</f>
        <v>1753</v>
      </c>
      <c r="E46" s="98">
        <f t="shared" si="72"/>
        <v>1778</v>
      </c>
      <c r="F46" s="98">
        <f t="shared" si="72"/>
        <v>1570</v>
      </c>
      <c r="G46" s="98">
        <f t="shared" si="72"/>
        <v>1756</v>
      </c>
      <c r="H46" s="98">
        <f t="shared" si="72"/>
        <v>1517</v>
      </c>
      <c r="I46" s="98">
        <f t="shared" si="72"/>
        <v>1142</v>
      </c>
      <c r="J46" s="103">
        <f t="shared" si="72"/>
        <v>1489</v>
      </c>
      <c r="K46" s="103">
        <f t="shared" si="72"/>
        <v>1450</v>
      </c>
      <c r="L46" s="103">
        <f t="shared" si="72"/>
        <v>1755</v>
      </c>
      <c r="M46" s="103">
        <f t="shared" si="72"/>
        <v>1803</v>
      </c>
      <c r="N46" s="103">
        <f t="shared" si="72"/>
        <v>1162</v>
      </c>
      <c r="O46" s="103">
        <f t="shared" si="72"/>
        <v>1252</v>
      </c>
      <c r="P46" s="75">
        <f t="shared" si="65"/>
        <v>20026</v>
      </c>
      <c r="Q46" s="91">
        <f t="shared" si="68"/>
        <v>9973</v>
      </c>
      <c r="R46" s="91">
        <f t="shared" si="69"/>
        <v>4081</v>
      </c>
      <c r="S46" s="91">
        <f t="shared" si="70"/>
        <v>5972</v>
      </c>
    </row>
    <row r="47" spans="2:36">
      <c r="B47" s="97" t="s">
        <v>30</v>
      </c>
      <c r="C47" s="98">
        <f t="shared" si="66"/>
        <v>1602</v>
      </c>
      <c r="D47" s="98">
        <f t="shared" ref="D47:O47" si="73">ROUND(C46*D41,0)</f>
        <v>1815</v>
      </c>
      <c r="E47" s="98">
        <f t="shared" si="73"/>
        <v>1690</v>
      </c>
      <c r="F47" s="98">
        <f t="shared" si="73"/>
        <v>1747</v>
      </c>
      <c r="G47" s="98">
        <f t="shared" si="73"/>
        <v>1530</v>
      </c>
      <c r="H47" s="98">
        <f t="shared" si="73"/>
        <v>1715</v>
      </c>
      <c r="I47" s="98">
        <f t="shared" si="73"/>
        <v>1429</v>
      </c>
      <c r="J47" s="103">
        <f t="shared" si="73"/>
        <v>1150</v>
      </c>
      <c r="K47" s="103">
        <f t="shared" si="73"/>
        <v>1464</v>
      </c>
      <c r="L47" s="103">
        <f t="shared" si="73"/>
        <v>1888</v>
      </c>
      <c r="M47" s="103">
        <f t="shared" si="73"/>
        <v>1652</v>
      </c>
      <c r="N47" s="103">
        <f t="shared" si="73"/>
        <v>1186</v>
      </c>
      <c r="O47" s="103">
        <f t="shared" si="73"/>
        <v>1291</v>
      </c>
      <c r="P47" s="75">
        <f t="shared" si="65"/>
        <v>20159</v>
      </c>
      <c r="Q47" s="91">
        <f t="shared" si="68"/>
        <v>10099</v>
      </c>
      <c r="R47" s="91">
        <f t="shared" si="69"/>
        <v>4043</v>
      </c>
      <c r="S47" s="91">
        <f t="shared" si="70"/>
        <v>6017</v>
      </c>
    </row>
    <row r="48" spans="2:36">
      <c r="B48" s="14"/>
      <c r="C48" s="86"/>
      <c r="D48" s="86"/>
      <c r="E48" s="99"/>
      <c r="F48" s="99"/>
      <c r="G48" s="86"/>
      <c r="H48" s="99"/>
      <c r="I48" s="98"/>
      <c r="J48" s="98"/>
      <c r="K48" s="98"/>
      <c r="L48" s="98"/>
      <c r="M48" s="98"/>
      <c r="N48" s="98"/>
      <c r="O48" s="98"/>
      <c r="P48" s="86"/>
      <c r="Q48" s="86"/>
      <c r="R48" s="86"/>
      <c r="S48" s="86"/>
    </row>
    <row r="49" spans="2:19">
      <c r="B49" s="101"/>
      <c r="C49" s="92" t="s">
        <v>7</v>
      </c>
      <c r="D49" s="92" t="s">
        <v>8</v>
      </c>
      <c r="E49" s="92" t="s">
        <v>9</v>
      </c>
      <c r="F49" s="92" t="s">
        <v>10</v>
      </c>
      <c r="G49" s="92" t="s">
        <v>11</v>
      </c>
      <c r="H49" s="92" t="s">
        <v>12</v>
      </c>
      <c r="I49" s="92" t="s">
        <v>13</v>
      </c>
      <c r="J49" s="93" t="s">
        <v>14</v>
      </c>
      <c r="K49" s="93" t="s">
        <v>15</v>
      </c>
      <c r="L49" s="93" t="s">
        <v>16</v>
      </c>
      <c r="M49" s="93" t="s">
        <v>17</v>
      </c>
      <c r="N49" s="93" t="s">
        <v>18</v>
      </c>
      <c r="O49" s="93" t="s">
        <v>19</v>
      </c>
      <c r="P49" s="86"/>
      <c r="Q49" s="86"/>
      <c r="R49" s="86"/>
      <c r="S49" s="86"/>
    </row>
    <row r="50" spans="2:19">
      <c r="B50" s="68" t="s">
        <v>65</v>
      </c>
      <c r="C50" s="59">
        <f>X25</f>
        <v>0.7463110951193741</v>
      </c>
      <c r="D50" s="59">
        <f t="shared" ref="D50:O50" si="74">Y25</f>
        <v>1.1091605676533476</v>
      </c>
      <c r="E50" s="59">
        <f t="shared" si="74"/>
        <v>0.95030633395506459</v>
      </c>
      <c r="F50" s="59">
        <f t="shared" si="74"/>
        <v>0.97907120652518875</v>
      </c>
      <c r="G50" s="59">
        <f t="shared" si="74"/>
        <v>0.95967032585342682</v>
      </c>
      <c r="H50" s="59">
        <f t="shared" si="74"/>
        <v>0.96871975105837782</v>
      </c>
      <c r="I50" s="59">
        <f t="shared" si="74"/>
        <v>0.92743548708208734</v>
      </c>
      <c r="J50" s="59">
        <f t="shared" si="74"/>
        <v>0.99389759253776144</v>
      </c>
      <c r="K50" s="59">
        <f t="shared" si="74"/>
        <v>0.9780254913390577</v>
      </c>
      <c r="L50" s="59">
        <f t="shared" si="74"/>
        <v>1.1713286639383129</v>
      </c>
      <c r="M50" s="59">
        <f t="shared" si="74"/>
        <v>0.97514522724689567</v>
      </c>
      <c r="N50" s="59">
        <f t="shared" si="74"/>
        <v>0.65899436073745854</v>
      </c>
      <c r="O50" s="59">
        <f t="shared" si="74"/>
        <v>1.0723524404171365</v>
      </c>
      <c r="P50" s="86"/>
      <c r="Q50" s="86"/>
      <c r="R50" s="86"/>
      <c r="S50" s="86"/>
    </row>
    <row r="51" spans="2:19" ht="18.75">
      <c r="B51" s="9" t="s">
        <v>46</v>
      </c>
      <c r="C51" s="94" t="s">
        <v>2</v>
      </c>
      <c r="D51" s="94">
        <v>1</v>
      </c>
      <c r="E51" s="94">
        <v>2</v>
      </c>
      <c r="F51" s="94">
        <v>3</v>
      </c>
      <c r="G51" s="94">
        <v>4</v>
      </c>
      <c r="H51" s="94">
        <v>5</v>
      </c>
      <c r="I51" s="94">
        <v>6</v>
      </c>
      <c r="J51" s="94">
        <v>7</v>
      </c>
      <c r="K51" s="94">
        <v>8</v>
      </c>
      <c r="L51" s="94">
        <v>9</v>
      </c>
      <c r="M51" s="94">
        <v>10</v>
      </c>
      <c r="N51" s="94">
        <v>11</v>
      </c>
      <c r="O51" s="94">
        <v>12</v>
      </c>
      <c r="P51" s="95" t="s">
        <v>3</v>
      </c>
      <c r="Q51" s="96" t="s">
        <v>79</v>
      </c>
      <c r="R51" s="96" t="s">
        <v>5</v>
      </c>
      <c r="S51" s="96" t="s">
        <v>6</v>
      </c>
    </row>
    <row r="52" spans="2:19">
      <c r="B52" s="97" t="s">
        <v>27</v>
      </c>
      <c r="C52" s="98">
        <f>ROUND(B10*$C$50,0)</f>
        <v>1659</v>
      </c>
      <c r="D52" s="98">
        <f>ROUND(C9*D50,0)</f>
        <v>1762</v>
      </c>
      <c r="E52" s="98">
        <f t="shared" ref="E52:O52" si="75">ROUND(D9*E50,0)</f>
        <v>1652</v>
      </c>
      <c r="F52" s="98">
        <f t="shared" si="75"/>
        <v>1510</v>
      </c>
      <c r="G52" s="98">
        <f t="shared" si="75"/>
        <v>1238</v>
      </c>
      <c r="H52" s="98">
        <f t="shared" si="75"/>
        <v>1496</v>
      </c>
      <c r="I52" s="98">
        <f t="shared" si="75"/>
        <v>1403</v>
      </c>
      <c r="J52" s="98">
        <f t="shared" si="75"/>
        <v>1318</v>
      </c>
      <c r="K52" s="98">
        <f t="shared" si="75"/>
        <v>1402</v>
      </c>
      <c r="L52" s="98">
        <f t="shared" si="75"/>
        <v>1648</v>
      </c>
      <c r="M52" s="98">
        <f t="shared" si="75"/>
        <v>1379</v>
      </c>
      <c r="N52" s="98">
        <f t="shared" si="75"/>
        <v>1054</v>
      </c>
      <c r="O52" s="98">
        <f t="shared" si="75"/>
        <v>1144</v>
      </c>
      <c r="P52" s="75">
        <f t="shared" ref="P52:P56" si="76">SUM(C52:O52)</f>
        <v>18665</v>
      </c>
      <c r="Q52" s="91">
        <f>SUM(C52:H52)</f>
        <v>9317</v>
      </c>
      <c r="R52" s="91">
        <f>SUM(I52:K52)</f>
        <v>4123</v>
      </c>
      <c r="S52" s="91">
        <f>SUM(L52:O52)</f>
        <v>5225</v>
      </c>
    </row>
    <row r="53" spans="2:19">
      <c r="B53" s="97" t="s">
        <v>28</v>
      </c>
      <c r="C53" s="98">
        <f t="shared" ref="C53:C56" si="77">ROUND(B11*$C$50,0)</f>
        <v>1576</v>
      </c>
      <c r="D53" s="98">
        <f t="shared" ref="D53:O53" si="78">ROUND(C52*D50,0)</f>
        <v>1840</v>
      </c>
      <c r="E53" s="98">
        <f t="shared" si="78"/>
        <v>1674</v>
      </c>
      <c r="F53" s="98">
        <f t="shared" si="78"/>
        <v>1617</v>
      </c>
      <c r="G53" s="98">
        <f t="shared" si="78"/>
        <v>1449</v>
      </c>
      <c r="H53" s="98">
        <f t="shared" si="78"/>
        <v>1199</v>
      </c>
      <c r="I53" s="98">
        <f t="shared" si="78"/>
        <v>1387</v>
      </c>
      <c r="J53" s="103">
        <f t="shared" si="78"/>
        <v>1394</v>
      </c>
      <c r="K53" s="103">
        <f t="shared" si="78"/>
        <v>1289</v>
      </c>
      <c r="L53" s="103">
        <f t="shared" si="78"/>
        <v>1642</v>
      </c>
      <c r="M53" s="103">
        <f t="shared" si="78"/>
        <v>1607</v>
      </c>
      <c r="N53" s="103">
        <f t="shared" si="78"/>
        <v>909</v>
      </c>
      <c r="O53" s="103">
        <f t="shared" si="78"/>
        <v>1130</v>
      </c>
      <c r="P53" s="75">
        <f t="shared" si="76"/>
        <v>18713</v>
      </c>
      <c r="Q53" s="91">
        <f t="shared" ref="Q53:Q56" si="79">SUM(C53:H53)</f>
        <v>9355</v>
      </c>
      <c r="R53" s="91">
        <f t="shared" ref="R53:R56" si="80">SUM(I53:K53)</f>
        <v>4070</v>
      </c>
      <c r="S53" s="91">
        <f t="shared" ref="S53:S56" si="81">SUM(L53:O53)</f>
        <v>5288</v>
      </c>
    </row>
    <row r="54" spans="2:19">
      <c r="B54" s="97" t="s">
        <v>29</v>
      </c>
      <c r="C54" s="98">
        <f t="shared" si="77"/>
        <v>1632</v>
      </c>
      <c r="D54" s="98">
        <f t="shared" ref="D54:O54" si="82">ROUND(C53*D50,0)</f>
        <v>1748</v>
      </c>
      <c r="E54" s="98">
        <f t="shared" si="82"/>
        <v>1749</v>
      </c>
      <c r="F54" s="98">
        <f t="shared" si="82"/>
        <v>1639</v>
      </c>
      <c r="G54" s="98">
        <f t="shared" si="82"/>
        <v>1552</v>
      </c>
      <c r="H54" s="98">
        <f t="shared" si="82"/>
        <v>1404</v>
      </c>
      <c r="I54" s="98">
        <f t="shared" si="82"/>
        <v>1112</v>
      </c>
      <c r="J54" s="103">
        <f t="shared" si="82"/>
        <v>1379</v>
      </c>
      <c r="K54" s="103">
        <f t="shared" si="82"/>
        <v>1363</v>
      </c>
      <c r="L54" s="103">
        <f t="shared" si="82"/>
        <v>1510</v>
      </c>
      <c r="M54" s="103">
        <f t="shared" si="82"/>
        <v>1601</v>
      </c>
      <c r="N54" s="103">
        <f t="shared" si="82"/>
        <v>1059</v>
      </c>
      <c r="O54" s="103">
        <f t="shared" si="82"/>
        <v>975</v>
      </c>
      <c r="P54" s="75">
        <f t="shared" si="76"/>
        <v>18723</v>
      </c>
      <c r="Q54" s="91">
        <f t="shared" si="79"/>
        <v>9724</v>
      </c>
      <c r="R54" s="91">
        <f t="shared" si="80"/>
        <v>3854</v>
      </c>
      <c r="S54" s="91">
        <f t="shared" si="81"/>
        <v>5145</v>
      </c>
    </row>
    <row r="55" spans="2:19">
      <c r="B55" s="97" t="s">
        <v>30</v>
      </c>
      <c r="C55" s="98">
        <f t="shared" si="77"/>
        <v>1636</v>
      </c>
      <c r="D55" s="98">
        <f t="shared" ref="D55:O55" si="83">ROUND(C54*D50,0)</f>
        <v>1810</v>
      </c>
      <c r="E55" s="98">
        <f t="shared" si="83"/>
        <v>1661</v>
      </c>
      <c r="F55" s="98">
        <f t="shared" si="83"/>
        <v>1712</v>
      </c>
      <c r="G55" s="98">
        <f t="shared" si="83"/>
        <v>1573</v>
      </c>
      <c r="H55" s="98">
        <f t="shared" si="83"/>
        <v>1503</v>
      </c>
      <c r="I55" s="98">
        <f t="shared" si="83"/>
        <v>1302</v>
      </c>
      <c r="J55" s="103">
        <f t="shared" si="83"/>
        <v>1105</v>
      </c>
      <c r="K55" s="103">
        <f t="shared" si="83"/>
        <v>1349</v>
      </c>
      <c r="L55" s="103">
        <f t="shared" si="83"/>
        <v>1597</v>
      </c>
      <c r="M55" s="103">
        <f t="shared" si="83"/>
        <v>1472</v>
      </c>
      <c r="N55" s="103">
        <f t="shared" si="83"/>
        <v>1055</v>
      </c>
      <c r="O55" s="103">
        <f t="shared" si="83"/>
        <v>1136</v>
      </c>
      <c r="P55" s="75">
        <f t="shared" si="76"/>
        <v>18911</v>
      </c>
      <c r="Q55" s="91">
        <f t="shared" si="79"/>
        <v>9895</v>
      </c>
      <c r="R55" s="91">
        <f t="shared" si="80"/>
        <v>3756</v>
      </c>
      <c r="S55" s="91">
        <f t="shared" si="81"/>
        <v>5260</v>
      </c>
    </row>
    <row r="56" spans="2:19">
      <c r="B56" s="97" t="s">
        <v>31</v>
      </c>
      <c r="C56" s="98">
        <f t="shared" si="77"/>
        <v>1599</v>
      </c>
      <c r="D56" s="98">
        <f t="shared" ref="D56:O56" si="84">ROUND(C55*D50,0)</f>
        <v>1815</v>
      </c>
      <c r="E56" s="98">
        <f t="shared" si="84"/>
        <v>1720</v>
      </c>
      <c r="F56" s="98">
        <f t="shared" si="84"/>
        <v>1626</v>
      </c>
      <c r="G56" s="98">
        <f t="shared" si="84"/>
        <v>1643</v>
      </c>
      <c r="H56" s="98">
        <f t="shared" si="84"/>
        <v>1524</v>
      </c>
      <c r="I56" s="98">
        <f t="shared" si="84"/>
        <v>1394</v>
      </c>
      <c r="J56" s="103">
        <f t="shared" si="84"/>
        <v>1294</v>
      </c>
      <c r="K56" s="103">
        <f t="shared" si="84"/>
        <v>1081</v>
      </c>
      <c r="L56" s="103">
        <f t="shared" si="84"/>
        <v>1580</v>
      </c>
      <c r="M56" s="103">
        <f t="shared" si="84"/>
        <v>1557</v>
      </c>
      <c r="N56" s="103">
        <f t="shared" si="84"/>
        <v>970</v>
      </c>
      <c r="O56" s="103">
        <f t="shared" si="84"/>
        <v>1131</v>
      </c>
      <c r="P56" s="75">
        <f t="shared" si="76"/>
        <v>18934</v>
      </c>
      <c r="Q56" s="91">
        <f t="shared" si="79"/>
        <v>9927</v>
      </c>
      <c r="R56" s="91">
        <f t="shared" si="80"/>
        <v>3769</v>
      </c>
      <c r="S56" s="91">
        <f t="shared" si="81"/>
        <v>5238</v>
      </c>
    </row>
    <row r="57" spans="2:19">
      <c r="B57" s="14"/>
      <c r="C57" s="14"/>
      <c r="D57" s="14"/>
      <c r="E57" s="14"/>
      <c r="F57" s="14"/>
      <c r="G57" s="86"/>
      <c r="H57" s="14"/>
      <c r="I57" s="98"/>
      <c r="J57" s="98"/>
      <c r="K57" s="98"/>
      <c r="L57" s="98"/>
      <c r="M57" s="98"/>
      <c r="N57" s="98"/>
      <c r="O57" s="104"/>
      <c r="P57" s="86"/>
      <c r="Q57" s="86"/>
      <c r="R57" s="86"/>
      <c r="S57" s="86"/>
    </row>
    <row r="58" spans="2:19">
      <c r="B58" s="14"/>
      <c r="C58" s="14"/>
      <c r="D58" s="14"/>
      <c r="E58" s="14"/>
      <c r="F58" s="14"/>
      <c r="G58" s="14"/>
      <c r="H58" s="14"/>
      <c r="I58" s="98"/>
      <c r="J58" s="101"/>
      <c r="K58" s="98"/>
      <c r="L58" s="98"/>
      <c r="M58" s="98"/>
      <c r="N58" s="98"/>
      <c r="O58" s="103"/>
      <c r="P58" s="86"/>
      <c r="Q58" s="86"/>
      <c r="R58" s="86"/>
      <c r="S58" s="86"/>
    </row>
    <row r="59" spans="2:19">
      <c r="B59" s="101"/>
      <c r="C59" s="92" t="s">
        <v>7</v>
      </c>
      <c r="D59" s="92" t="s">
        <v>8</v>
      </c>
      <c r="E59" s="92" t="s">
        <v>9</v>
      </c>
      <c r="F59" s="92" t="s">
        <v>10</v>
      </c>
      <c r="G59" s="92" t="s">
        <v>11</v>
      </c>
      <c r="H59" s="92" t="s">
        <v>12</v>
      </c>
      <c r="I59" s="92" t="s">
        <v>13</v>
      </c>
      <c r="J59" s="93" t="s">
        <v>14</v>
      </c>
      <c r="K59" s="93" t="s">
        <v>15</v>
      </c>
      <c r="L59" s="93" t="s">
        <v>16</v>
      </c>
      <c r="M59" s="93" t="s">
        <v>17</v>
      </c>
      <c r="N59" s="93" t="s">
        <v>18</v>
      </c>
      <c r="O59" s="93" t="s">
        <v>19</v>
      </c>
      <c r="P59" s="86"/>
      <c r="Q59" s="86"/>
      <c r="R59" s="86"/>
      <c r="S59" s="86"/>
    </row>
    <row r="60" spans="2:19">
      <c r="B60" s="67" t="s">
        <v>66</v>
      </c>
      <c r="C60" s="60">
        <f>X26</f>
        <v>0.74489648385033946</v>
      </c>
      <c r="D60" s="60">
        <f t="shared" ref="D60:O60" si="85">Y26</f>
        <v>1.0802179461420858</v>
      </c>
      <c r="E60" s="60">
        <f t="shared" si="85"/>
        <v>0.94018912167664292</v>
      </c>
      <c r="F60" s="60">
        <f t="shared" si="85"/>
        <v>0.97167289217084751</v>
      </c>
      <c r="G60" s="60">
        <f t="shared" si="85"/>
        <v>0.95760562698640239</v>
      </c>
      <c r="H60" s="60">
        <f t="shared" si="85"/>
        <v>0.94952765475974887</v>
      </c>
      <c r="I60" s="60">
        <f t="shared" si="85"/>
        <v>0.91142102240431377</v>
      </c>
      <c r="J60" s="60">
        <f t="shared" si="85"/>
        <v>0.98343406807992961</v>
      </c>
      <c r="K60" s="60">
        <f t="shared" si="85"/>
        <v>0.97284376913011983</v>
      </c>
      <c r="L60" s="60">
        <f t="shared" si="85"/>
        <v>1.0938828031671064</v>
      </c>
      <c r="M60" s="60">
        <f t="shared" si="85"/>
        <v>1.0393041461274271</v>
      </c>
      <c r="N60" s="60">
        <f t="shared" si="85"/>
        <v>0.64973988981958053</v>
      </c>
      <c r="O60" s="60">
        <f t="shared" si="85"/>
        <v>1.0220940001700403</v>
      </c>
      <c r="P60" s="86"/>
      <c r="Q60" s="86"/>
      <c r="R60" s="86"/>
      <c r="S60" s="86"/>
    </row>
    <row r="61" spans="2:19" ht="18.75">
      <c r="B61" s="9" t="s">
        <v>46</v>
      </c>
      <c r="C61" s="94" t="s">
        <v>2</v>
      </c>
      <c r="D61" s="94">
        <v>1</v>
      </c>
      <c r="E61" s="94">
        <v>2</v>
      </c>
      <c r="F61" s="94">
        <v>3</v>
      </c>
      <c r="G61" s="94">
        <v>4</v>
      </c>
      <c r="H61" s="94">
        <v>5</v>
      </c>
      <c r="I61" s="94">
        <v>6</v>
      </c>
      <c r="J61" s="94">
        <v>7</v>
      </c>
      <c r="K61" s="94">
        <v>8</v>
      </c>
      <c r="L61" s="94">
        <v>9</v>
      </c>
      <c r="M61" s="94">
        <v>10</v>
      </c>
      <c r="N61" s="94">
        <v>11</v>
      </c>
      <c r="O61" s="94">
        <v>12</v>
      </c>
      <c r="P61" s="95" t="s">
        <v>3</v>
      </c>
      <c r="Q61" s="96" t="s">
        <v>79</v>
      </c>
      <c r="R61" s="96" t="s">
        <v>5</v>
      </c>
      <c r="S61" s="96" t="s">
        <v>6</v>
      </c>
    </row>
    <row r="62" spans="2:19">
      <c r="B62" s="97" t="s">
        <v>28</v>
      </c>
      <c r="C62" s="98">
        <f>ROUND(B11*$C$60,0)</f>
        <v>1573</v>
      </c>
      <c r="D62" s="98">
        <f>ROUND(C10*D60,0)</f>
        <v>1822</v>
      </c>
      <c r="E62" s="98">
        <f t="shared" ref="E62:O62" si="86">ROUND(D10*E60,0)</f>
        <v>1538</v>
      </c>
      <c r="F62" s="98">
        <f t="shared" si="86"/>
        <v>1558</v>
      </c>
      <c r="G62" s="98">
        <f t="shared" si="86"/>
        <v>1407</v>
      </c>
      <c r="H62" s="98">
        <f t="shared" si="86"/>
        <v>1176</v>
      </c>
      <c r="I62" s="98">
        <f t="shared" si="86"/>
        <v>1307</v>
      </c>
      <c r="J62" s="98">
        <f t="shared" si="86"/>
        <v>1345</v>
      </c>
      <c r="K62" s="98">
        <f t="shared" si="86"/>
        <v>1253</v>
      </c>
      <c r="L62" s="98">
        <f t="shared" si="86"/>
        <v>1553</v>
      </c>
      <c r="M62" s="98">
        <f t="shared" si="86"/>
        <v>1448</v>
      </c>
      <c r="N62" s="98">
        <f t="shared" si="86"/>
        <v>1044</v>
      </c>
      <c r="O62" s="98">
        <f t="shared" si="86"/>
        <v>1036</v>
      </c>
      <c r="P62" s="75">
        <f t="shared" ref="P62:P66" si="87">SUM(C62:O62)</f>
        <v>18060</v>
      </c>
      <c r="Q62" s="91">
        <f>SUM(C62:H62)</f>
        <v>9074</v>
      </c>
      <c r="R62" s="91">
        <f>SUM(I62:K62)</f>
        <v>3905</v>
      </c>
      <c r="S62" s="91">
        <f>SUM(L62:O62)</f>
        <v>5081</v>
      </c>
    </row>
    <row r="63" spans="2:19">
      <c r="B63" s="97" t="s">
        <v>29</v>
      </c>
      <c r="C63" s="98">
        <f t="shared" ref="C63:C66" si="88">ROUND(B12*$C$60,0)</f>
        <v>1629</v>
      </c>
      <c r="D63" s="98">
        <f t="shared" ref="D63" si="89">ROUND(C62*D60,0)</f>
        <v>1699</v>
      </c>
      <c r="E63" s="98">
        <f t="shared" ref="E63" si="90">ROUND(D62*E60,0)</f>
        <v>1713</v>
      </c>
      <c r="F63" s="98">
        <f t="shared" ref="F63" si="91">ROUND(E62*F60,0)</f>
        <v>1494</v>
      </c>
      <c r="G63" s="98">
        <f t="shared" ref="G63" si="92">ROUND(F62*G60,0)</f>
        <v>1492</v>
      </c>
      <c r="H63" s="98">
        <f t="shared" ref="H63" si="93">ROUND(G62*H60,0)</f>
        <v>1336</v>
      </c>
      <c r="I63" s="98">
        <f t="shared" ref="I63" si="94">ROUND(H62*I60,0)</f>
        <v>1072</v>
      </c>
      <c r="J63" s="103">
        <f t="shared" ref="J63" si="95">ROUND(I62*J60,0)</f>
        <v>1285</v>
      </c>
      <c r="K63" s="103">
        <f t="shared" ref="K63" si="96">ROUND(J62*K60,0)</f>
        <v>1308</v>
      </c>
      <c r="L63" s="103">
        <f t="shared" ref="L63" si="97">ROUND(K62*L60,0)</f>
        <v>1371</v>
      </c>
      <c r="M63" s="103">
        <f t="shared" ref="M63" si="98">ROUND(L62*M60,0)</f>
        <v>1614</v>
      </c>
      <c r="N63" s="103">
        <f t="shared" ref="N63" si="99">ROUND(M62*N60,0)</f>
        <v>941</v>
      </c>
      <c r="O63" s="103">
        <f t="shared" ref="O63" si="100">ROUND(N62*O60,0)</f>
        <v>1067</v>
      </c>
      <c r="P63" s="75">
        <f t="shared" si="87"/>
        <v>18021</v>
      </c>
      <c r="Q63" s="91">
        <f t="shared" ref="Q63:Q66" si="101">SUM(C63:H63)</f>
        <v>9363</v>
      </c>
      <c r="R63" s="91">
        <f t="shared" ref="R63:R66" si="102">SUM(I63:K63)</f>
        <v>3665</v>
      </c>
      <c r="S63" s="91">
        <f t="shared" ref="S63:S66" si="103">SUM(L63:O63)</f>
        <v>4993</v>
      </c>
    </row>
    <row r="64" spans="2:19">
      <c r="B64" s="97" t="s">
        <v>30</v>
      </c>
      <c r="C64" s="98">
        <f t="shared" si="88"/>
        <v>1633</v>
      </c>
      <c r="D64" s="98">
        <f t="shared" ref="D64" si="104">ROUND(C63*D60,0)</f>
        <v>1760</v>
      </c>
      <c r="E64" s="98">
        <f t="shared" ref="E64" si="105">ROUND(D63*E60,0)</f>
        <v>1597</v>
      </c>
      <c r="F64" s="98">
        <f t="shared" ref="F64" si="106">ROUND(E63*F60,0)</f>
        <v>1664</v>
      </c>
      <c r="G64" s="98">
        <f t="shared" ref="G64" si="107">ROUND(F63*G60,0)</f>
        <v>1431</v>
      </c>
      <c r="H64" s="98">
        <f t="shared" ref="H64" si="108">ROUND(G63*H60,0)</f>
        <v>1417</v>
      </c>
      <c r="I64" s="98">
        <f t="shared" ref="I64" si="109">ROUND(H63*I60,0)</f>
        <v>1218</v>
      </c>
      <c r="J64" s="103">
        <f t="shared" ref="J64" si="110">ROUND(I63*J60,0)</f>
        <v>1054</v>
      </c>
      <c r="K64" s="103">
        <f t="shared" ref="K64" si="111">ROUND(J63*K60,0)</f>
        <v>1250</v>
      </c>
      <c r="L64" s="103">
        <f t="shared" ref="L64" si="112">ROUND(K63*L60,0)</f>
        <v>1431</v>
      </c>
      <c r="M64" s="103">
        <f t="shared" ref="M64" si="113">ROUND(L63*M60,0)</f>
        <v>1425</v>
      </c>
      <c r="N64" s="103">
        <f t="shared" ref="N64" si="114">ROUND(M63*N60,0)</f>
        <v>1049</v>
      </c>
      <c r="O64" s="103">
        <f t="shared" ref="O64" si="115">ROUND(N63*O60,0)</f>
        <v>962</v>
      </c>
      <c r="P64" s="75">
        <f t="shared" si="87"/>
        <v>17891</v>
      </c>
      <c r="Q64" s="91">
        <f t="shared" si="101"/>
        <v>9502</v>
      </c>
      <c r="R64" s="91">
        <f t="shared" si="102"/>
        <v>3522</v>
      </c>
      <c r="S64" s="91">
        <f t="shared" si="103"/>
        <v>4867</v>
      </c>
    </row>
    <row r="65" spans="2:19">
      <c r="B65" s="97" t="s">
        <v>31</v>
      </c>
      <c r="C65" s="98">
        <f t="shared" si="88"/>
        <v>1596</v>
      </c>
      <c r="D65" s="98">
        <f t="shared" ref="D65" si="116">ROUND(C64*D60,0)</f>
        <v>1764</v>
      </c>
      <c r="E65" s="98">
        <f t="shared" ref="E65" si="117">ROUND(D64*E60,0)</f>
        <v>1655</v>
      </c>
      <c r="F65" s="98">
        <f t="shared" ref="F65" si="118">ROUND(E64*F60,0)</f>
        <v>1552</v>
      </c>
      <c r="G65" s="98">
        <f t="shared" ref="G65" si="119">ROUND(F64*G60,0)</f>
        <v>1593</v>
      </c>
      <c r="H65" s="98">
        <f t="shared" ref="H65" si="120">ROUND(G64*H60,0)</f>
        <v>1359</v>
      </c>
      <c r="I65" s="98">
        <f t="shared" ref="I65" si="121">ROUND(H64*I60,0)</f>
        <v>1291</v>
      </c>
      <c r="J65" s="103">
        <f t="shared" ref="J65" si="122">ROUND(I64*J60,0)</f>
        <v>1198</v>
      </c>
      <c r="K65" s="103">
        <f t="shared" ref="K65" si="123">ROUND(J64*K60,0)</f>
        <v>1025</v>
      </c>
      <c r="L65" s="103">
        <f t="shared" ref="L65" si="124">ROUND(K64*L60,0)</f>
        <v>1367</v>
      </c>
      <c r="M65" s="103">
        <f t="shared" ref="M65" si="125">ROUND(L64*M60,0)</f>
        <v>1487</v>
      </c>
      <c r="N65" s="103">
        <f t="shared" ref="N65" si="126">ROUND(M64*N60,0)</f>
        <v>926</v>
      </c>
      <c r="O65" s="103">
        <f t="shared" ref="O65" si="127">ROUND(N64*O60,0)</f>
        <v>1072</v>
      </c>
      <c r="P65" s="75">
        <f t="shared" si="87"/>
        <v>17885</v>
      </c>
      <c r="Q65" s="91">
        <f t="shared" si="101"/>
        <v>9519</v>
      </c>
      <c r="R65" s="91">
        <f t="shared" si="102"/>
        <v>3514</v>
      </c>
      <c r="S65" s="91">
        <f t="shared" si="103"/>
        <v>4852</v>
      </c>
    </row>
    <row r="66" spans="2:19">
      <c r="B66" s="97" t="s">
        <v>32</v>
      </c>
      <c r="C66" s="98">
        <f t="shared" si="88"/>
        <v>1578</v>
      </c>
      <c r="D66" s="98">
        <f t="shared" ref="D66" si="128">ROUND(C65*D60,0)</f>
        <v>1724</v>
      </c>
      <c r="E66" s="98">
        <f t="shared" ref="E66" si="129">ROUND(D65*E60,0)</f>
        <v>1658</v>
      </c>
      <c r="F66" s="98">
        <f t="shared" ref="F66" si="130">ROUND(E65*F60,0)</f>
        <v>1608</v>
      </c>
      <c r="G66" s="98">
        <f t="shared" ref="G66" si="131">ROUND(F65*G60,0)</f>
        <v>1486</v>
      </c>
      <c r="H66" s="98">
        <f t="shared" ref="H66" si="132">ROUND(G65*H60,0)</f>
        <v>1513</v>
      </c>
      <c r="I66" s="98">
        <f t="shared" ref="I66" si="133">ROUND(H65*I60,0)</f>
        <v>1239</v>
      </c>
      <c r="J66" s="103">
        <f t="shared" ref="J66" si="134">ROUND(I65*J60,0)</f>
        <v>1270</v>
      </c>
      <c r="K66" s="103">
        <f t="shared" ref="K66" si="135">ROUND(J65*K60,0)</f>
        <v>1165</v>
      </c>
      <c r="L66" s="103">
        <f t="shared" ref="L66" si="136">ROUND(K65*L60,0)</f>
        <v>1121</v>
      </c>
      <c r="M66" s="103">
        <f t="shared" ref="M66" si="137">ROUND(L65*M60,0)</f>
        <v>1421</v>
      </c>
      <c r="N66" s="103">
        <f t="shared" ref="N66" si="138">ROUND(M65*N60,0)</f>
        <v>966</v>
      </c>
      <c r="O66" s="103">
        <f t="shared" ref="O66" si="139">ROUND(N65*O60,0)</f>
        <v>946</v>
      </c>
      <c r="P66" s="75">
        <f t="shared" si="87"/>
        <v>17695</v>
      </c>
      <c r="Q66" s="91">
        <f t="shared" si="101"/>
        <v>9567</v>
      </c>
      <c r="R66" s="91">
        <f t="shared" si="102"/>
        <v>3674</v>
      </c>
      <c r="S66" s="91">
        <f t="shared" si="103"/>
        <v>4454</v>
      </c>
    </row>
    <row r="67" spans="2:19">
      <c r="B67" s="14"/>
      <c r="C67" s="14"/>
      <c r="D67" s="14"/>
      <c r="E67" s="14"/>
      <c r="F67" s="14"/>
      <c r="G67" s="86"/>
      <c r="H67" s="14"/>
      <c r="I67" s="98"/>
      <c r="J67" s="98"/>
      <c r="K67" s="98"/>
      <c r="L67" s="98"/>
      <c r="M67" s="98"/>
      <c r="N67" s="98"/>
      <c r="O67" s="104"/>
      <c r="P67" s="86"/>
      <c r="Q67" s="86"/>
      <c r="R67" s="86"/>
      <c r="S67" s="86"/>
    </row>
    <row r="68" spans="2:19">
      <c r="B68" s="101"/>
      <c r="C68" s="92" t="s">
        <v>7</v>
      </c>
      <c r="D68" s="92" t="s">
        <v>8</v>
      </c>
      <c r="E68" s="92" t="s">
        <v>9</v>
      </c>
      <c r="F68" s="92" t="s">
        <v>10</v>
      </c>
      <c r="G68" s="92" t="s">
        <v>11</v>
      </c>
      <c r="H68" s="92" t="s">
        <v>12</v>
      </c>
      <c r="I68" s="92" t="s">
        <v>13</v>
      </c>
      <c r="J68" s="93" t="s">
        <v>14</v>
      </c>
      <c r="K68" s="93" t="s">
        <v>15</v>
      </c>
      <c r="L68" s="93" t="s">
        <v>16</v>
      </c>
      <c r="M68" s="93" t="s">
        <v>17</v>
      </c>
      <c r="N68" s="93" t="s">
        <v>18</v>
      </c>
      <c r="O68" s="93" t="s">
        <v>19</v>
      </c>
      <c r="P68" s="86"/>
      <c r="Q68" s="86"/>
      <c r="R68" s="86"/>
      <c r="S68" s="86"/>
    </row>
    <row r="69" spans="2:19">
      <c r="B69" s="68" t="s">
        <v>67</v>
      </c>
      <c r="C69" s="59">
        <f>X27</f>
        <v>0.78516446041968591</v>
      </c>
      <c r="D69" s="59">
        <f t="shared" ref="D69:O69" si="140">Y27</f>
        <v>1.0492641562472906</v>
      </c>
      <c r="E69" s="59">
        <f t="shared" si="140"/>
        <v>0.94321829329051421</v>
      </c>
      <c r="F69" s="59">
        <f t="shared" si="140"/>
        <v>0.9644811337037047</v>
      </c>
      <c r="G69" s="59">
        <f t="shared" si="140"/>
        <v>0.95449916297099779</v>
      </c>
      <c r="H69" s="59">
        <f t="shared" si="140"/>
        <v>0.95187310911068113</v>
      </c>
      <c r="I69" s="59">
        <f t="shared" si="140"/>
        <v>0.91755604266067281</v>
      </c>
      <c r="J69" s="59">
        <f t="shared" si="140"/>
        <v>0.9748663265659957</v>
      </c>
      <c r="K69" s="59">
        <f t="shared" si="140"/>
        <v>0.97347101068300479</v>
      </c>
      <c r="L69" s="59">
        <f t="shared" si="140"/>
        <v>1.0346142888554299</v>
      </c>
      <c r="M69" s="59">
        <f t="shared" si="140"/>
        <v>1.068397145382836</v>
      </c>
      <c r="N69" s="59">
        <f t="shared" si="140"/>
        <v>0.65785264295802381</v>
      </c>
      <c r="O69" s="59">
        <f t="shared" si="140"/>
        <v>0.9851438978121263</v>
      </c>
      <c r="P69" s="86"/>
      <c r="Q69" s="86"/>
      <c r="R69" s="86"/>
      <c r="S69" s="86"/>
    </row>
    <row r="70" spans="2:19" ht="18.75">
      <c r="B70" s="9" t="s">
        <v>46</v>
      </c>
      <c r="C70" s="94" t="s">
        <v>2</v>
      </c>
      <c r="D70" s="94">
        <v>1</v>
      </c>
      <c r="E70" s="94">
        <v>2</v>
      </c>
      <c r="F70" s="94">
        <v>3</v>
      </c>
      <c r="G70" s="94">
        <v>4</v>
      </c>
      <c r="H70" s="94">
        <v>5</v>
      </c>
      <c r="I70" s="94">
        <v>6</v>
      </c>
      <c r="J70" s="94">
        <v>7</v>
      </c>
      <c r="K70" s="94">
        <v>8</v>
      </c>
      <c r="L70" s="94">
        <v>9</v>
      </c>
      <c r="M70" s="94">
        <v>10</v>
      </c>
      <c r="N70" s="94">
        <v>11</v>
      </c>
      <c r="O70" s="94">
        <v>12</v>
      </c>
      <c r="P70" s="95" t="s">
        <v>3</v>
      </c>
      <c r="Q70" s="96" t="s">
        <v>79</v>
      </c>
      <c r="R70" s="96" t="s">
        <v>5</v>
      </c>
      <c r="S70" s="96" t="s">
        <v>6</v>
      </c>
    </row>
    <row r="71" spans="2:19">
      <c r="B71" s="97" t="s">
        <v>29</v>
      </c>
      <c r="C71" s="98">
        <f>ROUND(B12*$C$69,0)</f>
        <v>1717</v>
      </c>
      <c r="D71" s="98">
        <f>ROUND(C11*D69,0)</f>
        <v>1763</v>
      </c>
      <c r="E71" s="98">
        <f t="shared" ref="E71:O71" si="141">ROUND(D11*E69,0)</f>
        <v>1637</v>
      </c>
      <c r="F71" s="98">
        <f t="shared" si="141"/>
        <v>1537</v>
      </c>
      <c r="G71" s="98">
        <f t="shared" si="141"/>
        <v>1445</v>
      </c>
      <c r="H71" s="98">
        <f t="shared" si="141"/>
        <v>1327</v>
      </c>
      <c r="I71" s="98">
        <f t="shared" si="141"/>
        <v>1127</v>
      </c>
      <c r="J71" s="98">
        <f t="shared" si="141"/>
        <v>1310</v>
      </c>
      <c r="K71" s="98">
        <f t="shared" si="141"/>
        <v>1309</v>
      </c>
      <c r="L71" s="98">
        <f t="shared" si="141"/>
        <v>1311</v>
      </c>
      <c r="M71" s="98">
        <f t="shared" si="141"/>
        <v>1500</v>
      </c>
      <c r="N71" s="98">
        <f t="shared" si="141"/>
        <v>1024</v>
      </c>
      <c r="O71" s="98">
        <f t="shared" si="141"/>
        <v>1070</v>
      </c>
      <c r="P71" s="75">
        <f t="shared" ref="P71:P75" si="142">SUM(C71:O71)</f>
        <v>18077</v>
      </c>
      <c r="Q71" s="91">
        <f>SUM(C71:H71)</f>
        <v>9426</v>
      </c>
      <c r="R71" s="91">
        <f>SUM(I71:K71)</f>
        <v>3746</v>
      </c>
      <c r="S71" s="91">
        <f>SUM(L71:O71)</f>
        <v>4905</v>
      </c>
    </row>
    <row r="72" spans="2:19">
      <c r="B72" s="97" t="s">
        <v>30</v>
      </c>
      <c r="C72" s="98">
        <f t="shared" ref="C72:C75" si="143">ROUND(B13*$C$69,0)</f>
        <v>1721</v>
      </c>
      <c r="D72" s="98">
        <f t="shared" ref="D72" si="144">ROUND(C71*D69,0)</f>
        <v>1802</v>
      </c>
      <c r="E72" s="98">
        <f t="shared" ref="E72" si="145">ROUND(D71*E69,0)</f>
        <v>1663</v>
      </c>
      <c r="F72" s="98">
        <f t="shared" ref="F72" si="146">ROUND(E71*F69,0)</f>
        <v>1579</v>
      </c>
      <c r="G72" s="98">
        <f t="shared" ref="G72" si="147">ROUND(F71*G69,0)</f>
        <v>1467</v>
      </c>
      <c r="H72" s="98">
        <f t="shared" ref="H72" si="148">ROUND(G71*H69,0)</f>
        <v>1375</v>
      </c>
      <c r="I72" s="98">
        <f>ROUND(H71*I69,0)</f>
        <v>1218</v>
      </c>
      <c r="J72" s="103">
        <f t="shared" ref="J72" si="149">ROUND(I71*J69,0)</f>
        <v>1099</v>
      </c>
      <c r="K72" s="103">
        <f t="shared" ref="K72" si="150">ROUND(J71*K69,0)</f>
        <v>1275</v>
      </c>
      <c r="L72" s="103">
        <f t="shared" ref="L72" si="151">ROUND(K71*L69,0)</f>
        <v>1354</v>
      </c>
      <c r="M72" s="103">
        <f t="shared" ref="M72" si="152">ROUND(L71*M69,0)</f>
        <v>1401</v>
      </c>
      <c r="N72" s="103">
        <f t="shared" ref="N72" si="153">ROUND(M71*N69,0)</f>
        <v>987</v>
      </c>
      <c r="O72" s="103">
        <f t="shared" ref="O72" si="154">ROUND(N71*O69,0)</f>
        <v>1009</v>
      </c>
      <c r="P72" s="75">
        <f t="shared" si="142"/>
        <v>17950</v>
      </c>
      <c r="Q72" s="91">
        <f t="shared" ref="Q72:Q75" si="155">SUM(C72:H72)</f>
        <v>9607</v>
      </c>
      <c r="R72" s="91">
        <f t="shared" ref="R72:R75" si="156">SUM(I72:K72)</f>
        <v>3592</v>
      </c>
      <c r="S72" s="91">
        <f t="shared" ref="S72:S75" si="157">SUM(L72:O72)</f>
        <v>4751</v>
      </c>
    </row>
    <row r="73" spans="2:19">
      <c r="B73" s="97" t="s">
        <v>31</v>
      </c>
      <c r="C73" s="98">
        <f t="shared" si="143"/>
        <v>1683</v>
      </c>
      <c r="D73" s="98">
        <f t="shared" ref="D73" si="158">ROUND(C72*D69,0)</f>
        <v>1806</v>
      </c>
      <c r="E73" s="98">
        <f t="shared" ref="E73" si="159">ROUND(D72*E69,0)</f>
        <v>1700</v>
      </c>
      <c r="F73" s="98">
        <f t="shared" ref="F73" si="160">ROUND(E72*F69,0)</f>
        <v>1604</v>
      </c>
      <c r="G73" s="98">
        <f t="shared" ref="G73" si="161">ROUND(F72*G69,0)</f>
        <v>1507</v>
      </c>
      <c r="H73" s="98">
        <f t="shared" ref="H73" si="162">ROUND(G72*H69,0)</f>
        <v>1396</v>
      </c>
      <c r="I73" s="98">
        <f t="shared" ref="I73" si="163">ROUND(H72*I69,0)</f>
        <v>1262</v>
      </c>
      <c r="J73" s="103">
        <f t="shared" ref="J73" si="164">ROUND(I72*J69,0)</f>
        <v>1187</v>
      </c>
      <c r="K73" s="103">
        <f t="shared" ref="K73" si="165">ROUND(J72*K69,0)</f>
        <v>1070</v>
      </c>
      <c r="L73" s="103">
        <f t="shared" ref="L73" si="166">ROUND(K72*L69,0)</f>
        <v>1319</v>
      </c>
      <c r="M73" s="103">
        <f t="shared" ref="M73" si="167">ROUND(L72*M69,0)</f>
        <v>1447</v>
      </c>
      <c r="N73" s="103">
        <f t="shared" ref="N73" si="168">ROUND(M72*N69,0)</f>
        <v>922</v>
      </c>
      <c r="O73" s="103">
        <f t="shared" ref="O73" si="169">ROUND(N72*O69,0)</f>
        <v>972</v>
      </c>
      <c r="P73" s="75">
        <f t="shared" si="142"/>
        <v>17875</v>
      </c>
      <c r="Q73" s="91">
        <f t="shared" si="155"/>
        <v>9696</v>
      </c>
      <c r="R73" s="91">
        <f t="shared" si="156"/>
        <v>3519</v>
      </c>
      <c r="S73" s="91">
        <f t="shared" si="157"/>
        <v>4660</v>
      </c>
    </row>
    <row r="74" spans="2:19">
      <c r="B74" s="97" t="s">
        <v>32</v>
      </c>
      <c r="C74" s="98">
        <f t="shared" si="143"/>
        <v>1664</v>
      </c>
      <c r="D74" s="98">
        <f t="shared" ref="D74" si="170">ROUND(C73*D69,0)</f>
        <v>1766</v>
      </c>
      <c r="E74" s="98">
        <f t="shared" ref="E74" si="171">ROUND(D73*E69,0)</f>
        <v>1703</v>
      </c>
      <c r="F74" s="98">
        <f t="shared" ref="F74" si="172">ROUND(E73*F69,0)</f>
        <v>1640</v>
      </c>
      <c r="G74" s="98">
        <f t="shared" ref="G74" si="173">ROUND(F73*G69,0)</f>
        <v>1531</v>
      </c>
      <c r="H74" s="98">
        <f t="shared" ref="H74" si="174">ROUND(G73*H69,0)</f>
        <v>1434</v>
      </c>
      <c r="I74" s="98">
        <f t="shared" ref="I74" si="175">ROUND(H73*I69,0)</f>
        <v>1281</v>
      </c>
      <c r="J74" s="103">
        <f t="shared" ref="J74" si="176">ROUND(I73*J69,0)</f>
        <v>1230</v>
      </c>
      <c r="K74" s="103">
        <f t="shared" ref="K74" si="177">ROUND(J73*K69,0)</f>
        <v>1156</v>
      </c>
      <c r="L74" s="103">
        <f t="shared" ref="L74" si="178">ROUND(K73*L69,0)</f>
        <v>1107</v>
      </c>
      <c r="M74" s="103">
        <f t="shared" ref="M74" si="179">ROUND(L73*M69,0)</f>
        <v>1409</v>
      </c>
      <c r="N74" s="103">
        <f t="shared" ref="N74" si="180">ROUND(M73*N69,0)</f>
        <v>952</v>
      </c>
      <c r="O74" s="103">
        <f t="shared" ref="O74" si="181">ROUND(N73*O69,0)</f>
        <v>908</v>
      </c>
      <c r="P74" s="75">
        <f t="shared" si="142"/>
        <v>17781</v>
      </c>
      <c r="Q74" s="91">
        <f t="shared" si="155"/>
        <v>9738</v>
      </c>
      <c r="R74" s="91">
        <f t="shared" si="156"/>
        <v>3667</v>
      </c>
      <c r="S74" s="91">
        <f t="shared" si="157"/>
        <v>4376</v>
      </c>
    </row>
    <row r="75" spans="2:19">
      <c r="B75" s="97" t="s">
        <v>33</v>
      </c>
      <c r="C75" s="98">
        <f t="shared" si="143"/>
        <v>1756</v>
      </c>
      <c r="D75" s="98">
        <f t="shared" ref="D75" si="182">ROUND(C74*D69,0)</f>
        <v>1746</v>
      </c>
      <c r="E75" s="98">
        <f t="shared" ref="E75" si="183">ROUND(D74*E69,0)</f>
        <v>1666</v>
      </c>
      <c r="F75" s="98">
        <f t="shared" ref="F75" si="184">ROUND(E74*F69,0)</f>
        <v>1643</v>
      </c>
      <c r="G75" s="98">
        <f t="shared" ref="G75" si="185">ROUND(F74*G69,0)</f>
        <v>1565</v>
      </c>
      <c r="H75" s="98">
        <f t="shared" ref="H75" si="186">ROUND(G74*H69,0)</f>
        <v>1457</v>
      </c>
      <c r="I75" s="98">
        <f t="shared" ref="I75" si="187">ROUND(H74*I69,0)</f>
        <v>1316</v>
      </c>
      <c r="J75" s="103">
        <f t="shared" ref="J75" si="188">ROUND(I74*J69,0)</f>
        <v>1249</v>
      </c>
      <c r="K75" s="103">
        <f t="shared" ref="K75" si="189">ROUND(J74*K69,0)</f>
        <v>1197</v>
      </c>
      <c r="L75" s="103">
        <f t="shared" ref="L75" si="190">ROUND(K74*L69,0)</f>
        <v>1196</v>
      </c>
      <c r="M75" s="103">
        <f t="shared" ref="M75" si="191">ROUND(L74*M69,0)</f>
        <v>1183</v>
      </c>
      <c r="N75" s="103">
        <f t="shared" ref="N75" si="192">ROUND(M74*N69,0)</f>
        <v>927</v>
      </c>
      <c r="O75" s="103">
        <f t="shared" ref="O75" si="193">ROUND(N74*O69,0)</f>
        <v>938</v>
      </c>
      <c r="P75" s="75">
        <f t="shared" si="142"/>
        <v>17839</v>
      </c>
      <c r="Q75" s="91">
        <f t="shared" si="155"/>
        <v>9833</v>
      </c>
      <c r="R75" s="91">
        <f t="shared" si="156"/>
        <v>3762</v>
      </c>
      <c r="S75" s="91">
        <f t="shared" si="157"/>
        <v>4244</v>
      </c>
    </row>
    <row r="76" spans="2:19">
      <c r="B76" s="14"/>
      <c r="C76" s="14"/>
      <c r="D76" s="14"/>
      <c r="E76" s="14"/>
      <c r="F76" s="14"/>
      <c r="G76" s="86"/>
      <c r="H76" s="14"/>
      <c r="I76" s="98"/>
      <c r="J76" s="98"/>
      <c r="K76" s="98"/>
      <c r="L76" s="98"/>
      <c r="M76" s="98"/>
      <c r="N76" s="98"/>
      <c r="O76" s="104"/>
      <c r="P76" s="86"/>
      <c r="Q76" s="86"/>
      <c r="R76" s="86"/>
      <c r="S76" s="86"/>
    </row>
    <row r="77" spans="2:19">
      <c r="B77" s="101"/>
      <c r="C77" s="92" t="s">
        <v>7</v>
      </c>
      <c r="D77" s="92" t="s">
        <v>8</v>
      </c>
      <c r="E77" s="92" t="s">
        <v>9</v>
      </c>
      <c r="F77" s="92" t="s">
        <v>10</v>
      </c>
      <c r="G77" s="92" t="s">
        <v>11</v>
      </c>
      <c r="H77" s="92" t="s">
        <v>12</v>
      </c>
      <c r="I77" s="92" t="s">
        <v>13</v>
      </c>
      <c r="J77" s="93" t="s">
        <v>14</v>
      </c>
      <c r="K77" s="93" t="s">
        <v>15</v>
      </c>
      <c r="L77" s="93" t="s">
        <v>16</v>
      </c>
      <c r="M77" s="93" t="s">
        <v>17</v>
      </c>
      <c r="N77" s="93" t="s">
        <v>18</v>
      </c>
      <c r="O77" s="93" t="s">
        <v>19</v>
      </c>
      <c r="P77" s="86"/>
      <c r="Q77" s="86"/>
      <c r="R77" s="86"/>
      <c r="S77" s="86"/>
    </row>
    <row r="78" spans="2:19">
      <c r="B78" s="69" t="s">
        <v>68</v>
      </c>
      <c r="C78" s="60">
        <f>X28</f>
        <v>0.79159075275741597</v>
      </c>
      <c r="D78" s="60">
        <f t="shared" ref="D78:O78" si="194">Y28</f>
        <v>1.0331303990795022</v>
      </c>
      <c r="E78" s="60">
        <f t="shared" si="194"/>
        <v>0.93377704905088288</v>
      </c>
      <c r="F78" s="60">
        <f t="shared" si="194"/>
        <v>0.9726565747259438</v>
      </c>
      <c r="G78" s="60">
        <f t="shared" si="194"/>
        <v>0.95194693005467779</v>
      </c>
      <c r="H78" s="60">
        <f t="shared" si="194"/>
        <v>0.95822892902586243</v>
      </c>
      <c r="I78" s="60">
        <f t="shared" si="194"/>
        <v>0.93177791626353423</v>
      </c>
      <c r="J78" s="60">
        <f t="shared" si="194"/>
        <v>0.97078725346518357</v>
      </c>
      <c r="K78" s="60">
        <f t="shared" si="194"/>
        <v>0.97931945926988062</v>
      </c>
      <c r="L78" s="60">
        <f t="shared" si="194"/>
        <v>1.0745102000385607</v>
      </c>
      <c r="M78" s="60">
        <f t="shared" si="194"/>
        <v>1.0418082372149804</v>
      </c>
      <c r="N78" s="60">
        <f t="shared" si="194"/>
        <v>0.65725318866387672</v>
      </c>
      <c r="O78" s="60">
        <f t="shared" si="194"/>
        <v>0.95313625907314048</v>
      </c>
      <c r="P78" s="86"/>
      <c r="Q78" s="86"/>
      <c r="R78" s="86"/>
      <c r="S78" s="86"/>
    </row>
    <row r="79" spans="2:19" ht="18.75">
      <c r="B79" s="9" t="s">
        <v>46</v>
      </c>
      <c r="C79" s="94" t="s">
        <v>2</v>
      </c>
      <c r="D79" s="94">
        <v>1</v>
      </c>
      <c r="E79" s="94">
        <v>2</v>
      </c>
      <c r="F79" s="94">
        <v>3</v>
      </c>
      <c r="G79" s="94">
        <v>4</v>
      </c>
      <c r="H79" s="94">
        <v>5</v>
      </c>
      <c r="I79" s="94">
        <v>6</v>
      </c>
      <c r="J79" s="94">
        <v>7</v>
      </c>
      <c r="K79" s="94">
        <v>8</v>
      </c>
      <c r="L79" s="94">
        <v>9</v>
      </c>
      <c r="M79" s="94">
        <v>10</v>
      </c>
      <c r="N79" s="94">
        <v>11</v>
      </c>
      <c r="O79" s="94">
        <v>12</v>
      </c>
      <c r="P79" s="95" t="s">
        <v>3</v>
      </c>
      <c r="Q79" s="96" t="s">
        <v>79</v>
      </c>
      <c r="R79" s="96" t="s">
        <v>5</v>
      </c>
      <c r="S79" s="96" t="s">
        <v>6</v>
      </c>
    </row>
    <row r="80" spans="2:19">
      <c r="B80" s="97" t="s">
        <v>30</v>
      </c>
      <c r="C80" s="98">
        <f>ROUND(B13*$C$78,0)</f>
        <v>1735</v>
      </c>
      <c r="D80" s="98">
        <f>ROUND(C12*D78,0)</f>
        <v>1789</v>
      </c>
      <c r="E80" s="98">
        <f t="shared" ref="E80:O80" si="195">ROUND(D12*E78,0)</f>
        <v>1627</v>
      </c>
      <c r="F80" s="98">
        <f t="shared" si="195"/>
        <v>1557</v>
      </c>
      <c r="G80" s="98">
        <f t="shared" si="195"/>
        <v>1515</v>
      </c>
      <c r="H80" s="98">
        <f t="shared" si="195"/>
        <v>1395</v>
      </c>
      <c r="I80" s="98">
        <f t="shared" si="195"/>
        <v>1249</v>
      </c>
      <c r="J80" s="98">
        <f t="shared" si="195"/>
        <v>1153</v>
      </c>
      <c r="K80" s="98">
        <f t="shared" si="195"/>
        <v>1269</v>
      </c>
      <c r="L80" s="98">
        <f t="shared" si="195"/>
        <v>1421</v>
      </c>
      <c r="M80" s="98">
        <f t="shared" si="195"/>
        <v>1726</v>
      </c>
      <c r="N80" s="98">
        <f t="shared" si="195"/>
        <v>818</v>
      </c>
      <c r="O80" s="98">
        <f t="shared" si="195"/>
        <v>958</v>
      </c>
      <c r="P80" s="75">
        <f t="shared" ref="P80:P84" si="196">SUM(C80:O80)</f>
        <v>18212</v>
      </c>
      <c r="Q80" s="91">
        <f>SUM(C80:H80)</f>
        <v>9618</v>
      </c>
      <c r="R80" s="91">
        <f>SUM(I80:K80)</f>
        <v>3671</v>
      </c>
      <c r="S80" s="91">
        <f>SUM(L80:O80)</f>
        <v>4923</v>
      </c>
    </row>
    <row r="81" spans="2:19">
      <c r="B81" s="97" t="s">
        <v>31</v>
      </c>
      <c r="C81" s="98">
        <f t="shared" ref="C81:C84" si="197">ROUND(B14*$C$78,0)</f>
        <v>1696</v>
      </c>
      <c r="D81" s="98">
        <f t="shared" ref="D81" si="198">ROUND(C80*D78,0)</f>
        <v>1792</v>
      </c>
      <c r="E81" s="98">
        <f t="shared" ref="E81" si="199">ROUND(D80*E78,0)</f>
        <v>1671</v>
      </c>
      <c r="F81" s="98">
        <f t="shared" ref="F81" si="200">ROUND(E80*F78,0)</f>
        <v>1583</v>
      </c>
      <c r="G81" s="98">
        <f t="shared" ref="G81" si="201">ROUND(F80*G78,0)</f>
        <v>1482</v>
      </c>
      <c r="H81" s="98">
        <f t="shared" ref="H81" si="202">ROUND(G80*H78,0)</f>
        <v>1452</v>
      </c>
      <c r="I81" s="98">
        <f t="shared" ref="I81" si="203">ROUND(H80*I78,0)</f>
        <v>1300</v>
      </c>
      <c r="J81" s="103">
        <f t="shared" ref="J81" si="204">ROUND(I80*J78,0)</f>
        <v>1213</v>
      </c>
      <c r="K81" s="103">
        <f t="shared" ref="K81" si="205">ROUND(J80*K78,0)</f>
        <v>1129</v>
      </c>
      <c r="L81" s="103">
        <f t="shared" ref="L81" si="206">ROUND(K80*L78,0)</f>
        <v>1364</v>
      </c>
      <c r="M81" s="103">
        <f t="shared" ref="M81" si="207">ROUND(L80*M78,0)</f>
        <v>1480</v>
      </c>
      <c r="N81" s="103">
        <f t="shared" ref="N81" si="208">ROUND(M80*N78,0)</f>
        <v>1134</v>
      </c>
      <c r="O81" s="103">
        <f t="shared" ref="O81" si="209">ROUND(N80*O78,0)</f>
        <v>780</v>
      </c>
      <c r="P81" s="75">
        <f t="shared" si="196"/>
        <v>18076</v>
      </c>
      <c r="Q81" s="91">
        <f t="shared" ref="Q81:Q84" si="210">SUM(C81:H81)</f>
        <v>9676</v>
      </c>
      <c r="R81" s="91">
        <f t="shared" ref="R81:R84" si="211">SUM(I81:K81)</f>
        <v>3642</v>
      </c>
      <c r="S81" s="91">
        <f t="shared" ref="S81:S84" si="212">SUM(L81:O81)</f>
        <v>4758</v>
      </c>
    </row>
    <row r="82" spans="2:19">
      <c r="B82" s="97" t="s">
        <v>32</v>
      </c>
      <c r="C82" s="98">
        <f t="shared" si="197"/>
        <v>1677</v>
      </c>
      <c r="D82" s="98">
        <f t="shared" ref="D82" si="213">ROUND(C81*D78,0)</f>
        <v>1752</v>
      </c>
      <c r="E82" s="98">
        <f t="shared" ref="E82" si="214">ROUND(D81*E78,0)</f>
        <v>1673</v>
      </c>
      <c r="F82" s="98">
        <f t="shared" ref="F82" si="215">ROUND(E81*F78,0)</f>
        <v>1625</v>
      </c>
      <c r="G82" s="98">
        <f t="shared" ref="G82" si="216">ROUND(F81*G78,0)</f>
        <v>1507</v>
      </c>
      <c r="H82" s="98">
        <f t="shared" ref="H82" si="217">ROUND(G81*H78,0)</f>
        <v>1420</v>
      </c>
      <c r="I82" s="98">
        <f t="shared" ref="I82" si="218">ROUND(H81*I78,0)</f>
        <v>1353</v>
      </c>
      <c r="J82" s="103">
        <f t="shared" ref="J82" si="219">ROUND(I81*J78,0)</f>
        <v>1262</v>
      </c>
      <c r="K82" s="103">
        <f t="shared" ref="K82" si="220">ROUND(J81*K78,0)</f>
        <v>1188</v>
      </c>
      <c r="L82" s="103">
        <f t="shared" ref="L82" si="221">ROUND(K81*L78,0)</f>
        <v>1213</v>
      </c>
      <c r="M82" s="103">
        <f t="shared" ref="M82" si="222">ROUND(L81*M78,0)</f>
        <v>1421</v>
      </c>
      <c r="N82" s="103">
        <f t="shared" ref="N82" si="223">ROUND(M81*N78,0)</f>
        <v>973</v>
      </c>
      <c r="O82" s="103">
        <f t="shared" ref="O82" si="224">ROUND(N81*O78,0)</f>
        <v>1081</v>
      </c>
      <c r="P82" s="75">
        <f t="shared" si="196"/>
        <v>18145</v>
      </c>
      <c r="Q82" s="91">
        <f t="shared" si="210"/>
        <v>9654</v>
      </c>
      <c r="R82" s="91">
        <f t="shared" si="211"/>
        <v>3803</v>
      </c>
      <c r="S82" s="91">
        <f t="shared" si="212"/>
        <v>4688</v>
      </c>
    </row>
    <row r="83" spans="2:19">
      <c r="B83" s="97" t="s">
        <v>33</v>
      </c>
      <c r="C83" s="98">
        <f t="shared" si="197"/>
        <v>1770</v>
      </c>
      <c r="D83" s="98">
        <f t="shared" ref="D83" si="225">ROUND(C82*D78,0)</f>
        <v>1733</v>
      </c>
      <c r="E83" s="98">
        <f t="shared" ref="E83" si="226">ROUND(D82*E78,0)</f>
        <v>1636</v>
      </c>
      <c r="F83" s="98">
        <f t="shared" ref="F83" si="227">ROUND(E82*F78,0)</f>
        <v>1627</v>
      </c>
      <c r="G83" s="98">
        <f t="shared" ref="G83" si="228">ROUND(F82*G78,0)</f>
        <v>1547</v>
      </c>
      <c r="H83" s="98">
        <f t="shared" ref="H83" si="229">ROUND(G82*H78,0)</f>
        <v>1444</v>
      </c>
      <c r="I83" s="98">
        <f t="shared" ref="I83" si="230">ROUND(H82*I78,0)</f>
        <v>1323</v>
      </c>
      <c r="J83" s="103">
        <f t="shared" ref="J83" si="231">ROUND(I82*J78,0)</f>
        <v>1313</v>
      </c>
      <c r="K83" s="103">
        <f t="shared" ref="K83" si="232">ROUND(J82*K78,0)</f>
        <v>1236</v>
      </c>
      <c r="L83" s="103">
        <f t="shared" ref="L83" si="233">ROUND(K82*L78,0)</f>
        <v>1277</v>
      </c>
      <c r="M83" s="103">
        <f t="shared" ref="M83" si="234">ROUND(L82*M78,0)</f>
        <v>1264</v>
      </c>
      <c r="N83" s="103">
        <f t="shared" ref="N83" si="235">ROUND(M82*N78,0)</f>
        <v>934</v>
      </c>
      <c r="O83" s="103">
        <f t="shared" ref="O83" si="236">ROUND(N82*O78,0)</f>
        <v>927</v>
      </c>
      <c r="P83" s="75">
        <f t="shared" si="196"/>
        <v>18031</v>
      </c>
      <c r="Q83" s="91">
        <f t="shared" si="210"/>
        <v>9757</v>
      </c>
      <c r="R83" s="91">
        <f t="shared" si="211"/>
        <v>3872</v>
      </c>
      <c r="S83" s="91">
        <f t="shared" si="212"/>
        <v>4402</v>
      </c>
    </row>
    <row r="84" spans="2:19">
      <c r="B84" s="97" t="s">
        <v>34</v>
      </c>
      <c r="C84" s="98">
        <f t="shared" si="197"/>
        <v>1835</v>
      </c>
      <c r="D84" s="98">
        <f t="shared" ref="D84" si="237">ROUND(C83*D78,0)</f>
        <v>1829</v>
      </c>
      <c r="E84" s="98">
        <f t="shared" ref="E84" si="238">ROUND(D83*E78,0)</f>
        <v>1618</v>
      </c>
      <c r="F84" s="98">
        <f t="shared" ref="F84" si="239">ROUND(E83*F78,0)</f>
        <v>1591</v>
      </c>
      <c r="G84" s="98">
        <f t="shared" ref="G84" si="240">ROUND(F83*G78,0)</f>
        <v>1549</v>
      </c>
      <c r="H84" s="98">
        <f t="shared" ref="H84" si="241">ROUND(G83*H78,0)</f>
        <v>1482</v>
      </c>
      <c r="I84" s="98">
        <f t="shared" ref="I84" si="242">ROUND(H83*I78,0)</f>
        <v>1345</v>
      </c>
      <c r="J84" s="103">
        <f t="shared" ref="J84" si="243">ROUND(I83*J78,0)</f>
        <v>1284</v>
      </c>
      <c r="K84" s="103">
        <f t="shared" ref="K84" si="244">ROUND(J83*K78,0)</f>
        <v>1286</v>
      </c>
      <c r="L84" s="103">
        <f t="shared" ref="L84" si="245">ROUND(K83*L78,0)</f>
        <v>1328</v>
      </c>
      <c r="M84" s="103">
        <f t="shared" ref="M84" si="246">ROUND(L83*M78,0)</f>
        <v>1330</v>
      </c>
      <c r="N84" s="103">
        <f t="shared" ref="N84" si="247">ROUND(M83*N78,0)</f>
        <v>831</v>
      </c>
      <c r="O84" s="103">
        <f t="shared" ref="O84" si="248">ROUND(N83*O78,0)</f>
        <v>890</v>
      </c>
      <c r="P84" s="75">
        <f t="shared" si="196"/>
        <v>18198</v>
      </c>
      <c r="Q84" s="91">
        <f t="shared" si="210"/>
        <v>9904</v>
      </c>
      <c r="R84" s="91">
        <f t="shared" si="211"/>
        <v>3915</v>
      </c>
      <c r="S84" s="91">
        <f t="shared" si="212"/>
        <v>4379</v>
      </c>
    </row>
    <row r="85" spans="2:19">
      <c r="B85" s="14"/>
      <c r="C85" s="14"/>
      <c r="D85" s="14"/>
      <c r="E85" s="14"/>
      <c r="F85" s="14"/>
      <c r="G85" s="86"/>
      <c r="H85" s="14"/>
      <c r="I85" s="98"/>
      <c r="J85" s="98"/>
      <c r="K85" s="98"/>
      <c r="L85" s="98"/>
      <c r="M85" s="98"/>
      <c r="N85" s="98"/>
      <c r="O85" s="104"/>
      <c r="P85" s="86"/>
      <c r="Q85" s="86"/>
      <c r="R85" s="86"/>
      <c r="S85" s="86"/>
    </row>
    <row r="86" spans="2:19">
      <c r="B86" s="101"/>
      <c r="C86" s="92" t="s">
        <v>7</v>
      </c>
      <c r="D86" s="92" t="s">
        <v>8</v>
      </c>
      <c r="E86" s="92" t="s">
        <v>9</v>
      </c>
      <c r="F86" s="92" t="s">
        <v>10</v>
      </c>
      <c r="G86" s="92" t="s">
        <v>11</v>
      </c>
      <c r="H86" s="92" t="s">
        <v>12</v>
      </c>
      <c r="I86" s="92" t="s">
        <v>13</v>
      </c>
      <c r="J86" s="93" t="s">
        <v>14</v>
      </c>
      <c r="K86" s="93" t="s">
        <v>15</v>
      </c>
      <c r="L86" s="93" t="s">
        <v>16</v>
      </c>
      <c r="M86" s="93" t="s">
        <v>17</v>
      </c>
      <c r="N86" s="93" t="s">
        <v>18</v>
      </c>
      <c r="O86" s="93" t="s">
        <v>19</v>
      </c>
      <c r="P86" s="86"/>
      <c r="Q86" s="86"/>
      <c r="R86" s="86"/>
      <c r="S86" s="86"/>
    </row>
    <row r="87" spans="2:19">
      <c r="B87" s="68" t="s">
        <v>69</v>
      </c>
      <c r="C87" s="59">
        <f>X29</f>
        <v>0.78925464873393314</v>
      </c>
      <c r="D87" s="59">
        <f t="shared" ref="D87:O87" si="249">Y29</f>
        <v>1.0306662537207627</v>
      </c>
      <c r="E87" s="59">
        <f t="shared" si="249"/>
        <v>0.9435277607331134</v>
      </c>
      <c r="F87" s="59">
        <f t="shared" si="249"/>
        <v>0.9730332201096159</v>
      </c>
      <c r="G87" s="59">
        <f t="shared" si="249"/>
        <v>0.96145319575613986</v>
      </c>
      <c r="H87" s="59">
        <f t="shared" si="249"/>
        <v>0.97426284404233554</v>
      </c>
      <c r="I87" s="59">
        <f t="shared" si="249"/>
        <v>0.94381175675636098</v>
      </c>
      <c r="J87" s="59">
        <f t="shared" si="249"/>
        <v>0.98096643423655805</v>
      </c>
      <c r="K87" s="59">
        <f t="shared" si="249"/>
        <v>0.99786850513247805</v>
      </c>
      <c r="L87" s="59">
        <f t="shared" si="249"/>
        <v>1.1497503312828927</v>
      </c>
      <c r="M87" s="59">
        <f t="shared" si="249"/>
        <v>0.96837771591397792</v>
      </c>
      <c r="N87" s="59">
        <f t="shared" si="249"/>
        <v>0.67831408841429786</v>
      </c>
      <c r="O87" s="59">
        <f t="shared" si="249"/>
        <v>0.94593413910916224</v>
      </c>
      <c r="P87" s="86"/>
      <c r="Q87" s="86"/>
      <c r="R87" s="86"/>
      <c r="S87" s="86"/>
    </row>
    <row r="88" spans="2:19" ht="18.75">
      <c r="B88" s="9" t="s">
        <v>46</v>
      </c>
      <c r="C88" s="94" t="s">
        <v>2</v>
      </c>
      <c r="D88" s="94">
        <v>1</v>
      </c>
      <c r="E88" s="94">
        <v>2</v>
      </c>
      <c r="F88" s="94">
        <v>3</v>
      </c>
      <c r="G88" s="94">
        <v>4</v>
      </c>
      <c r="H88" s="94">
        <v>5</v>
      </c>
      <c r="I88" s="94">
        <v>6</v>
      </c>
      <c r="J88" s="94">
        <v>7</v>
      </c>
      <c r="K88" s="94">
        <v>8</v>
      </c>
      <c r="L88" s="94">
        <v>9</v>
      </c>
      <c r="M88" s="94">
        <v>10</v>
      </c>
      <c r="N88" s="94">
        <v>11</v>
      </c>
      <c r="O88" s="94">
        <v>12</v>
      </c>
      <c r="P88" s="95" t="s">
        <v>3</v>
      </c>
      <c r="Q88" s="96" t="s">
        <v>79</v>
      </c>
      <c r="R88" s="96" t="s">
        <v>5</v>
      </c>
      <c r="S88" s="96" t="s">
        <v>6</v>
      </c>
    </row>
    <row r="89" spans="2:19">
      <c r="B89" s="97" t="s">
        <v>31</v>
      </c>
      <c r="C89" s="98">
        <f>ROUND(B14*$C$87,0)</f>
        <v>1691</v>
      </c>
      <c r="D89" s="98">
        <f>ROUND(C13*D87,0)</f>
        <v>1817</v>
      </c>
      <c r="E89" s="98">
        <f t="shared" ref="E89:O89" si="250">ROUND(D13*E87,0)</f>
        <v>1679</v>
      </c>
      <c r="F89" s="98">
        <f t="shared" si="250"/>
        <v>1619</v>
      </c>
      <c r="G89" s="98">
        <f t="shared" si="250"/>
        <v>1534</v>
      </c>
      <c r="H89" s="98">
        <f t="shared" si="250"/>
        <v>1512</v>
      </c>
      <c r="I89" s="98">
        <f t="shared" si="250"/>
        <v>1395</v>
      </c>
      <c r="J89" s="98">
        <f t="shared" si="250"/>
        <v>1270</v>
      </c>
      <c r="K89" s="98">
        <f t="shared" si="250"/>
        <v>1191</v>
      </c>
      <c r="L89" s="98">
        <f t="shared" si="250"/>
        <v>1541</v>
      </c>
      <c r="M89" s="98">
        <f t="shared" si="250"/>
        <v>1680</v>
      </c>
      <c r="N89" s="98">
        <f t="shared" si="250"/>
        <v>824</v>
      </c>
      <c r="O89" s="98">
        <f t="shared" si="250"/>
        <v>892</v>
      </c>
      <c r="P89" s="75">
        <f t="shared" ref="P89:P93" si="251">SUM(C89:O89)</f>
        <v>18645</v>
      </c>
      <c r="Q89" s="91">
        <f>SUM(C89:H89)</f>
        <v>9852</v>
      </c>
      <c r="R89" s="91">
        <f>SUM(I89:K89)</f>
        <v>3856</v>
      </c>
      <c r="S89" s="91">
        <f>SUM(L89:O89)</f>
        <v>4937</v>
      </c>
    </row>
    <row r="90" spans="2:19">
      <c r="B90" s="97" t="s">
        <v>32</v>
      </c>
      <c r="C90" s="98">
        <f t="shared" ref="C90:C93" si="252">ROUND(B15*$C$87,0)</f>
        <v>1672</v>
      </c>
      <c r="D90" s="98">
        <f t="shared" ref="D90" si="253">ROUND(C89*D87,0)</f>
        <v>1743</v>
      </c>
      <c r="E90" s="98">
        <f t="shared" ref="E90" si="254">ROUND(D89*E87,0)</f>
        <v>1714</v>
      </c>
      <c r="F90" s="98">
        <f t="shared" ref="F90" si="255">ROUND(E89*F87,0)</f>
        <v>1634</v>
      </c>
      <c r="G90" s="98">
        <f t="shared" ref="G90" si="256">ROUND(F89*G87,0)</f>
        <v>1557</v>
      </c>
      <c r="H90" s="98">
        <f t="shared" ref="H90" si="257">ROUND(G89*H87,0)</f>
        <v>1495</v>
      </c>
      <c r="I90" s="98">
        <f t="shared" ref="I90" si="258">ROUND(H89*I87,0)</f>
        <v>1427</v>
      </c>
      <c r="J90" s="103">
        <f t="shared" ref="J90" si="259">ROUND(I89*J87,0)</f>
        <v>1368</v>
      </c>
      <c r="K90" s="103">
        <f t="shared" ref="K90" si="260">ROUND(J89*K87,0)</f>
        <v>1267</v>
      </c>
      <c r="L90" s="103">
        <f t="shared" ref="L90" si="261">ROUND(K89*L87,0)</f>
        <v>1369</v>
      </c>
      <c r="M90" s="103">
        <f t="shared" ref="M90" si="262">ROUND(L89*M87,0)</f>
        <v>1492</v>
      </c>
      <c r="N90" s="103">
        <f t="shared" ref="N90" si="263">ROUND(M89*N87,0)</f>
        <v>1140</v>
      </c>
      <c r="O90" s="103">
        <f t="shared" ref="O90" si="264">ROUND(N89*O87,0)</f>
        <v>779</v>
      </c>
      <c r="P90" s="75">
        <f t="shared" si="251"/>
        <v>18657</v>
      </c>
      <c r="Q90" s="91">
        <f t="shared" ref="Q90:Q93" si="265">SUM(C90:H90)</f>
        <v>9815</v>
      </c>
      <c r="R90" s="91">
        <f t="shared" ref="R90:R93" si="266">SUM(I90:K90)</f>
        <v>4062</v>
      </c>
      <c r="S90" s="91">
        <f t="shared" ref="S90:S93" si="267">SUM(L90:O90)</f>
        <v>4780</v>
      </c>
    </row>
    <row r="91" spans="2:19">
      <c r="B91" s="97" t="s">
        <v>33</v>
      </c>
      <c r="C91" s="98">
        <f t="shared" si="252"/>
        <v>1765</v>
      </c>
      <c r="D91" s="98">
        <f t="shared" ref="D91" si="268">ROUND(C90*D87,0)</f>
        <v>1723</v>
      </c>
      <c r="E91" s="98">
        <f t="shared" ref="E91" si="269">ROUND(D90*E87,0)</f>
        <v>1645</v>
      </c>
      <c r="F91" s="98">
        <f t="shared" ref="F91" si="270">ROUND(E90*F87,0)</f>
        <v>1668</v>
      </c>
      <c r="G91" s="98">
        <f t="shared" ref="G91" si="271">ROUND(F90*G87,0)</f>
        <v>1571</v>
      </c>
      <c r="H91" s="98">
        <f t="shared" ref="H91" si="272">ROUND(G90*H87,0)</f>
        <v>1517</v>
      </c>
      <c r="I91" s="98">
        <f t="shared" ref="I91" si="273">ROUND(H90*I87,0)</f>
        <v>1411</v>
      </c>
      <c r="J91" s="103">
        <f t="shared" ref="J91" si="274">ROUND(I90*J87,0)</f>
        <v>1400</v>
      </c>
      <c r="K91" s="103">
        <f t="shared" ref="K91" si="275">ROUND(J90*K87,0)</f>
        <v>1365</v>
      </c>
      <c r="L91" s="103">
        <f t="shared" ref="L91" si="276">ROUND(K90*L87,0)</f>
        <v>1457</v>
      </c>
      <c r="M91" s="103">
        <f t="shared" ref="M91" si="277">ROUND(L90*M87,0)</f>
        <v>1326</v>
      </c>
      <c r="N91" s="103">
        <f t="shared" ref="N91" si="278">ROUND(M90*N87,0)</f>
        <v>1012</v>
      </c>
      <c r="O91" s="103">
        <f t="shared" ref="O91" si="279">ROUND(N90*O87,0)</f>
        <v>1078</v>
      </c>
      <c r="P91" s="75">
        <f t="shared" si="251"/>
        <v>18938</v>
      </c>
      <c r="Q91" s="91">
        <f t="shared" si="265"/>
        <v>9889</v>
      </c>
      <c r="R91" s="91">
        <f t="shared" si="266"/>
        <v>4176</v>
      </c>
      <c r="S91" s="91">
        <f t="shared" si="267"/>
        <v>4873</v>
      </c>
    </row>
    <row r="92" spans="2:19">
      <c r="B92" s="97" t="s">
        <v>34</v>
      </c>
      <c r="C92" s="98">
        <f t="shared" si="252"/>
        <v>1829</v>
      </c>
      <c r="D92" s="98">
        <f t="shared" ref="D92" si="280">ROUND(C91*D87,0)</f>
        <v>1819</v>
      </c>
      <c r="E92" s="98">
        <f t="shared" ref="E92" si="281">ROUND(D91*E87,0)</f>
        <v>1626</v>
      </c>
      <c r="F92" s="98">
        <f t="shared" ref="F92" si="282">ROUND(E91*F87,0)</f>
        <v>1601</v>
      </c>
      <c r="G92" s="98">
        <f t="shared" ref="G92" si="283">ROUND(F91*G87,0)</f>
        <v>1604</v>
      </c>
      <c r="H92" s="98">
        <f t="shared" ref="H92" si="284">ROUND(G91*H87,0)</f>
        <v>1531</v>
      </c>
      <c r="I92" s="98">
        <f t="shared" ref="I92" si="285">ROUND(H91*I87,0)</f>
        <v>1432</v>
      </c>
      <c r="J92" s="103">
        <f t="shared" ref="J92" si="286">ROUND(I91*J87,0)</f>
        <v>1384</v>
      </c>
      <c r="K92" s="103">
        <f t="shared" ref="K92" si="287">ROUND(J91*K87,0)</f>
        <v>1397</v>
      </c>
      <c r="L92" s="103">
        <f t="shared" ref="L92" si="288">ROUND(K91*L87,0)</f>
        <v>1569</v>
      </c>
      <c r="M92" s="103">
        <f t="shared" ref="M92" si="289">ROUND(L91*M87,0)</f>
        <v>1411</v>
      </c>
      <c r="N92" s="103">
        <f t="shared" ref="N92" si="290">ROUND(M91*N87,0)</f>
        <v>899</v>
      </c>
      <c r="O92" s="103">
        <f t="shared" ref="O92" si="291">ROUND(N91*O87,0)</f>
        <v>957</v>
      </c>
      <c r="P92" s="75">
        <f t="shared" si="251"/>
        <v>19059</v>
      </c>
      <c r="Q92" s="91">
        <f t="shared" si="265"/>
        <v>10010</v>
      </c>
      <c r="R92" s="91">
        <f t="shared" si="266"/>
        <v>4213</v>
      </c>
      <c r="S92" s="91">
        <f t="shared" si="267"/>
        <v>4836</v>
      </c>
    </row>
    <row r="93" spans="2:19">
      <c r="B93" s="97" t="s">
        <v>35</v>
      </c>
      <c r="C93" s="98">
        <f t="shared" si="252"/>
        <v>1744</v>
      </c>
      <c r="D93" s="98">
        <f t="shared" ref="D93" si="292">ROUND(C92*D87,0)</f>
        <v>1885</v>
      </c>
      <c r="E93" s="98">
        <f t="shared" ref="E93" si="293">ROUND(D92*E87,0)</f>
        <v>1716</v>
      </c>
      <c r="F93" s="98">
        <f t="shared" ref="F93" si="294">ROUND(E92*F87,0)</f>
        <v>1582</v>
      </c>
      <c r="G93" s="98">
        <f t="shared" ref="G93" si="295">ROUND(F92*G87,0)</f>
        <v>1539</v>
      </c>
      <c r="H93" s="98">
        <f t="shared" ref="H93" si="296">ROUND(G92*H87,0)</f>
        <v>1563</v>
      </c>
      <c r="I93" s="98">
        <f t="shared" ref="I93" si="297">ROUND(H92*I87,0)</f>
        <v>1445</v>
      </c>
      <c r="J93" s="103">
        <f t="shared" ref="J93" si="298">ROUND(I92*J87,0)</f>
        <v>1405</v>
      </c>
      <c r="K93" s="103">
        <f t="shared" ref="K93" si="299">ROUND(J92*K87,0)</f>
        <v>1381</v>
      </c>
      <c r="L93" s="103">
        <f t="shared" ref="L93" si="300">ROUND(K92*L87,0)</f>
        <v>1606</v>
      </c>
      <c r="M93" s="103">
        <f t="shared" ref="M93" si="301">ROUND(L92*M87,0)</f>
        <v>1519</v>
      </c>
      <c r="N93" s="103">
        <f t="shared" ref="N93" si="302">ROUND(M92*N87,0)</f>
        <v>957</v>
      </c>
      <c r="O93" s="103">
        <f t="shared" ref="O93" si="303">ROUND(N92*O87,0)</f>
        <v>850</v>
      </c>
      <c r="P93" s="75">
        <f t="shared" si="251"/>
        <v>19192</v>
      </c>
      <c r="Q93" s="91">
        <f t="shared" si="265"/>
        <v>10029</v>
      </c>
      <c r="R93" s="91">
        <f t="shared" si="266"/>
        <v>4231</v>
      </c>
      <c r="S93" s="91">
        <f t="shared" si="267"/>
        <v>4932</v>
      </c>
    </row>
    <row r="94" spans="2:19">
      <c r="B94" s="14"/>
      <c r="C94" s="14"/>
      <c r="D94" s="14"/>
      <c r="E94" s="14"/>
      <c r="F94" s="14"/>
      <c r="G94" s="86"/>
      <c r="H94" s="14"/>
      <c r="I94" s="98"/>
      <c r="J94" s="98"/>
      <c r="K94" s="98"/>
      <c r="L94" s="98"/>
      <c r="M94" s="98"/>
      <c r="N94" s="98"/>
      <c r="O94" s="104"/>
      <c r="P94" s="86"/>
      <c r="Q94" s="86"/>
      <c r="R94" s="86"/>
      <c r="S94" s="86"/>
    </row>
    <row r="95" spans="2:19">
      <c r="B95" s="101"/>
      <c r="C95" s="92" t="s">
        <v>7</v>
      </c>
      <c r="D95" s="92" t="s">
        <v>8</v>
      </c>
      <c r="E95" s="92" t="s">
        <v>9</v>
      </c>
      <c r="F95" s="92" t="s">
        <v>10</v>
      </c>
      <c r="G95" s="92" t="s">
        <v>11</v>
      </c>
      <c r="H95" s="92" t="s">
        <v>12</v>
      </c>
      <c r="I95" s="92" t="s">
        <v>13</v>
      </c>
      <c r="J95" s="93" t="s">
        <v>14</v>
      </c>
      <c r="K95" s="93" t="s">
        <v>15</v>
      </c>
      <c r="L95" s="93" t="s">
        <v>16</v>
      </c>
      <c r="M95" s="93" t="s">
        <v>17</v>
      </c>
      <c r="N95" s="93" t="s">
        <v>18</v>
      </c>
      <c r="O95" s="93" t="s">
        <v>19</v>
      </c>
      <c r="P95" s="86"/>
      <c r="Q95" s="86"/>
      <c r="R95" s="86"/>
      <c r="S95" s="86"/>
    </row>
    <row r="96" spans="2:19">
      <c r="B96" s="67" t="s">
        <v>70</v>
      </c>
      <c r="C96" s="60">
        <f>X30</f>
        <v>0.79437165695742107</v>
      </c>
      <c r="D96" s="60">
        <f t="shared" ref="D96:O96" si="304">Y30</f>
        <v>1.0249733108531254</v>
      </c>
      <c r="E96" s="60">
        <f t="shared" si="304"/>
        <v>0.94833168077973851</v>
      </c>
      <c r="F96" s="60">
        <f t="shared" si="304"/>
        <v>0.98066176819901041</v>
      </c>
      <c r="G96" s="60">
        <f t="shared" si="304"/>
        <v>0.96683146701568401</v>
      </c>
      <c r="H96" s="60">
        <f t="shared" si="304"/>
        <v>0.98788558054145426</v>
      </c>
      <c r="I96" s="60">
        <f t="shared" si="304"/>
        <v>0.968954811043652</v>
      </c>
      <c r="J96" s="60">
        <f t="shared" si="304"/>
        <v>0.99083354116248845</v>
      </c>
      <c r="K96" s="60">
        <f t="shared" si="304"/>
        <v>0.9907143638748992</v>
      </c>
      <c r="L96" s="60">
        <f t="shared" si="304"/>
        <v>1.2350737143674699</v>
      </c>
      <c r="M96" s="60">
        <f t="shared" si="304"/>
        <v>0.87791460311443115</v>
      </c>
      <c r="N96" s="60">
        <f t="shared" si="304"/>
        <v>0.69817256477683931</v>
      </c>
      <c r="O96" s="60">
        <f t="shared" si="304"/>
        <v>0.93449857234731715</v>
      </c>
      <c r="P96" s="86"/>
      <c r="Q96" s="86"/>
      <c r="R96" s="86"/>
      <c r="S96" s="86"/>
    </row>
    <row r="97" spans="2:19" ht="18.75">
      <c r="B97" s="9" t="s">
        <v>46</v>
      </c>
      <c r="C97" s="94" t="s">
        <v>2</v>
      </c>
      <c r="D97" s="94">
        <v>1</v>
      </c>
      <c r="E97" s="94">
        <v>2</v>
      </c>
      <c r="F97" s="94">
        <v>3</v>
      </c>
      <c r="G97" s="94">
        <v>4</v>
      </c>
      <c r="H97" s="94">
        <v>5</v>
      </c>
      <c r="I97" s="94">
        <v>6</v>
      </c>
      <c r="J97" s="94">
        <v>7</v>
      </c>
      <c r="K97" s="94">
        <v>8</v>
      </c>
      <c r="L97" s="94">
        <v>9</v>
      </c>
      <c r="M97" s="94">
        <v>10</v>
      </c>
      <c r="N97" s="94">
        <v>11</v>
      </c>
      <c r="O97" s="94">
        <v>12</v>
      </c>
      <c r="P97" s="95" t="s">
        <v>3</v>
      </c>
      <c r="Q97" s="96" t="s">
        <v>79</v>
      </c>
      <c r="R97" s="96" t="s">
        <v>5</v>
      </c>
      <c r="S97" s="96" t="s">
        <v>6</v>
      </c>
    </row>
    <row r="98" spans="2:19">
      <c r="B98" s="97" t="s">
        <v>32</v>
      </c>
      <c r="C98" s="98">
        <f>ROUND(B15*$C$96,0)</f>
        <v>1683</v>
      </c>
      <c r="D98" s="98">
        <f>ROUND(C14*D96,0)</f>
        <v>1804</v>
      </c>
      <c r="E98" s="98">
        <f t="shared" ref="E98:O98" si="305">ROUND(D14*E96,0)</f>
        <v>1683</v>
      </c>
      <c r="F98" s="98">
        <f t="shared" si="305"/>
        <v>1643</v>
      </c>
      <c r="G98" s="98">
        <f t="shared" si="305"/>
        <v>1582</v>
      </c>
      <c r="H98" s="98">
        <f t="shared" si="305"/>
        <v>1547</v>
      </c>
      <c r="I98" s="98">
        <f t="shared" si="305"/>
        <v>1479</v>
      </c>
      <c r="J98" s="98">
        <f t="shared" si="305"/>
        <v>1471</v>
      </c>
      <c r="K98" s="98">
        <f t="shared" si="305"/>
        <v>1297</v>
      </c>
      <c r="L98" s="98">
        <f t="shared" si="305"/>
        <v>1419</v>
      </c>
      <c r="M98" s="98">
        <f t="shared" si="305"/>
        <v>1566</v>
      </c>
      <c r="N98" s="98">
        <f t="shared" si="305"/>
        <v>938</v>
      </c>
      <c r="O98" s="98">
        <f t="shared" si="305"/>
        <v>810</v>
      </c>
      <c r="P98" s="75">
        <f t="shared" ref="P98:P102" si="306">SUM(C98:O98)</f>
        <v>18922</v>
      </c>
      <c r="Q98" s="91">
        <f>SUM(C98:H98)</f>
        <v>9942</v>
      </c>
      <c r="R98" s="91">
        <f>SUM(I98:K98)</f>
        <v>4247</v>
      </c>
      <c r="S98" s="91">
        <f>SUM(L98:O98)</f>
        <v>4733</v>
      </c>
    </row>
    <row r="99" spans="2:19">
      <c r="B99" s="97" t="s">
        <v>33</v>
      </c>
      <c r="C99" s="98">
        <f t="shared" ref="C99:C102" si="307">ROUND(B16*$C$96,0)</f>
        <v>1776</v>
      </c>
      <c r="D99" s="98">
        <f t="shared" ref="D99" si="308">ROUND(C98*D96,0)</f>
        <v>1725</v>
      </c>
      <c r="E99" s="98">
        <f t="shared" ref="E99" si="309">ROUND(D98*E96,0)</f>
        <v>1711</v>
      </c>
      <c r="F99" s="98">
        <f t="shared" ref="F99" si="310">ROUND(E98*F96,0)</f>
        <v>1650</v>
      </c>
      <c r="G99" s="98">
        <f t="shared" ref="G99" si="311">ROUND(F98*G96,0)</f>
        <v>1589</v>
      </c>
      <c r="H99" s="98">
        <f t="shared" ref="H99" si="312">ROUND(G98*H96,0)</f>
        <v>1563</v>
      </c>
      <c r="I99" s="98">
        <f t="shared" ref="I99" si="313">ROUND(H98*I96,0)</f>
        <v>1499</v>
      </c>
      <c r="J99" s="103">
        <f t="shared" ref="J99" si="314">ROUND(I98*J96,0)</f>
        <v>1465</v>
      </c>
      <c r="K99" s="103">
        <f t="shared" ref="K99" si="315">ROUND(J98*K96,0)</f>
        <v>1457</v>
      </c>
      <c r="L99" s="103">
        <f t="shared" ref="L99" si="316">ROUND(K98*L96,0)</f>
        <v>1602</v>
      </c>
      <c r="M99" s="103">
        <f t="shared" ref="M99" si="317">ROUND(L98*M96,0)</f>
        <v>1246</v>
      </c>
      <c r="N99" s="103">
        <f t="shared" ref="N99" si="318">ROUND(M98*N96,0)</f>
        <v>1093</v>
      </c>
      <c r="O99" s="103">
        <f t="shared" ref="O99" si="319">ROUND(N98*O96,0)</f>
        <v>877</v>
      </c>
      <c r="P99" s="75">
        <f t="shared" si="306"/>
        <v>19253</v>
      </c>
      <c r="Q99" s="91">
        <f t="shared" ref="Q99:Q102" si="320">SUM(C99:H99)</f>
        <v>10014</v>
      </c>
      <c r="R99" s="91">
        <f t="shared" ref="R99:R102" si="321">SUM(I99:K99)</f>
        <v>4421</v>
      </c>
      <c r="S99" s="91">
        <f t="shared" ref="S99:S102" si="322">SUM(L99:O99)</f>
        <v>4818</v>
      </c>
    </row>
    <row r="100" spans="2:19">
      <c r="B100" s="97" t="s">
        <v>34</v>
      </c>
      <c r="C100" s="98">
        <f t="shared" si="307"/>
        <v>1841</v>
      </c>
      <c r="D100" s="98">
        <f t="shared" ref="D100" si="323">ROUND(C99*D96,0)</f>
        <v>1820</v>
      </c>
      <c r="E100" s="98">
        <f t="shared" ref="E100" si="324">ROUND(D99*E96,0)</f>
        <v>1636</v>
      </c>
      <c r="F100" s="98">
        <f t="shared" ref="F100" si="325">ROUND(E99*F96,0)</f>
        <v>1678</v>
      </c>
      <c r="G100" s="98">
        <f t="shared" ref="G100" si="326">ROUND(F99*G96,0)</f>
        <v>1595</v>
      </c>
      <c r="H100" s="98">
        <f t="shared" ref="H100" si="327">ROUND(G99*H96,0)</f>
        <v>1570</v>
      </c>
      <c r="I100" s="98">
        <f t="shared" ref="I100" si="328">ROUND(H99*I96,0)</f>
        <v>1514</v>
      </c>
      <c r="J100" s="103">
        <f t="shared" ref="J100" si="329">ROUND(I99*J96,0)</f>
        <v>1485</v>
      </c>
      <c r="K100" s="103">
        <f t="shared" ref="K100" si="330">ROUND(J99*K96,0)</f>
        <v>1451</v>
      </c>
      <c r="L100" s="103">
        <f t="shared" ref="L100" si="331">ROUND(K99*L96,0)</f>
        <v>1800</v>
      </c>
      <c r="M100" s="103">
        <f t="shared" ref="M100" si="332">ROUND(L99*M96,0)</f>
        <v>1406</v>
      </c>
      <c r="N100" s="103">
        <f t="shared" ref="N100" si="333">ROUND(M99*N96,0)</f>
        <v>870</v>
      </c>
      <c r="O100" s="103">
        <f t="shared" ref="O100" si="334">ROUND(N99*O96,0)</f>
        <v>1021</v>
      </c>
      <c r="P100" s="75">
        <f t="shared" si="306"/>
        <v>19687</v>
      </c>
      <c r="Q100" s="91">
        <f t="shared" si="320"/>
        <v>10140</v>
      </c>
      <c r="R100" s="91">
        <f t="shared" si="321"/>
        <v>4450</v>
      </c>
      <c r="S100" s="91">
        <f t="shared" si="322"/>
        <v>5097</v>
      </c>
    </row>
    <row r="101" spans="2:19">
      <c r="B101" s="97" t="s">
        <v>35</v>
      </c>
      <c r="C101" s="98">
        <f t="shared" si="307"/>
        <v>1756</v>
      </c>
      <c r="D101" s="98">
        <f t="shared" ref="D101" si="335">ROUND(C100*D96,0)</f>
        <v>1887</v>
      </c>
      <c r="E101" s="98">
        <f t="shared" ref="E101" si="336">ROUND(D100*E96,0)</f>
        <v>1726</v>
      </c>
      <c r="F101" s="98">
        <f t="shared" ref="F101" si="337">ROUND(E100*F96,0)</f>
        <v>1604</v>
      </c>
      <c r="G101" s="98">
        <f t="shared" ref="G101" si="338">ROUND(F100*G96,0)</f>
        <v>1622</v>
      </c>
      <c r="H101" s="98">
        <f t="shared" ref="H101" si="339">ROUND(G100*H96,0)</f>
        <v>1576</v>
      </c>
      <c r="I101" s="98">
        <f t="shared" ref="I101" si="340">ROUND(H100*I96,0)</f>
        <v>1521</v>
      </c>
      <c r="J101" s="103">
        <f t="shared" ref="J101" si="341">ROUND(I100*J96,0)</f>
        <v>1500</v>
      </c>
      <c r="K101" s="103">
        <f t="shared" ref="K101" si="342">ROUND(J100*K96,0)</f>
        <v>1471</v>
      </c>
      <c r="L101" s="103">
        <f t="shared" ref="L101" si="343">ROUND(K100*L96,0)</f>
        <v>1792</v>
      </c>
      <c r="M101" s="103">
        <f t="shared" ref="M101" si="344">ROUND(L100*M96,0)</f>
        <v>1580</v>
      </c>
      <c r="N101" s="103">
        <f t="shared" ref="N101" si="345">ROUND(M100*N96,0)</f>
        <v>982</v>
      </c>
      <c r="O101" s="103">
        <f t="shared" ref="O101" si="346">ROUND(N100*O96,0)</f>
        <v>813</v>
      </c>
      <c r="P101" s="75">
        <f t="shared" si="306"/>
        <v>19830</v>
      </c>
      <c r="Q101" s="91">
        <f t="shared" si="320"/>
        <v>10171</v>
      </c>
      <c r="R101" s="91">
        <f t="shared" si="321"/>
        <v>4492</v>
      </c>
      <c r="S101" s="91">
        <f t="shared" si="322"/>
        <v>5167</v>
      </c>
    </row>
    <row r="102" spans="2:19">
      <c r="B102" s="97" t="s">
        <v>36</v>
      </c>
      <c r="C102" s="98">
        <f t="shared" si="307"/>
        <v>1699</v>
      </c>
      <c r="D102" s="98">
        <f t="shared" ref="D102" si="347">ROUND(C101*D96,0)</f>
        <v>1800</v>
      </c>
      <c r="E102" s="98">
        <f t="shared" ref="E102" si="348">ROUND(D101*E96,0)</f>
        <v>1790</v>
      </c>
      <c r="F102" s="98">
        <f t="shared" ref="F102" si="349">ROUND(E101*F96,0)</f>
        <v>1693</v>
      </c>
      <c r="G102" s="98">
        <f t="shared" ref="G102" si="350">ROUND(F101*G96,0)</f>
        <v>1551</v>
      </c>
      <c r="H102" s="98">
        <f t="shared" ref="H102" si="351">ROUND(G101*H96,0)</f>
        <v>1602</v>
      </c>
      <c r="I102" s="98">
        <f t="shared" ref="I102" si="352">ROUND(H101*I96,0)</f>
        <v>1527</v>
      </c>
      <c r="J102" s="103">
        <f t="shared" ref="J102" si="353">ROUND(I101*J96,0)</f>
        <v>1507</v>
      </c>
      <c r="K102" s="103">
        <f t="shared" ref="K102" si="354">ROUND(J101*K96,0)</f>
        <v>1486</v>
      </c>
      <c r="L102" s="103">
        <f t="shared" ref="L102" si="355">ROUND(K101*L96,0)</f>
        <v>1817</v>
      </c>
      <c r="M102" s="103">
        <f>ROUND(L101*M96,0)</f>
        <v>1573</v>
      </c>
      <c r="N102" s="103">
        <f t="shared" ref="N102" si="356">ROUND(M101*N96,0)</f>
        <v>1103</v>
      </c>
      <c r="O102" s="103">
        <f t="shared" ref="O102" si="357">ROUND(N101*O96,0)</f>
        <v>918</v>
      </c>
      <c r="P102" s="75">
        <f t="shared" si="306"/>
        <v>20066</v>
      </c>
      <c r="Q102" s="91">
        <f t="shared" si="320"/>
        <v>10135</v>
      </c>
      <c r="R102" s="91">
        <f t="shared" si="321"/>
        <v>4520</v>
      </c>
      <c r="S102" s="91">
        <f t="shared" si="322"/>
        <v>5411</v>
      </c>
    </row>
    <row r="103" spans="2:19">
      <c r="B103" s="14"/>
      <c r="C103" s="14"/>
      <c r="D103" s="14"/>
      <c r="E103" s="14"/>
      <c r="F103" s="14"/>
      <c r="G103" s="86"/>
      <c r="H103" s="14"/>
      <c r="I103" s="98"/>
      <c r="J103" s="98"/>
      <c r="K103" s="98"/>
      <c r="L103" s="98"/>
      <c r="M103" s="98"/>
      <c r="N103" s="98"/>
      <c r="O103" s="104"/>
      <c r="P103" s="86"/>
      <c r="Q103" s="86"/>
      <c r="R103" s="86"/>
      <c r="S103" s="86"/>
    </row>
    <row r="104" spans="2:19">
      <c r="B104" s="101"/>
      <c r="C104" s="92" t="s">
        <v>7</v>
      </c>
      <c r="D104" s="92" t="s">
        <v>8</v>
      </c>
      <c r="E104" s="92" t="s">
        <v>9</v>
      </c>
      <c r="F104" s="92" t="s">
        <v>10</v>
      </c>
      <c r="G104" s="92" t="s">
        <v>11</v>
      </c>
      <c r="H104" s="92" t="s">
        <v>12</v>
      </c>
      <c r="I104" s="92" t="s">
        <v>13</v>
      </c>
      <c r="J104" s="93" t="s">
        <v>14</v>
      </c>
      <c r="K104" s="93" t="s">
        <v>15</v>
      </c>
      <c r="L104" s="93" t="s">
        <v>16</v>
      </c>
      <c r="M104" s="93" t="s">
        <v>17</v>
      </c>
      <c r="N104" s="93" t="s">
        <v>18</v>
      </c>
      <c r="O104" s="93" t="s">
        <v>19</v>
      </c>
      <c r="P104" s="86"/>
      <c r="Q104" s="86"/>
      <c r="R104" s="86"/>
      <c r="S104" s="86"/>
    </row>
    <row r="105" spans="2:19">
      <c r="B105" s="68" t="s">
        <v>71</v>
      </c>
      <c r="C105" s="59">
        <f>X31</f>
        <v>0.82032012100727347</v>
      </c>
      <c r="D105" s="59">
        <f t="shared" ref="D105:O105" si="358">Y31</f>
        <v>1.0189903091556525</v>
      </c>
      <c r="E105" s="59">
        <f t="shared" si="358"/>
        <v>0.95193287228082324</v>
      </c>
      <c r="F105" s="59">
        <f t="shared" si="358"/>
        <v>0.99379572412120842</v>
      </c>
      <c r="G105" s="59">
        <f t="shared" si="358"/>
        <v>0.96813437170776373</v>
      </c>
      <c r="H105" s="59">
        <f t="shared" si="358"/>
        <v>0.99772744429814164</v>
      </c>
      <c r="I105" s="59">
        <f t="shared" si="358"/>
        <v>0.9815324746375913</v>
      </c>
      <c r="J105" s="59">
        <f t="shared" si="358"/>
        <v>0.99587850837850833</v>
      </c>
      <c r="K105" s="59">
        <f t="shared" si="358"/>
        <v>0.98447723463585179</v>
      </c>
      <c r="L105" s="59">
        <f t="shared" si="358"/>
        <v>1.3519028002841886</v>
      </c>
      <c r="M105" s="59">
        <f t="shared" si="358"/>
        <v>0.78882374926156662</v>
      </c>
      <c r="N105" s="59">
        <f t="shared" si="358"/>
        <v>0.71207391619326144</v>
      </c>
      <c r="O105" s="59">
        <f t="shared" si="358"/>
        <v>0.91867255868393327</v>
      </c>
      <c r="P105" s="86"/>
      <c r="Q105" s="86"/>
      <c r="R105" s="86"/>
      <c r="S105" s="86"/>
    </row>
    <row r="106" spans="2:19" ht="18.75">
      <c r="B106" s="9" t="s">
        <v>46</v>
      </c>
      <c r="C106" s="94" t="s">
        <v>2</v>
      </c>
      <c r="D106" s="94">
        <v>1</v>
      </c>
      <c r="E106" s="94">
        <v>2</v>
      </c>
      <c r="F106" s="94">
        <v>3</v>
      </c>
      <c r="G106" s="94">
        <v>4</v>
      </c>
      <c r="H106" s="94">
        <v>5</v>
      </c>
      <c r="I106" s="94">
        <v>6</v>
      </c>
      <c r="J106" s="94">
        <v>7</v>
      </c>
      <c r="K106" s="94">
        <v>8</v>
      </c>
      <c r="L106" s="94">
        <v>9</v>
      </c>
      <c r="M106" s="94">
        <v>10</v>
      </c>
      <c r="N106" s="94">
        <v>11</v>
      </c>
      <c r="O106" s="94">
        <v>12</v>
      </c>
      <c r="P106" s="95" t="s">
        <v>3</v>
      </c>
      <c r="Q106" s="96" t="s">
        <v>79</v>
      </c>
      <c r="R106" s="96" t="s">
        <v>5</v>
      </c>
      <c r="S106" s="96" t="s">
        <v>6</v>
      </c>
    </row>
    <row r="107" spans="2:19">
      <c r="B107" s="97" t="s">
        <v>33</v>
      </c>
      <c r="C107" s="98">
        <f>ROUND(B16*$C$105,0)</f>
        <v>1834</v>
      </c>
      <c r="D107" s="98">
        <f>ROUND(C15*D105,0)</f>
        <v>1919</v>
      </c>
      <c r="E107" s="98">
        <f t="shared" ref="E107:O107" si="359">ROUND(D15*E105,0)</f>
        <v>1684</v>
      </c>
      <c r="F107" s="98">
        <f t="shared" si="359"/>
        <v>1744</v>
      </c>
      <c r="G107" s="98">
        <f t="shared" si="359"/>
        <v>1617</v>
      </c>
      <c r="H107" s="98">
        <f t="shared" si="359"/>
        <v>1557</v>
      </c>
      <c r="I107" s="98">
        <f t="shared" si="359"/>
        <v>1585</v>
      </c>
      <c r="J107" s="98">
        <f t="shared" si="359"/>
        <v>1501</v>
      </c>
      <c r="K107" s="98">
        <f t="shared" si="359"/>
        <v>1467</v>
      </c>
      <c r="L107" s="98">
        <f t="shared" si="359"/>
        <v>1697</v>
      </c>
      <c r="M107" s="98">
        <f t="shared" si="359"/>
        <v>1320</v>
      </c>
      <c r="N107" s="98">
        <f t="shared" si="359"/>
        <v>966</v>
      </c>
      <c r="O107" s="98">
        <f t="shared" si="359"/>
        <v>903</v>
      </c>
      <c r="P107" s="75">
        <f t="shared" ref="P107:P111" si="360">SUM(C107:O107)</f>
        <v>19794</v>
      </c>
      <c r="Q107" s="91">
        <f>SUM(C107:H107)</f>
        <v>10355</v>
      </c>
      <c r="R107" s="91">
        <f>SUM(I107:K107)</f>
        <v>4553</v>
      </c>
      <c r="S107" s="91">
        <f>SUM(L107:O107)</f>
        <v>4886</v>
      </c>
    </row>
    <row r="108" spans="2:19">
      <c r="B108" s="97" t="s">
        <v>34</v>
      </c>
      <c r="C108" s="98">
        <f t="shared" ref="C108:C111" si="361">ROUND(B17*$C$105,0)</f>
        <v>1902</v>
      </c>
      <c r="D108" s="98">
        <f t="shared" ref="D108" si="362">ROUND(C107*D105,0)</f>
        <v>1869</v>
      </c>
      <c r="E108" s="98">
        <f t="shared" ref="E108" si="363">ROUND(D107*E105,0)</f>
        <v>1827</v>
      </c>
      <c r="F108" s="98">
        <f t="shared" ref="F108" si="364">ROUND(E107*F105,0)</f>
        <v>1674</v>
      </c>
      <c r="G108" s="98">
        <f t="shared" ref="G108" si="365">ROUND(F107*G105,0)</f>
        <v>1688</v>
      </c>
      <c r="H108" s="98">
        <f t="shared" ref="H108" si="366">ROUND(G107*H105,0)</f>
        <v>1613</v>
      </c>
      <c r="I108" s="98">
        <f t="shared" ref="I108" si="367">ROUND(H107*I105,0)</f>
        <v>1528</v>
      </c>
      <c r="J108" s="103">
        <f t="shared" ref="J108" si="368">ROUND(I107*J105,0)</f>
        <v>1578</v>
      </c>
      <c r="K108" s="103">
        <f t="shared" ref="K108" si="369">ROUND(J107*K105,0)</f>
        <v>1478</v>
      </c>
      <c r="L108" s="103">
        <f t="shared" ref="L108" si="370">ROUND(K107*L105,0)</f>
        <v>1983</v>
      </c>
      <c r="M108" s="103">
        <f t="shared" ref="M108" si="371">ROUND(L107*M105,0)</f>
        <v>1339</v>
      </c>
      <c r="N108" s="103">
        <f t="shared" ref="N108" si="372">ROUND(M107*N105,0)</f>
        <v>940</v>
      </c>
      <c r="O108" s="103">
        <f t="shared" ref="O108" si="373">ROUND(N107*O105,0)</f>
        <v>887</v>
      </c>
      <c r="P108" s="75">
        <f t="shared" si="360"/>
        <v>20306</v>
      </c>
      <c r="Q108" s="91">
        <f t="shared" ref="Q108:Q111" si="374">SUM(C108:H108)</f>
        <v>10573</v>
      </c>
      <c r="R108" s="91">
        <f t="shared" ref="R108:R111" si="375">SUM(I108:K108)</f>
        <v>4584</v>
      </c>
      <c r="S108" s="91">
        <f t="shared" ref="S108:S111" si="376">SUM(L108:O108)</f>
        <v>5149</v>
      </c>
    </row>
    <row r="109" spans="2:19">
      <c r="B109" s="97" t="s">
        <v>35</v>
      </c>
      <c r="C109" s="98">
        <f t="shared" si="361"/>
        <v>1813</v>
      </c>
      <c r="D109" s="98">
        <f t="shared" ref="D109" si="377">ROUND(C108*D105,0)</f>
        <v>1938</v>
      </c>
      <c r="E109" s="98">
        <f t="shared" ref="E109" si="378">ROUND(D108*E105,0)</f>
        <v>1779</v>
      </c>
      <c r="F109" s="98">
        <f t="shared" ref="F109" si="379">ROUND(E108*F105,0)</f>
        <v>1816</v>
      </c>
      <c r="G109" s="98">
        <f t="shared" ref="G109" si="380">ROUND(F108*G105,0)</f>
        <v>1621</v>
      </c>
      <c r="H109" s="98">
        <f t="shared" ref="H109" si="381">ROUND(G108*H105,0)</f>
        <v>1684</v>
      </c>
      <c r="I109" s="98">
        <f t="shared" ref="I109" si="382">ROUND(H108*I105,0)</f>
        <v>1583</v>
      </c>
      <c r="J109" s="103">
        <f t="shared" ref="J109" si="383">ROUND(I108*J105,0)</f>
        <v>1522</v>
      </c>
      <c r="K109" s="103">
        <f t="shared" ref="K109" si="384">ROUND(J108*K105,0)</f>
        <v>1554</v>
      </c>
      <c r="L109" s="103">
        <f t="shared" ref="L109" si="385">ROUND(K108*L105,0)</f>
        <v>1998</v>
      </c>
      <c r="M109" s="103">
        <f t="shared" ref="M109" si="386">ROUND(L108*M105,0)</f>
        <v>1564</v>
      </c>
      <c r="N109" s="103">
        <f t="shared" ref="N109" si="387">ROUND(M108*N105,0)</f>
        <v>953</v>
      </c>
      <c r="O109" s="103">
        <f t="shared" ref="O109" si="388">ROUND(N108*O105,0)</f>
        <v>864</v>
      </c>
      <c r="P109" s="75">
        <f t="shared" si="360"/>
        <v>20689</v>
      </c>
      <c r="Q109" s="91">
        <f t="shared" si="374"/>
        <v>10651</v>
      </c>
      <c r="R109" s="91">
        <f t="shared" si="375"/>
        <v>4659</v>
      </c>
      <c r="S109" s="91">
        <f t="shared" si="376"/>
        <v>5379</v>
      </c>
    </row>
    <row r="110" spans="2:19">
      <c r="B110" s="97" t="s">
        <v>36</v>
      </c>
      <c r="C110" s="98">
        <f t="shared" si="361"/>
        <v>1755</v>
      </c>
      <c r="D110" s="98">
        <f t="shared" ref="D110" si="389">ROUND(C109*D105,0)</f>
        <v>1847</v>
      </c>
      <c r="E110" s="98">
        <f t="shared" ref="E110" si="390">ROUND(D109*E105,0)</f>
        <v>1845</v>
      </c>
      <c r="F110" s="98">
        <f t="shared" ref="F110" si="391">ROUND(E109*F105,0)</f>
        <v>1768</v>
      </c>
      <c r="G110" s="98">
        <f t="shared" ref="G110" si="392">ROUND(F109*G105,0)</f>
        <v>1758</v>
      </c>
      <c r="H110" s="98">
        <f t="shared" ref="H110" si="393">ROUND(G109*H105,0)</f>
        <v>1617</v>
      </c>
      <c r="I110" s="98">
        <f t="shared" ref="I110" si="394">ROUND(H109*I105,0)</f>
        <v>1653</v>
      </c>
      <c r="J110" s="103">
        <f t="shared" ref="J110" si="395">ROUND(I109*J105,0)</f>
        <v>1576</v>
      </c>
      <c r="K110" s="103">
        <f t="shared" ref="K110" si="396">ROUND(J109*K105,0)</f>
        <v>1498</v>
      </c>
      <c r="L110" s="103">
        <f t="shared" ref="L110" si="397">ROUND(K109*L105,0)</f>
        <v>2101</v>
      </c>
      <c r="M110" s="103">
        <f t="shared" ref="M110" si="398">ROUND(L109*M105,0)</f>
        <v>1576</v>
      </c>
      <c r="N110" s="103">
        <f t="shared" ref="N110" si="399">ROUND(M109*N105,0)</f>
        <v>1114</v>
      </c>
      <c r="O110" s="103">
        <f t="shared" ref="O110" si="400">ROUND(N109*O105,0)</f>
        <v>875</v>
      </c>
      <c r="P110" s="75">
        <f t="shared" si="360"/>
        <v>20983</v>
      </c>
      <c r="Q110" s="91">
        <f t="shared" si="374"/>
        <v>10590</v>
      </c>
      <c r="R110" s="91">
        <f t="shared" si="375"/>
        <v>4727</v>
      </c>
      <c r="S110" s="91">
        <f t="shared" si="376"/>
        <v>5666</v>
      </c>
    </row>
    <row r="111" spans="2:19">
      <c r="B111" s="97" t="s">
        <v>37</v>
      </c>
      <c r="C111" s="98">
        <f t="shared" si="361"/>
        <v>1756</v>
      </c>
      <c r="D111" s="98">
        <f t="shared" ref="D111" si="401">ROUND(C110*D105,0)</f>
        <v>1788</v>
      </c>
      <c r="E111" s="98">
        <f t="shared" ref="E111" si="402">ROUND(D110*E105,0)</f>
        <v>1758</v>
      </c>
      <c r="F111" s="98">
        <f t="shared" ref="F111" si="403">ROUND(E110*F105,0)</f>
        <v>1834</v>
      </c>
      <c r="G111" s="98">
        <f t="shared" ref="G111" si="404">ROUND(F110*G105,0)</f>
        <v>1712</v>
      </c>
      <c r="H111" s="98">
        <f t="shared" ref="H111" si="405">ROUND(G110*H105,0)</f>
        <v>1754</v>
      </c>
      <c r="I111" s="98">
        <f t="shared" ref="I111" si="406">ROUND(H110*I105,0)</f>
        <v>1587</v>
      </c>
      <c r="J111" s="103">
        <f t="shared" ref="J111" si="407">ROUND(I110*J105,0)</f>
        <v>1646</v>
      </c>
      <c r="K111" s="103">
        <f t="shared" ref="K111" si="408">ROUND(J110*K105,0)</f>
        <v>1552</v>
      </c>
      <c r="L111" s="103">
        <f t="shared" ref="L111" si="409">ROUND(K110*L105,0)</f>
        <v>2025</v>
      </c>
      <c r="M111" s="103">
        <f t="shared" ref="M111" si="410">ROUND(L110*M105,0)</f>
        <v>1657</v>
      </c>
      <c r="N111" s="103">
        <f t="shared" ref="N111" si="411">ROUND(M110*N105,0)</f>
        <v>1122</v>
      </c>
      <c r="O111" s="103">
        <f t="shared" ref="O111" si="412">ROUND(N110*O105,0)</f>
        <v>1023</v>
      </c>
      <c r="P111" s="75">
        <f t="shared" si="360"/>
        <v>21214</v>
      </c>
      <c r="Q111" s="91">
        <f t="shared" si="374"/>
        <v>10602</v>
      </c>
      <c r="R111" s="91">
        <f t="shared" si="375"/>
        <v>4785</v>
      </c>
      <c r="S111" s="91">
        <f t="shared" si="376"/>
        <v>5827</v>
      </c>
    </row>
    <row r="112" spans="2:19">
      <c r="B112" s="14"/>
      <c r="C112" s="14"/>
      <c r="D112" s="14"/>
      <c r="E112" s="14"/>
      <c r="F112" s="14"/>
      <c r="G112" s="86"/>
      <c r="H112" s="14"/>
      <c r="I112" s="98"/>
      <c r="J112" s="98"/>
      <c r="K112" s="98"/>
      <c r="L112" s="98"/>
      <c r="M112" s="98"/>
      <c r="N112" s="98"/>
      <c r="O112" s="104"/>
      <c r="P112" s="86"/>
      <c r="Q112" s="86"/>
      <c r="R112" s="86"/>
      <c r="S112" s="86"/>
    </row>
    <row r="113" spans="2:19">
      <c r="B113" s="101"/>
      <c r="C113" s="92" t="s">
        <v>7</v>
      </c>
      <c r="D113" s="92" t="s">
        <v>8</v>
      </c>
      <c r="E113" s="92" t="s">
        <v>9</v>
      </c>
      <c r="F113" s="92" t="s">
        <v>10</v>
      </c>
      <c r="G113" s="92" t="s">
        <v>11</v>
      </c>
      <c r="H113" s="92" t="s">
        <v>12</v>
      </c>
      <c r="I113" s="92" t="s">
        <v>13</v>
      </c>
      <c r="J113" s="93" t="s">
        <v>14</v>
      </c>
      <c r="K113" s="93" t="s">
        <v>15</v>
      </c>
      <c r="L113" s="93" t="s">
        <v>16</v>
      </c>
      <c r="M113" s="93" t="s">
        <v>17</v>
      </c>
      <c r="N113" s="93" t="s">
        <v>18</v>
      </c>
      <c r="O113" s="93" t="s">
        <v>19</v>
      </c>
      <c r="P113" s="86"/>
      <c r="Q113" s="86"/>
      <c r="R113" s="86"/>
      <c r="S113" s="86"/>
    </row>
    <row r="114" spans="2:19">
      <c r="B114" s="67" t="s">
        <v>72</v>
      </c>
      <c r="C114" s="60">
        <f>X32</f>
        <v>0.83385890780187422</v>
      </c>
      <c r="D114" s="60">
        <f t="shared" ref="D114:O114" si="413">Y32</f>
        <v>1.012021155323116</v>
      </c>
      <c r="E114" s="60">
        <f t="shared" si="413"/>
        <v>0.96261210408404985</v>
      </c>
      <c r="F114" s="60">
        <f t="shared" si="413"/>
        <v>0.98529187957595865</v>
      </c>
      <c r="G114" s="60">
        <f t="shared" si="413"/>
        <v>0.97396913546954011</v>
      </c>
      <c r="H114" s="60">
        <f t="shared" si="413"/>
        <v>1.0106148807995934</v>
      </c>
      <c r="I114" s="60">
        <f t="shared" si="413"/>
        <v>0.98348384664876509</v>
      </c>
      <c r="J114" s="60">
        <f t="shared" si="413"/>
        <v>1.0091202848502119</v>
      </c>
      <c r="K114" s="60">
        <f t="shared" si="413"/>
        <v>0.9843899114652721</v>
      </c>
      <c r="L114" s="60">
        <f t="shared" si="413"/>
        <v>1.3341127135907098</v>
      </c>
      <c r="M114" s="60">
        <f t="shared" si="413"/>
        <v>0.72792471686671822</v>
      </c>
      <c r="N114" s="60">
        <f t="shared" si="413"/>
        <v>0.75491317393139168</v>
      </c>
      <c r="O114" s="60">
        <f t="shared" si="413"/>
        <v>0.90543626170902469</v>
      </c>
      <c r="P114" s="86"/>
      <c r="Q114" s="86"/>
      <c r="R114" s="86"/>
      <c r="S114" s="86"/>
    </row>
    <row r="115" spans="2:19" ht="18.75">
      <c r="B115" s="9" t="s">
        <v>46</v>
      </c>
      <c r="C115" s="94" t="s">
        <v>2</v>
      </c>
      <c r="D115" s="94">
        <v>1</v>
      </c>
      <c r="E115" s="94">
        <v>2</v>
      </c>
      <c r="F115" s="94">
        <v>3</v>
      </c>
      <c r="G115" s="94">
        <v>4</v>
      </c>
      <c r="H115" s="94">
        <v>5</v>
      </c>
      <c r="I115" s="94">
        <v>6</v>
      </c>
      <c r="J115" s="94">
        <v>7</v>
      </c>
      <c r="K115" s="94">
        <v>8</v>
      </c>
      <c r="L115" s="94">
        <v>9</v>
      </c>
      <c r="M115" s="94">
        <v>10</v>
      </c>
      <c r="N115" s="94">
        <v>11</v>
      </c>
      <c r="O115" s="94">
        <v>12</v>
      </c>
      <c r="P115" s="95" t="s">
        <v>3</v>
      </c>
      <c r="Q115" s="96" t="s">
        <v>79</v>
      </c>
      <c r="R115" s="96" t="s">
        <v>5</v>
      </c>
      <c r="S115" s="96" t="s">
        <v>6</v>
      </c>
    </row>
    <row r="116" spans="2:19">
      <c r="B116" s="97" t="s">
        <v>34</v>
      </c>
      <c r="C116" s="98">
        <f>ROUND(B17*$C$114,0)</f>
        <v>1933</v>
      </c>
      <c r="D116" s="98">
        <f>ROUND(C16*D114,0)</f>
        <v>1953</v>
      </c>
      <c r="E116" s="98">
        <f t="shared" ref="E116:O116" si="414">ROUND(D16*E114,0)</f>
        <v>1829</v>
      </c>
      <c r="F116" s="98">
        <f t="shared" si="414"/>
        <v>1682</v>
      </c>
      <c r="G116" s="98">
        <f t="shared" si="414"/>
        <v>1648</v>
      </c>
      <c r="H116" s="98">
        <f t="shared" si="414"/>
        <v>1662</v>
      </c>
      <c r="I116" s="98">
        <f t="shared" si="414"/>
        <v>1555</v>
      </c>
      <c r="J116" s="98">
        <f t="shared" si="414"/>
        <v>1589</v>
      </c>
      <c r="K116" s="98">
        <f t="shared" si="414"/>
        <v>1509</v>
      </c>
      <c r="L116" s="98">
        <f t="shared" si="414"/>
        <v>1953</v>
      </c>
      <c r="M116" s="98">
        <f t="shared" si="414"/>
        <v>1130</v>
      </c>
      <c r="N116" s="98">
        <f t="shared" si="414"/>
        <v>812</v>
      </c>
      <c r="O116" s="98">
        <f t="shared" si="414"/>
        <v>1004</v>
      </c>
      <c r="P116" s="75">
        <f t="shared" ref="P116:P120" si="415">SUM(C116:O116)</f>
        <v>20259</v>
      </c>
      <c r="Q116" s="91">
        <f>SUM(C116:H116)</f>
        <v>10707</v>
      </c>
      <c r="R116" s="91">
        <f>SUM(I116:K116)</f>
        <v>4653</v>
      </c>
      <c r="S116" s="91">
        <f>SUM(L116:O116)</f>
        <v>4899</v>
      </c>
    </row>
    <row r="117" spans="2:19">
      <c r="B117" s="97" t="s">
        <v>35</v>
      </c>
      <c r="C117" s="98">
        <f t="shared" ref="C117:C120" si="416">ROUND(B18*$C$114,0)</f>
        <v>1843</v>
      </c>
      <c r="D117" s="98">
        <f t="shared" ref="D117" si="417">ROUND(C116*D114,0)</f>
        <v>1956</v>
      </c>
      <c r="E117" s="98">
        <f t="shared" ref="E117" si="418">ROUND(D116*E114,0)</f>
        <v>1880</v>
      </c>
      <c r="F117" s="98">
        <f t="shared" ref="F117" si="419">ROUND(E116*F114,0)</f>
        <v>1802</v>
      </c>
      <c r="G117" s="98">
        <f t="shared" ref="G117" si="420">ROUND(F116*G114,0)</f>
        <v>1638</v>
      </c>
      <c r="H117" s="98">
        <f t="shared" ref="H117" si="421">ROUND(G116*H114,0)</f>
        <v>1665</v>
      </c>
      <c r="I117" s="98">
        <f t="shared" ref="I117" si="422">ROUND(H116*I114,0)</f>
        <v>1635</v>
      </c>
      <c r="J117" s="103">
        <f t="shared" ref="J117" si="423">ROUND(I116*J114,0)</f>
        <v>1569</v>
      </c>
      <c r="K117" s="103">
        <f t="shared" ref="K117" si="424">ROUND(J116*K114,0)</f>
        <v>1564</v>
      </c>
      <c r="L117" s="103">
        <f t="shared" ref="L117" si="425">ROUND(K116*L114,0)</f>
        <v>2013</v>
      </c>
      <c r="M117" s="103">
        <f t="shared" ref="M117" si="426">ROUND(L116*M114,0)</f>
        <v>1422</v>
      </c>
      <c r="N117" s="103">
        <f t="shared" ref="N117" si="427">ROUND(M116*N114,0)</f>
        <v>853</v>
      </c>
      <c r="O117" s="103">
        <f t="shared" ref="O117" si="428">ROUND(N116*O114,0)</f>
        <v>735</v>
      </c>
      <c r="P117" s="75">
        <f t="shared" si="415"/>
        <v>20575</v>
      </c>
      <c r="Q117" s="91">
        <f t="shared" ref="Q117:Q120" si="429">SUM(C117:H117)</f>
        <v>10784</v>
      </c>
      <c r="R117" s="91">
        <f t="shared" ref="R117:R120" si="430">SUM(I117:K117)</f>
        <v>4768</v>
      </c>
      <c r="S117" s="91">
        <f t="shared" ref="S117:S120" si="431">SUM(L117:O117)</f>
        <v>5023</v>
      </c>
    </row>
    <row r="118" spans="2:19">
      <c r="B118" s="97" t="s">
        <v>36</v>
      </c>
      <c r="C118" s="98">
        <f t="shared" si="416"/>
        <v>1784</v>
      </c>
      <c r="D118" s="98">
        <f t="shared" ref="D118" si="432">ROUND(C117*D114,0)</f>
        <v>1865</v>
      </c>
      <c r="E118" s="98">
        <f t="shared" ref="E118" si="433">ROUND(D117*E114,0)</f>
        <v>1883</v>
      </c>
      <c r="F118" s="98">
        <f t="shared" ref="F118" si="434">ROUND(E117*F114,0)</f>
        <v>1852</v>
      </c>
      <c r="G118" s="98">
        <f t="shared" ref="G118" si="435">ROUND(F117*G114,0)</f>
        <v>1755</v>
      </c>
      <c r="H118" s="98">
        <f t="shared" ref="H118" si="436">ROUND(G117*H114,0)</f>
        <v>1655</v>
      </c>
      <c r="I118" s="98">
        <f t="shared" ref="I118" si="437">ROUND(H117*I114,0)</f>
        <v>1638</v>
      </c>
      <c r="J118" s="103">
        <f t="shared" ref="J118" si="438">ROUND(I117*J114,0)</f>
        <v>1650</v>
      </c>
      <c r="K118" s="103">
        <f t="shared" ref="K118" si="439">ROUND(J117*K114,0)</f>
        <v>1545</v>
      </c>
      <c r="L118" s="103">
        <f t="shared" ref="L118" si="440">ROUND(K117*L114,0)</f>
        <v>2087</v>
      </c>
      <c r="M118" s="103">
        <f t="shared" ref="M118" si="441">ROUND(L117*M114,0)</f>
        <v>1465</v>
      </c>
      <c r="N118" s="103">
        <f t="shared" ref="N118" si="442">ROUND(M117*N114,0)</f>
        <v>1073</v>
      </c>
      <c r="O118" s="103">
        <f t="shared" ref="O118" si="443">ROUND(N117*O114,0)</f>
        <v>772</v>
      </c>
      <c r="P118" s="75">
        <f t="shared" si="415"/>
        <v>21024</v>
      </c>
      <c r="Q118" s="91">
        <f t="shared" si="429"/>
        <v>10794</v>
      </c>
      <c r="R118" s="91">
        <f t="shared" si="430"/>
        <v>4833</v>
      </c>
      <c r="S118" s="91">
        <f t="shared" si="431"/>
        <v>5397</v>
      </c>
    </row>
    <row r="119" spans="2:19">
      <c r="B119" s="97" t="s">
        <v>37</v>
      </c>
      <c r="C119" s="98">
        <f t="shared" si="416"/>
        <v>1785</v>
      </c>
      <c r="D119" s="98">
        <f t="shared" ref="D119" si="444">ROUND(C118*D114,0)</f>
        <v>1805</v>
      </c>
      <c r="E119" s="98">
        <f t="shared" ref="E119" si="445">ROUND(D118*E114,0)</f>
        <v>1795</v>
      </c>
      <c r="F119" s="98">
        <f t="shared" ref="F119" si="446">ROUND(E118*F114,0)</f>
        <v>1855</v>
      </c>
      <c r="G119" s="98">
        <f t="shared" ref="G119" si="447">ROUND(F118*G114,0)</f>
        <v>1804</v>
      </c>
      <c r="H119" s="98">
        <f t="shared" ref="H119" si="448">ROUND(G118*H114,0)</f>
        <v>1774</v>
      </c>
      <c r="I119" s="98">
        <f t="shared" ref="I119" si="449">ROUND(H118*I114,0)</f>
        <v>1628</v>
      </c>
      <c r="J119" s="103">
        <f t="shared" ref="J119" si="450">ROUND(I118*J114,0)</f>
        <v>1653</v>
      </c>
      <c r="K119" s="103">
        <f t="shared" ref="K119" si="451">ROUND(J118*K114,0)</f>
        <v>1624</v>
      </c>
      <c r="L119" s="103">
        <f t="shared" ref="L119" si="452">ROUND(K118*L114,0)</f>
        <v>2061</v>
      </c>
      <c r="M119" s="103">
        <f t="shared" ref="M119" si="453">ROUND(L118*M114,0)</f>
        <v>1519</v>
      </c>
      <c r="N119" s="103">
        <f t="shared" ref="N119" si="454">ROUND(M118*N114,0)</f>
        <v>1106</v>
      </c>
      <c r="O119" s="103">
        <f t="shared" ref="O119" si="455">ROUND(N118*O114,0)</f>
        <v>972</v>
      </c>
      <c r="P119" s="75">
        <f t="shared" si="415"/>
        <v>21381</v>
      </c>
      <c r="Q119" s="91">
        <f t="shared" si="429"/>
        <v>10818</v>
      </c>
      <c r="R119" s="91">
        <f t="shared" si="430"/>
        <v>4905</v>
      </c>
      <c r="S119" s="91">
        <f t="shared" si="431"/>
        <v>5658</v>
      </c>
    </row>
    <row r="120" spans="2:19">
      <c r="B120" s="105" t="s">
        <v>38</v>
      </c>
      <c r="C120" s="98">
        <f t="shared" si="416"/>
        <v>1697</v>
      </c>
      <c r="D120" s="98">
        <f t="shared" ref="D120" si="456">ROUND(C119*D114,0)</f>
        <v>1806</v>
      </c>
      <c r="E120" s="98">
        <f t="shared" ref="E120" si="457">ROUND(D119*E114,0)</f>
        <v>1738</v>
      </c>
      <c r="F120" s="98">
        <f t="shared" ref="F120" si="458">ROUND(E119*F114,0)</f>
        <v>1769</v>
      </c>
      <c r="G120" s="98">
        <f t="shared" ref="G120" si="459">ROUND(F119*G114,0)</f>
        <v>1807</v>
      </c>
      <c r="H120" s="98">
        <f t="shared" ref="H120" si="460">ROUND(G119*H114,0)</f>
        <v>1823</v>
      </c>
      <c r="I120" s="98">
        <f t="shared" ref="I120" si="461">ROUND(H119*I114,0)</f>
        <v>1745</v>
      </c>
      <c r="J120" s="103">
        <f t="shared" ref="J120" si="462">ROUND(I119*J114,0)</f>
        <v>1643</v>
      </c>
      <c r="K120" s="103">
        <f t="shared" ref="K120" si="463">ROUND(J119*K114,0)</f>
        <v>1627</v>
      </c>
      <c r="L120" s="103">
        <f t="shared" ref="L120" si="464">ROUND(K119*L114,0)</f>
        <v>2167</v>
      </c>
      <c r="M120" s="103">
        <f t="shared" ref="M120" si="465">ROUND(L119*M114,0)</f>
        <v>1500</v>
      </c>
      <c r="N120" s="103">
        <f t="shared" ref="N120" si="466">ROUND(M119*N114,0)</f>
        <v>1147</v>
      </c>
      <c r="O120" s="103">
        <f t="shared" ref="O120" si="467">ROUND(N119*O114,0)</f>
        <v>1001</v>
      </c>
      <c r="P120" s="75">
        <f t="shared" si="415"/>
        <v>21470</v>
      </c>
      <c r="Q120" s="91">
        <f t="shared" si="429"/>
        <v>10640</v>
      </c>
      <c r="R120" s="91">
        <f t="shared" si="430"/>
        <v>5015</v>
      </c>
      <c r="S120" s="91">
        <f t="shared" si="431"/>
        <v>5815</v>
      </c>
    </row>
    <row r="121" spans="2:19">
      <c r="B121" s="14"/>
      <c r="C121" s="14"/>
      <c r="D121" s="14"/>
      <c r="E121" s="14"/>
      <c r="F121" s="14"/>
      <c r="G121" s="86"/>
      <c r="H121" s="14"/>
      <c r="I121" s="98"/>
      <c r="J121" s="98"/>
      <c r="K121" s="98"/>
      <c r="L121" s="98"/>
      <c r="M121" s="98"/>
      <c r="N121" s="98"/>
      <c r="O121" s="104"/>
      <c r="P121" s="86"/>
      <c r="Q121" s="86"/>
      <c r="R121" s="86"/>
      <c r="S121" s="86"/>
    </row>
    <row r="122" spans="2:19">
      <c r="B122" s="101"/>
      <c r="C122" s="92" t="s">
        <v>7</v>
      </c>
      <c r="D122" s="92" t="s">
        <v>8</v>
      </c>
      <c r="E122" s="92" t="s">
        <v>9</v>
      </c>
      <c r="F122" s="92" t="s">
        <v>10</v>
      </c>
      <c r="G122" s="92" t="s">
        <v>11</v>
      </c>
      <c r="H122" s="92" t="s">
        <v>12</v>
      </c>
      <c r="I122" s="92" t="s">
        <v>13</v>
      </c>
      <c r="J122" s="93" t="s">
        <v>14</v>
      </c>
      <c r="K122" s="93" t="s">
        <v>15</v>
      </c>
      <c r="L122" s="93" t="s">
        <v>16</v>
      </c>
      <c r="M122" s="93" t="s">
        <v>17</v>
      </c>
      <c r="N122" s="93" t="s">
        <v>18</v>
      </c>
      <c r="O122" s="93" t="s">
        <v>19</v>
      </c>
      <c r="P122" s="86"/>
      <c r="Q122" s="86"/>
      <c r="R122" s="86"/>
      <c r="S122" s="86"/>
    </row>
    <row r="123" spans="2:19">
      <c r="B123" s="68" t="s">
        <v>73</v>
      </c>
      <c r="C123" s="59">
        <f>X33</f>
        <v>0.85959266358601416</v>
      </c>
      <c r="D123" s="59">
        <f t="shared" ref="D123:O123" si="468">Y33</f>
        <v>1.0083458989481442</v>
      </c>
      <c r="E123" s="59">
        <f t="shared" si="468"/>
        <v>0.9648587655137435</v>
      </c>
      <c r="F123" s="59">
        <f t="shared" si="468"/>
        <v>0.98358289350361883</v>
      </c>
      <c r="G123" s="59">
        <f t="shared" si="468"/>
        <v>0.97152761676132171</v>
      </c>
      <c r="H123" s="59">
        <f t="shared" si="468"/>
        <v>1.0074453110076831</v>
      </c>
      <c r="I123" s="59">
        <f t="shared" si="468"/>
        <v>0.98966558029552187</v>
      </c>
      <c r="J123" s="59">
        <f t="shared" si="468"/>
        <v>1.0034132141431411</v>
      </c>
      <c r="K123" s="59">
        <f t="shared" si="468"/>
        <v>0.97117296816842014</v>
      </c>
      <c r="L123" s="59">
        <f t="shared" si="468"/>
        <v>1.3060455050228006</v>
      </c>
      <c r="M123" s="59">
        <f t="shared" si="468"/>
        <v>0.74113211876681095</v>
      </c>
      <c r="N123" s="59">
        <f t="shared" si="468"/>
        <v>0.78535128324597347</v>
      </c>
      <c r="O123" s="59">
        <f t="shared" si="468"/>
        <v>0.88428502959188271</v>
      </c>
      <c r="P123" s="86"/>
      <c r="Q123" s="86"/>
      <c r="R123" s="86"/>
      <c r="S123" s="86"/>
    </row>
    <row r="124" spans="2:19" ht="18.75">
      <c r="B124" s="9" t="s">
        <v>46</v>
      </c>
      <c r="C124" s="94" t="s">
        <v>2</v>
      </c>
      <c r="D124" s="94">
        <v>1</v>
      </c>
      <c r="E124" s="94">
        <v>2</v>
      </c>
      <c r="F124" s="94">
        <v>3</v>
      </c>
      <c r="G124" s="94">
        <v>4</v>
      </c>
      <c r="H124" s="94">
        <v>5</v>
      </c>
      <c r="I124" s="94">
        <v>6</v>
      </c>
      <c r="J124" s="94">
        <v>7</v>
      </c>
      <c r="K124" s="94">
        <v>8</v>
      </c>
      <c r="L124" s="94">
        <v>9</v>
      </c>
      <c r="M124" s="94">
        <v>10</v>
      </c>
      <c r="N124" s="94">
        <v>11</v>
      </c>
      <c r="O124" s="94">
        <v>12</v>
      </c>
      <c r="P124" s="95" t="s">
        <v>3</v>
      </c>
      <c r="Q124" s="96" t="s">
        <v>79</v>
      </c>
      <c r="R124" s="96" t="s">
        <v>5</v>
      </c>
      <c r="S124" s="96" t="s">
        <v>6</v>
      </c>
    </row>
    <row r="125" spans="2:19">
      <c r="B125" s="97" t="s">
        <v>35</v>
      </c>
      <c r="C125" s="98">
        <f>ROUND(B18*$C$123,0)</f>
        <v>1900</v>
      </c>
      <c r="D125" s="98">
        <f>ROUND(C17*D123,0)</f>
        <v>2152</v>
      </c>
      <c r="E125" s="98">
        <f t="shared" ref="E125:O125" si="469">ROUND(D17*E123,0)</f>
        <v>1885</v>
      </c>
      <c r="F125" s="98">
        <f t="shared" si="469"/>
        <v>1802</v>
      </c>
      <c r="G125" s="98">
        <f t="shared" si="469"/>
        <v>1642</v>
      </c>
      <c r="H125" s="98">
        <f t="shared" si="469"/>
        <v>1646</v>
      </c>
      <c r="I125" s="98">
        <f t="shared" si="469"/>
        <v>1632</v>
      </c>
      <c r="J125" s="98">
        <f t="shared" si="469"/>
        <v>1572</v>
      </c>
      <c r="K125" s="98">
        <f t="shared" si="469"/>
        <v>1502</v>
      </c>
      <c r="L125" s="98">
        <f t="shared" si="469"/>
        <v>1964</v>
      </c>
      <c r="M125" s="98">
        <f t="shared" si="469"/>
        <v>1302</v>
      </c>
      <c r="N125" s="98">
        <f t="shared" si="469"/>
        <v>958</v>
      </c>
      <c r="O125" s="98">
        <f t="shared" si="469"/>
        <v>837</v>
      </c>
      <c r="P125" s="75">
        <f t="shared" ref="P125:P129" si="470">SUM(C125:O125)</f>
        <v>20794</v>
      </c>
      <c r="Q125" s="91">
        <f>SUM(C125:H125)</f>
        <v>11027</v>
      </c>
      <c r="R125" s="91">
        <f>SUM(I125:K125)</f>
        <v>4706</v>
      </c>
      <c r="S125" s="91">
        <f>SUM(L125:O125)</f>
        <v>5061</v>
      </c>
    </row>
    <row r="126" spans="2:19">
      <c r="B126" s="97" t="s">
        <v>36</v>
      </c>
      <c r="C126" s="98">
        <f t="shared" ref="C126:C129" si="471">ROUND(B19*$C$123,0)</f>
        <v>1839</v>
      </c>
      <c r="D126" s="98">
        <f t="shared" ref="D126" si="472">ROUND(C125*D123,0)</f>
        <v>1916</v>
      </c>
      <c r="E126" s="98">
        <f t="shared" ref="E126" si="473">ROUND(D125*E123,0)</f>
        <v>2076</v>
      </c>
      <c r="F126" s="98">
        <f t="shared" ref="F126" si="474">ROUND(E125*F123,0)</f>
        <v>1854</v>
      </c>
      <c r="G126" s="98">
        <f t="shared" ref="G126" si="475">ROUND(F125*G123,0)</f>
        <v>1751</v>
      </c>
      <c r="H126" s="98">
        <f t="shared" ref="H126" si="476">ROUND(G125*H123,0)</f>
        <v>1654</v>
      </c>
      <c r="I126" s="98">
        <f t="shared" ref="I126" si="477">ROUND(H125*I123,0)</f>
        <v>1629</v>
      </c>
      <c r="J126" s="103">
        <f t="shared" ref="J126" si="478">ROUND(I125*J123,0)</f>
        <v>1638</v>
      </c>
      <c r="K126" s="103">
        <f t="shared" ref="K126" si="479">ROUND(J125*K123,0)</f>
        <v>1527</v>
      </c>
      <c r="L126" s="103">
        <f t="shared" ref="L126" si="480">ROUND(K125*L123,0)</f>
        <v>1962</v>
      </c>
      <c r="M126" s="103">
        <f t="shared" ref="M126" si="481">ROUND(L125*M123,0)</f>
        <v>1456</v>
      </c>
      <c r="N126" s="103">
        <f t="shared" ref="N126" si="482">ROUND(M125*N123,0)</f>
        <v>1023</v>
      </c>
      <c r="O126" s="103">
        <f t="shared" ref="O126" si="483">ROUND(N125*O123,0)</f>
        <v>847</v>
      </c>
      <c r="P126" s="75">
        <f t="shared" si="470"/>
        <v>21172</v>
      </c>
      <c r="Q126" s="91">
        <f t="shared" ref="Q126:Q129" si="484">SUM(C126:H126)</f>
        <v>11090</v>
      </c>
      <c r="R126" s="91">
        <f t="shared" ref="R126:R129" si="485">SUM(I126:K126)</f>
        <v>4794</v>
      </c>
      <c r="S126" s="91">
        <f t="shared" ref="S126:S129" si="486">SUM(L126:O126)</f>
        <v>5288</v>
      </c>
    </row>
    <row r="127" spans="2:19">
      <c r="B127" s="97" t="s">
        <v>37</v>
      </c>
      <c r="C127" s="98">
        <f t="shared" si="471"/>
        <v>1840</v>
      </c>
      <c r="D127" s="98">
        <f t="shared" ref="D127" si="487">ROUND(C126*D123,0)</f>
        <v>1854</v>
      </c>
      <c r="E127" s="98">
        <f t="shared" ref="E127" si="488">ROUND(D126*E123,0)</f>
        <v>1849</v>
      </c>
      <c r="F127" s="98">
        <f t="shared" ref="F127" si="489">ROUND(E126*F123,0)</f>
        <v>2042</v>
      </c>
      <c r="G127" s="98">
        <f t="shared" ref="G127" si="490">ROUND(F126*G123,0)</f>
        <v>1801</v>
      </c>
      <c r="H127" s="98">
        <f t="shared" ref="H127" si="491">ROUND(G126*H123,0)</f>
        <v>1764</v>
      </c>
      <c r="I127" s="98">
        <f t="shared" ref="I127" si="492">ROUND(H126*I123,0)</f>
        <v>1637</v>
      </c>
      <c r="J127" s="103">
        <f t="shared" ref="J127" si="493">ROUND(I126*J123,0)</f>
        <v>1635</v>
      </c>
      <c r="K127" s="103">
        <f t="shared" ref="K127" si="494">ROUND(J126*K123,0)</f>
        <v>1591</v>
      </c>
      <c r="L127" s="103">
        <f t="shared" ref="L127" si="495">ROUND(K126*L123,0)</f>
        <v>1994</v>
      </c>
      <c r="M127" s="103">
        <f t="shared" ref="M127" si="496">ROUND(L126*M123,0)</f>
        <v>1454</v>
      </c>
      <c r="N127" s="103">
        <f t="shared" ref="N127" si="497">ROUND(M126*N123,0)</f>
        <v>1143</v>
      </c>
      <c r="O127" s="103">
        <f t="shared" ref="O127" si="498">ROUND(N126*O123,0)</f>
        <v>905</v>
      </c>
      <c r="P127" s="75">
        <f t="shared" si="470"/>
        <v>21509</v>
      </c>
      <c r="Q127" s="91">
        <f t="shared" si="484"/>
        <v>11150</v>
      </c>
      <c r="R127" s="91">
        <f t="shared" si="485"/>
        <v>4863</v>
      </c>
      <c r="S127" s="91">
        <f t="shared" si="486"/>
        <v>5496</v>
      </c>
    </row>
    <row r="128" spans="2:19">
      <c r="B128" s="105" t="s">
        <v>38</v>
      </c>
      <c r="C128" s="98">
        <f t="shared" si="471"/>
        <v>1749</v>
      </c>
      <c r="D128" s="98">
        <f t="shared" ref="D128" si="499">ROUND(C127*D123,0)</f>
        <v>1855</v>
      </c>
      <c r="E128" s="98">
        <f t="shared" ref="E128" si="500">ROUND(D127*E123,0)</f>
        <v>1789</v>
      </c>
      <c r="F128" s="98">
        <f t="shared" ref="F128" si="501">ROUND(E127*F123,0)</f>
        <v>1819</v>
      </c>
      <c r="G128" s="98">
        <f t="shared" ref="G128" si="502">ROUND(F127*G123,0)</f>
        <v>1984</v>
      </c>
      <c r="H128" s="98">
        <f t="shared" ref="H128" si="503">ROUND(G127*H123,0)</f>
        <v>1814</v>
      </c>
      <c r="I128" s="98">
        <f t="shared" ref="I128" si="504">ROUND(H127*I123,0)</f>
        <v>1746</v>
      </c>
      <c r="J128" s="103">
        <f t="shared" ref="J128" si="505">ROUND(I127*J123,0)</f>
        <v>1643</v>
      </c>
      <c r="K128" s="103">
        <f t="shared" ref="K128" si="506">ROUND(J127*K123,0)</f>
        <v>1588</v>
      </c>
      <c r="L128" s="103">
        <f t="shared" ref="L128" si="507">ROUND(K127*L123,0)</f>
        <v>2078</v>
      </c>
      <c r="M128" s="103">
        <f t="shared" ref="M128" si="508">ROUND(L127*M123,0)</f>
        <v>1478</v>
      </c>
      <c r="N128" s="103">
        <f t="shared" ref="N128" si="509">ROUND(M127*N123,0)</f>
        <v>1142</v>
      </c>
      <c r="O128" s="103">
        <f t="shared" ref="O128" si="510">ROUND(N127*O123,0)</f>
        <v>1011</v>
      </c>
      <c r="P128" s="75">
        <f t="shared" si="470"/>
        <v>21696</v>
      </c>
      <c r="Q128" s="91">
        <f t="shared" si="484"/>
        <v>11010</v>
      </c>
      <c r="R128" s="91">
        <f t="shared" si="485"/>
        <v>4977</v>
      </c>
      <c r="S128" s="91">
        <f t="shared" si="486"/>
        <v>5709</v>
      </c>
    </row>
    <row r="129" spans="2:19">
      <c r="B129" s="105" t="s">
        <v>39</v>
      </c>
      <c r="C129" s="98">
        <f t="shared" si="471"/>
        <v>1727</v>
      </c>
      <c r="D129" s="98">
        <f t="shared" ref="D129" si="511">ROUND(C128*D123,0)</f>
        <v>1764</v>
      </c>
      <c r="E129" s="98">
        <f t="shared" ref="E129" si="512">ROUND(D128*E123,0)</f>
        <v>1790</v>
      </c>
      <c r="F129" s="98">
        <f t="shared" ref="F129" si="513">ROUND(E128*F123,0)</f>
        <v>1760</v>
      </c>
      <c r="G129" s="98">
        <f t="shared" ref="G129" si="514">ROUND(F128*G123,0)</f>
        <v>1767</v>
      </c>
      <c r="H129" s="98">
        <f t="shared" ref="H129" si="515">ROUND(G128*H123,0)</f>
        <v>1999</v>
      </c>
      <c r="I129" s="98">
        <f t="shared" ref="I129" si="516">ROUND(H128*I123,0)</f>
        <v>1795</v>
      </c>
      <c r="J129" s="103">
        <f t="shared" ref="J129" si="517">ROUND(I128*J123,0)</f>
        <v>1752</v>
      </c>
      <c r="K129" s="103">
        <f t="shared" ref="K129" si="518">ROUND(J128*K123,0)</f>
        <v>1596</v>
      </c>
      <c r="L129" s="103">
        <f t="shared" ref="L129" si="519">ROUND(K128*L123,0)</f>
        <v>2074</v>
      </c>
      <c r="M129" s="103">
        <f t="shared" ref="M129" si="520">ROUND(L128*M123,0)</f>
        <v>1540</v>
      </c>
      <c r="N129" s="103">
        <f t="shared" ref="N129" si="521">ROUND(M128*N123,0)</f>
        <v>1161</v>
      </c>
      <c r="O129" s="103">
        <f t="shared" ref="O129" si="522">ROUND(N128*O123,0)</f>
        <v>1010</v>
      </c>
      <c r="P129" s="75">
        <f t="shared" si="470"/>
        <v>21735</v>
      </c>
      <c r="Q129" s="91">
        <f t="shared" si="484"/>
        <v>10807</v>
      </c>
      <c r="R129" s="91">
        <f t="shared" si="485"/>
        <v>5143</v>
      </c>
      <c r="S129" s="91">
        <f t="shared" si="486"/>
        <v>5785</v>
      </c>
    </row>
    <row r="130" spans="2:19">
      <c r="B130" s="14"/>
      <c r="C130" s="14"/>
      <c r="D130" s="14"/>
      <c r="E130" s="14"/>
      <c r="F130" s="14"/>
      <c r="G130" s="86"/>
      <c r="H130" s="14"/>
      <c r="I130" s="98"/>
      <c r="J130" s="98"/>
      <c r="K130" s="98"/>
      <c r="L130" s="98"/>
      <c r="M130" s="98"/>
      <c r="N130" s="98"/>
      <c r="O130" s="104"/>
      <c r="P130" s="86"/>
      <c r="Q130" s="86"/>
      <c r="R130" s="86"/>
      <c r="S130" s="86"/>
    </row>
    <row r="131" spans="2:19">
      <c r="B131" s="101"/>
      <c r="C131" s="92" t="s">
        <v>7</v>
      </c>
      <c r="D131" s="92" t="s">
        <v>8</v>
      </c>
      <c r="E131" s="92" t="s">
        <v>9</v>
      </c>
      <c r="F131" s="92" t="s">
        <v>10</v>
      </c>
      <c r="G131" s="92" t="s">
        <v>11</v>
      </c>
      <c r="H131" s="92" t="s">
        <v>12</v>
      </c>
      <c r="I131" s="92" t="s">
        <v>13</v>
      </c>
      <c r="J131" s="93" t="s">
        <v>14</v>
      </c>
      <c r="K131" s="93" t="s">
        <v>15</v>
      </c>
      <c r="L131" s="93" t="s">
        <v>16</v>
      </c>
      <c r="M131" s="93" t="s">
        <v>17</v>
      </c>
      <c r="N131" s="93" t="s">
        <v>18</v>
      </c>
      <c r="O131" s="93" t="s">
        <v>19</v>
      </c>
      <c r="P131" s="86"/>
      <c r="Q131" s="86"/>
      <c r="R131" s="86"/>
      <c r="S131" s="86"/>
    </row>
    <row r="132" spans="2:19">
      <c r="B132" s="67" t="s">
        <v>74</v>
      </c>
      <c r="C132" s="60">
        <f>X34</f>
        <v>0.88588432061940581</v>
      </c>
      <c r="D132" s="60">
        <f t="shared" ref="D132:O132" si="523">Y34</f>
        <v>1.004301236217783</v>
      </c>
      <c r="E132" s="60">
        <f t="shared" si="523"/>
        <v>0.97371629705855467</v>
      </c>
      <c r="F132" s="60">
        <f t="shared" si="523"/>
        <v>0.98192172034271863</v>
      </c>
      <c r="G132" s="60">
        <f t="shared" si="523"/>
        <v>0.97667065186387103</v>
      </c>
      <c r="H132" s="60">
        <f t="shared" si="523"/>
        <v>1.0159174210658541</v>
      </c>
      <c r="I132" s="60">
        <f t="shared" si="523"/>
        <v>0.99348457995989381</v>
      </c>
      <c r="J132" s="60">
        <f t="shared" si="523"/>
        <v>0.99911510620750921</v>
      </c>
      <c r="K132" s="60">
        <f t="shared" si="523"/>
        <v>0.9776862228711517</v>
      </c>
      <c r="L132" s="60">
        <f t="shared" si="523"/>
        <v>1.2690873437017465</v>
      </c>
      <c r="M132" s="60">
        <f t="shared" si="523"/>
        <v>0.74382960383682328</v>
      </c>
      <c r="N132" s="60">
        <f t="shared" si="523"/>
        <v>0.84609556577987355</v>
      </c>
      <c r="O132" s="60">
        <f t="shared" si="523"/>
        <v>0.89282996624540401</v>
      </c>
      <c r="P132" s="86"/>
      <c r="Q132" s="86"/>
      <c r="R132" s="86"/>
      <c r="S132" s="86"/>
    </row>
    <row r="133" spans="2:19" ht="18.75">
      <c r="B133" s="9" t="s">
        <v>46</v>
      </c>
      <c r="C133" s="94" t="s">
        <v>2</v>
      </c>
      <c r="D133" s="94">
        <v>1</v>
      </c>
      <c r="E133" s="94">
        <v>2</v>
      </c>
      <c r="F133" s="94">
        <v>3</v>
      </c>
      <c r="G133" s="94">
        <v>4</v>
      </c>
      <c r="H133" s="94">
        <v>5</v>
      </c>
      <c r="I133" s="94">
        <v>6</v>
      </c>
      <c r="J133" s="94">
        <v>7</v>
      </c>
      <c r="K133" s="94">
        <v>8</v>
      </c>
      <c r="L133" s="94">
        <v>9</v>
      </c>
      <c r="M133" s="94">
        <v>10</v>
      </c>
      <c r="N133" s="94">
        <v>11</v>
      </c>
      <c r="O133" s="94">
        <v>12</v>
      </c>
      <c r="P133" s="95" t="s">
        <v>3</v>
      </c>
      <c r="Q133" s="96" t="s">
        <v>79</v>
      </c>
      <c r="R133" s="96" t="s">
        <v>5</v>
      </c>
      <c r="S133" s="96" t="s">
        <v>6</v>
      </c>
    </row>
    <row r="134" spans="2:19">
      <c r="B134" s="97" t="s">
        <v>36</v>
      </c>
      <c r="C134" s="98">
        <f>ROUND(B19*$C$132,0)</f>
        <v>1895</v>
      </c>
      <c r="D134" s="98">
        <f>ROUND(C18*D132,0)</f>
        <v>2077</v>
      </c>
      <c r="E134" s="98">
        <f t="shared" ref="E134:O134" si="524">ROUND(D18*E132,0)</f>
        <v>2058</v>
      </c>
      <c r="F134" s="98">
        <f t="shared" si="524"/>
        <v>1874</v>
      </c>
      <c r="G134" s="98">
        <f t="shared" si="524"/>
        <v>1747</v>
      </c>
      <c r="H134" s="98">
        <f t="shared" si="524"/>
        <v>1720</v>
      </c>
      <c r="I134" s="98">
        <f t="shared" si="524"/>
        <v>1651</v>
      </c>
      <c r="J134" s="98">
        <f t="shared" si="524"/>
        <v>1681</v>
      </c>
      <c r="K134" s="98">
        <f t="shared" si="524"/>
        <v>1522</v>
      </c>
      <c r="L134" s="98">
        <f t="shared" si="524"/>
        <v>1940</v>
      </c>
      <c r="M134" s="98">
        <f t="shared" si="524"/>
        <v>1324</v>
      </c>
      <c r="N134" s="98">
        <f t="shared" si="524"/>
        <v>1168</v>
      </c>
      <c r="O134" s="98">
        <f t="shared" si="524"/>
        <v>1042</v>
      </c>
      <c r="P134" s="75">
        <f t="shared" ref="P134:P138" si="525">SUM(C134:O134)</f>
        <v>21699</v>
      </c>
      <c r="Q134" s="91">
        <f>SUM(C134:H134)</f>
        <v>11371</v>
      </c>
      <c r="R134" s="91">
        <f>SUM(I134:K134)</f>
        <v>4854</v>
      </c>
      <c r="S134" s="91">
        <f>SUM(L134:O134)</f>
        <v>5474</v>
      </c>
    </row>
    <row r="135" spans="2:19">
      <c r="B135" s="97" t="s">
        <v>37</v>
      </c>
      <c r="C135" s="98">
        <f t="shared" ref="C135:C138" si="526">ROUND(B20*$C$132,0)</f>
        <v>1897</v>
      </c>
      <c r="D135" s="98">
        <f t="shared" ref="D135" si="527">ROUND(C134*D132,0)</f>
        <v>1903</v>
      </c>
      <c r="E135" s="98">
        <f t="shared" ref="E135" si="528">ROUND(D134*E132,0)</f>
        <v>2022</v>
      </c>
      <c r="F135" s="98">
        <f t="shared" ref="F135" si="529">ROUND(E134*F132,0)</f>
        <v>2021</v>
      </c>
      <c r="G135" s="98">
        <f t="shared" ref="G135" si="530">ROUND(F134*G132,0)</f>
        <v>1830</v>
      </c>
      <c r="H135" s="98">
        <f t="shared" ref="H135" si="531">ROUND(G134*H132,0)</f>
        <v>1775</v>
      </c>
      <c r="I135" s="98">
        <f t="shared" ref="I135" si="532">ROUND(H134*I132,0)</f>
        <v>1709</v>
      </c>
      <c r="J135" s="103">
        <f t="shared" ref="J135" si="533">ROUND(I134*J132,0)</f>
        <v>1650</v>
      </c>
      <c r="K135" s="103">
        <f t="shared" ref="K135" si="534">ROUND(J134*K132,0)</f>
        <v>1643</v>
      </c>
      <c r="L135" s="103">
        <f t="shared" ref="L135" si="535">ROUND(K134*L132,0)</f>
        <v>1932</v>
      </c>
      <c r="M135" s="103">
        <f t="shared" ref="M135" si="536">ROUND(L134*M132,0)</f>
        <v>1443</v>
      </c>
      <c r="N135" s="103">
        <f t="shared" ref="N135" si="537">ROUND(M134*N132,0)</f>
        <v>1120</v>
      </c>
      <c r="O135" s="103">
        <f t="shared" ref="O135" si="538">ROUND(N134*O132,0)</f>
        <v>1043</v>
      </c>
      <c r="P135" s="75">
        <f t="shared" si="525"/>
        <v>21988</v>
      </c>
      <c r="Q135" s="91">
        <f t="shared" ref="Q135:Q138" si="539">SUM(C135:H135)</f>
        <v>11448</v>
      </c>
      <c r="R135" s="91">
        <f t="shared" ref="R135:R138" si="540">SUM(I135:K135)</f>
        <v>5002</v>
      </c>
      <c r="S135" s="91">
        <f t="shared" ref="S135:S138" si="541">SUM(L135:O135)</f>
        <v>5538</v>
      </c>
    </row>
    <row r="136" spans="2:19">
      <c r="B136" s="105" t="s">
        <v>38</v>
      </c>
      <c r="C136" s="98">
        <f t="shared" si="526"/>
        <v>1803</v>
      </c>
      <c r="D136" s="98">
        <f t="shared" ref="D136" si="542">ROUND(C135*D132,0)</f>
        <v>1905</v>
      </c>
      <c r="E136" s="98">
        <f t="shared" ref="E136" si="543">ROUND(D135*E132,0)</f>
        <v>1853</v>
      </c>
      <c r="F136" s="98">
        <f t="shared" ref="F136" si="544">ROUND(E135*F132,0)</f>
        <v>1985</v>
      </c>
      <c r="G136" s="98">
        <f t="shared" ref="G136" si="545">ROUND(F135*G132,0)</f>
        <v>1974</v>
      </c>
      <c r="H136" s="98">
        <f t="shared" ref="H136" si="546">ROUND(G135*H132,0)</f>
        <v>1859</v>
      </c>
      <c r="I136" s="98">
        <f t="shared" ref="I136" si="547">ROUND(H135*I132,0)</f>
        <v>1763</v>
      </c>
      <c r="J136" s="103">
        <f t="shared" ref="J136" si="548">ROUND(I135*J132,0)</f>
        <v>1707</v>
      </c>
      <c r="K136" s="103">
        <f t="shared" ref="K136" si="549">ROUND(J135*K132,0)</f>
        <v>1613</v>
      </c>
      <c r="L136" s="103">
        <f t="shared" ref="L136" si="550">ROUND(K135*L132,0)</f>
        <v>2085</v>
      </c>
      <c r="M136" s="103">
        <f t="shared" ref="M136" si="551">ROUND(L135*M132,0)</f>
        <v>1437</v>
      </c>
      <c r="N136" s="103">
        <f t="shared" ref="N136" si="552">ROUND(M135*N132,0)</f>
        <v>1221</v>
      </c>
      <c r="O136" s="103">
        <f t="shared" ref="O136" si="553">ROUND(N135*O132,0)</f>
        <v>1000</v>
      </c>
      <c r="P136" s="75">
        <f t="shared" si="525"/>
        <v>22205</v>
      </c>
      <c r="Q136" s="91">
        <f t="shared" si="539"/>
        <v>11379</v>
      </c>
      <c r="R136" s="91">
        <f t="shared" si="540"/>
        <v>5083</v>
      </c>
      <c r="S136" s="91">
        <f t="shared" si="541"/>
        <v>5743</v>
      </c>
    </row>
    <row r="137" spans="2:19">
      <c r="B137" s="105" t="s">
        <v>39</v>
      </c>
      <c r="C137" s="98">
        <f t="shared" si="526"/>
        <v>1780</v>
      </c>
      <c r="D137" s="98">
        <f t="shared" ref="D137" si="554">ROUND(C136*D132,0)</f>
        <v>1811</v>
      </c>
      <c r="E137" s="98">
        <f t="shared" ref="E137" si="555">ROUND(D136*E132,0)</f>
        <v>1855</v>
      </c>
      <c r="F137" s="98">
        <f t="shared" ref="F137" si="556">ROUND(E136*F132,0)</f>
        <v>1820</v>
      </c>
      <c r="G137" s="98">
        <f t="shared" ref="G137" si="557">ROUND(F136*G132,0)</f>
        <v>1939</v>
      </c>
      <c r="H137" s="98">
        <f t="shared" ref="H137" si="558">ROUND(G136*H132,0)</f>
        <v>2005</v>
      </c>
      <c r="I137" s="98">
        <f t="shared" ref="I137" si="559">ROUND(H136*I132,0)</f>
        <v>1847</v>
      </c>
      <c r="J137" s="103">
        <f t="shared" ref="J137" si="560">ROUND(I136*J132,0)</f>
        <v>1761</v>
      </c>
      <c r="K137" s="103">
        <f t="shared" ref="K137" si="561">ROUND(J136*K132,0)</f>
        <v>1669</v>
      </c>
      <c r="L137" s="103">
        <f t="shared" ref="L137" si="562">ROUND(K136*L132,0)</f>
        <v>2047</v>
      </c>
      <c r="M137" s="103">
        <f t="shared" ref="M137" si="563">ROUND(L136*M132,0)</f>
        <v>1551</v>
      </c>
      <c r="N137" s="103">
        <f t="shared" ref="N137" si="564">ROUND(M136*N132,0)</f>
        <v>1216</v>
      </c>
      <c r="O137" s="103">
        <f t="shared" ref="O137" si="565">ROUND(N136*O132,0)</f>
        <v>1090</v>
      </c>
      <c r="P137" s="75">
        <f t="shared" si="525"/>
        <v>22391</v>
      </c>
      <c r="Q137" s="91">
        <f t="shared" si="539"/>
        <v>11210</v>
      </c>
      <c r="R137" s="91">
        <f t="shared" si="540"/>
        <v>5277</v>
      </c>
      <c r="S137" s="91">
        <f t="shared" si="541"/>
        <v>5904</v>
      </c>
    </row>
    <row r="138" spans="2:19">
      <c r="B138" s="97" t="s">
        <v>40</v>
      </c>
      <c r="C138" s="98">
        <f t="shared" si="526"/>
        <v>1786</v>
      </c>
      <c r="D138" s="98">
        <f t="shared" ref="D138" si="566">ROUND(C137*D132,0)</f>
        <v>1788</v>
      </c>
      <c r="E138" s="98">
        <f t="shared" ref="E138" si="567">ROUND(D137*E132,0)</f>
        <v>1763</v>
      </c>
      <c r="F138" s="98">
        <f t="shared" ref="F138" si="568">ROUND(E137*F132,0)</f>
        <v>1821</v>
      </c>
      <c r="G138" s="98">
        <f t="shared" ref="G138" si="569">ROUND(F137*G132,0)</f>
        <v>1778</v>
      </c>
      <c r="H138" s="98">
        <f t="shared" ref="H138" si="570">ROUND(G137*H132,0)</f>
        <v>1970</v>
      </c>
      <c r="I138" s="98">
        <f t="shared" ref="I138" si="571">ROUND(H137*I132,0)</f>
        <v>1992</v>
      </c>
      <c r="J138" s="103">
        <f t="shared" ref="J138" si="572">ROUND(I137*J132,0)</f>
        <v>1845</v>
      </c>
      <c r="K138" s="103">
        <f t="shared" ref="K138" si="573">ROUND(J137*K132,0)</f>
        <v>1722</v>
      </c>
      <c r="L138" s="103">
        <f t="shared" ref="L138" si="574">ROUND(K137*L132,0)</f>
        <v>2118</v>
      </c>
      <c r="M138" s="103">
        <f t="shared" ref="M138" si="575">ROUND(L137*M132,0)</f>
        <v>1523</v>
      </c>
      <c r="N138" s="103">
        <f t="shared" ref="N138" si="576">ROUND(M137*N132,0)</f>
        <v>1312</v>
      </c>
      <c r="O138" s="103">
        <f t="shared" ref="O138" si="577">ROUND(N137*O132,0)</f>
        <v>1086</v>
      </c>
      <c r="P138" s="75">
        <f t="shared" si="525"/>
        <v>22504</v>
      </c>
      <c r="Q138" s="91">
        <f t="shared" si="539"/>
        <v>10906</v>
      </c>
      <c r="R138" s="91">
        <f t="shared" si="540"/>
        <v>5559</v>
      </c>
      <c r="S138" s="91">
        <f t="shared" si="541"/>
        <v>6039</v>
      </c>
    </row>
    <row r="139" spans="2:19">
      <c r="B139" s="14"/>
      <c r="C139" s="14"/>
      <c r="D139" s="14"/>
      <c r="E139" s="14"/>
      <c r="F139" s="14"/>
      <c r="G139" s="86"/>
      <c r="H139" s="14"/>
      <c r="I139" s="98"/>
      <c r="J139" s="98"/>
      <c r="K139" s="98"/>
      <c r="L139" s="98"/>
      <c r="M139" s="98"/>
      <c r="N139" s="98"/>
      <c r="O139" s="104"/>
      <c r="P139" s="86"/>
      <c r="Q139" s="86"/>
      <c r="R139" s="86"/>
      <c r="S139" s="86"/>
    </row>
    <row r="140" spans="2:19">
      <c r="B140" s="101"/>
      <c r="C140" s="92" t="s">
        <v>7</v>
      </c>
      <c r="D140" s="92" t="s">
        <v>8</v>
      </c>
      <c r="E140" s="92" t="s">
        <v>9</v>
      </c>
      <c r="F140" s="92" t="s">
        <v>10</v>
      </c>
      <c r="G140" s="92" t="s">
        <v>11</v>
      </c>
      <c r="H140" s="92" t="s">
        <v>12</v>
      </c>
      <c r="I140" s="92" t="s">
        <v>13</v>
      </c>
      <c r="J140" s="93" t="s">
        <v>14</v>
      </c>
      <c r="K140" s="93" t="s">
        <v>15</v>
      </c>
      <c r="L140" s="93" t="s">
        <v>16</v>
      </c>
      <c r="M140" s="93" t="s">
        <v>17</v>
      </c>
      <c r="N140" s="93" t="s">
        <v>18</v>
      </c>
      <c r="O140" s="93" t="s">
        <v>19</v>
      </c>
      <c r="P140" s="86"/>
      <c r="Q140" s="86"/>
      <c r="R140" s="86"/>
      <c r="S140" s="86"/>
    </row>
    <row r="141" spans="2:19">
      <c r="B141" s="68" t="s">
        <v>75</v>
      </c>
      <c r="C141" s="59">
        <f>X35</f>
        <v>0.91199793579712551</v>
      </c>
      <c r="D141" s="59">
        <f t="shared" ref="D141:O141" si="578">Y35</f>
        <v>0.99842901668199957</v>
      </c>
      <c r="E141" s="59">
        <f t="shared" si="578"/>
        <v>0.97085675570446983</v>
      </c>
      <c r="F141" s="59">
        <f t="shared" si="578"/>
        <v>0.97494143059189176</v>
      </c>
      <c r="G141" s="59">
        <f t="shared" si="578"/>
        <v>0.98799178918635644</v>
      </c>
      <c r="H141" s="59">
        <f t="shared" si="578"/>
        <v>1.0086856108700135</v>
      </c>
      <c r="I141" s="59">
        <f t="shared" si="578"/>
        <v>0.99358886934895108</v>
      </c>
      <c r="J141" s="59">
        <f t="shared" si="578"/>
        <v>0.99559796892104968</v>
      </c>
      <c r="K141" s="59">
        <f t="shared" si="578"/>
        <v>0.99281639475072847</v>
      </c>
      <c r="L141" s="59">
        <f t="shared" si="578"/>
        <v>1.2152452049750351</v>
      </c>
      <c r="M141" s="59">
        <f t="shared" si="578"/>
        <v>0.75001536238975319</v>
      </c>
      <c r="N141" s="59">
        <f t="shared" si="578"/>
        <v>0.89386180542790661</v>
      </c>
      <c r="O141" s="59">
        <f t="shared" si="578"/>
        <v>0.88593994273259646</v>
      </c>
      <c r="P141" s="86"/>
      <c r="Q141" s="86"/>
      <c r="R141" s="86"/>
      <c r="S141" s="86"/>
    </row>
    <row r="142" spans="2:19" ht="18.75">
      <c r="B142" s="9" t="s">
        <v>46</v>
      </c>
      <c r="C142" s="94" t="s">
        <v>2</v>
      </c>
      <c r="D142" s="94">
        <v>1</v>
      </c>
      <c r="E142" s="94">
        <v>2</v>
      </c>
      <c r="F142" s="94">
        <v>3</v>
      </c>
      <c r="G142" s="94">
        <v>4</v>
      </c>
      <c r="H142" s="94">
        <v>5</v>
      </c>
      <c r="I142" s="94">
        <v>6</v>
      </c>
      <c r="J142" s="94">
        <v>7</v>
      </c>
      <c r="K142" s="94">
        <v>8</v>
      </c>
      <c r="L142" s="94">
        <v>9</v>
      </c>
      <c r="M142" s="94">
        <v>10</v>
      </c>
      <c r="N142" s="94">
        <v>11</v>
      </c>
      <c r="O142" s="94">
        <v>12</v>
      </c>
      <c r="P142" s="95" t="s">
        <v>3</v>
      </c>
      <c r="Q142" s="96" t="s">
        <v>79</v>
      </c>
      <c r="R142" s="96" t="s">
        <v>5</v>
      </c>
      <c r="S142" s="96" t="s">
        <v>6</v>
      </c>
    </row>
    <row r="143" spans="2:19">
      <c r="B143" s="97" t="s">
        <v>37</v>
      </c>
      <c r="C143" s="98">
        <f>ROUND(B20*$C$141,0)</f>
        <v>1953</v>
      </c>
      <c r="D143" s="98">
        <f>ROUND(C19*D141,0)</f>
        <v>2033</v>
      </c>
      <c r="E143" s="98">
        <f t="shared" ref="E143:O143" si="579">ROUND(D19*E141,0)</f>
        <v>1971</v>
      </c>
      <c r="F143" s="98">
        <f t="shared" si="579"/>
        <v>2014</v>
      </c>
      <c r="G143" s="98">
        <f t="shared" si="579"/>
        <v>1828</v>
      </c>
      <c r="H143" s="98">
        <f t="shared" si="579"/>
        <v>1804</v>
      </c>
      <c r="I143" s="98">
        <f t="shared" si="579"/>
        <v>1686</v>
      </c>
      <c r="J143" s="98">
        <f t="shared" si="579"/>
        <v>1635</v>
      </c>
      <c r="K143" s="98">
        <f t="shared" si="579"/>
        <v>1652</v>
      </c>
      <c r="L143" s="98">
        <f t="shared" si="579"/>
        <v>1929</v>
      </c>
      <c r="M143" s="98">
        <f t="shared" si="579"/>
        <v>1423</v>
      </c>
      <c r="N143" s="98">
        <f t="shared" si="579"/>
        <v>1250</v>
      </c>
      <c r="O143" s="98">
        <f t="shared" si="579"/>
        <v>1128</v>
      </c>
      <c r="P143" s="75">
        <f t="shared" ref="P143:P147" si="580">SUM(C143:O143)</f>
        <v>22306</v>
      </c>
      <c r="Q143" s="91">
        <f>SUM(C143:H143)</f>
        <v>11603</v>
      </c>
      <c r="R143" s="91">
        <f>SUM(I143:K143)</f>
        <v>4973</v>
      </c>
      <c r="S143" s="91">
        <f>SUM(L143:O143)</f>
        <v>5730</v>
      </c>
    </row>
    <row r="144" spans="2:19">
      <c r="B144" s="105" t="s">
        <v>38</v>
      </c>
      <c r="C144" s="98">
        <f t="shared" ref="C144:C147" si="581">ROUND(B21*$C$141,0)</f>
        <v>1856</v>
      </c>
      <c r="D144" s="98">
        <f t="shared" ref="D144" si="582">ROUND(C143*D141,0)</f>
        <v>1950</v>
      </c>
      <c r="E144" s="98">
        <f t="shared" ref="E144" si="583">ROUND(D143*E141,0)</f>
        <v>1974</v>
      </c>
      <c r="F144" s="98">
        <f t="shared" ref="F144" si="584">ROUND(E143*F141,0)</f>
        <v>1922</v>
      </c>
      <c r="G144" s="98">
        <f t="shared" ref="G144" si="585">ROUND(F143*G141,0)</f>
        <v>1990</v>
      </c>
      <c r="H144" s="98">
        <f t="shared" ref="H144" si="586">ROUND(G143*H141,0)</f>
        <v>1844</v>
      </c>
      <c r="I144" s="98">
        <f t="shared" ref="I144" si="587">ROUND(H143*I141,0)</f>
        <v>1792</v>
      </c>
      <c r="J144" s="103">
        <f t="shared" ref="J144" si="588">ROUND(I143*J141,0)</f>
        <v>1679</v>
      </c>
      <c r="K144" s="103">
        <f t="shared" ref="K144" si="589">ROUND(J143*K141,0)</f>
        <v>1623</v>
      </c>
      <c r="L144" s="103">
        <f t="shared" ref="L144" si="590">ROUND(K143*L141,0)</f>
        <v>2008</v>
      </c>
      <c r="M144" s="103">
        <f t="shared" ref="M144" si="591">ROUND(L143*M141,0)</f>
        <v>1447</v>
      </c>
      <c r="N144" s="103">
        <f t="shared" ref="N144" si="592">ROUND(M143*N141,0)</f>
        <v>1272</v>
      </c>
      <c r="O144" s="103">
        <f t="shared" ref="O144" si="593">ROUND(N143*O141,0)</f>
        <v>1107</v>
      </c>
      <c r="P144" s="75">
        <f t="shared" si="580"/>
        <v>22464</v>
      </c>
      <c r="Q144" s="91">
        <f t="shared" ref="Q144:Q147" si="594">SUM(C144:H144)</f>
        <v>11536</v>
      </c>
      <c r="R144" s="91">
        <f t="shared" ref="R144:R147" si="595">SUM(I144:K144)</f>
        <v>5094</v>
      </c>
      <c r="S144" s="91">
        <f t="shared" ref="S144:S147" si="596">SUM(L144:O144)</f>
        <v>5834</v>
      </c>
    </row>
    <row r="145" spans="2:19">
      <c r="B145" s="105" t="s">
        <v>39</v>
      </c>
      <c r="C145" s="98">
        <f t="shared" si="581"/>
        <v>1832</v>
      </c>
      <c r="D145" s="98">
        <f t="shared" ref="D145" si="597">ROUND(C144*D141,0)</f>
        <v>1853</v>
      </c>
      <c r="E145" s="98">
        <f t="shared" ref="E145" si="598">ROUND(D144*E141,0)</f>
        <v>1893</v>
      </c>
      <c r="F145" s="98">
        <f t="shared" ref="F145" si="599">ROUND(E144*F141,0)</f>
        <v>1925</v>
      </c>
      <c r="G145" s="98">
        <f t="shared" ref="G145" si="600">ROUND(F144*G141,0)</f>
        <v>1899</v>
      </c>
      <c r="H145" s="98">
        <f t="shared" ref="H145" si="601">ROUND(G144*H141,0)</f>
        <v>2007</v>
      </c>
      <c r="I145" s="98">
        <f t="shared" ref="I145" si="602">ROUND(H144*I141,0)</f>
        <v>1832</v>
      </c>
      <c r="J145" s="103">
        <f t="shared" ref="J145" si="603">ROUND(I144*J141,0)</f>
        <v>1784</v>
      </c>
      <c r="K145" s="103">
        <f t="shared" ref="K145" si="604">ROUND(J144*K141,0)</f>
        <v>1667</v>
      </c>
      <c r="L145" s="103">
        <f t="shared" ref="L145" si="605">ROUND(K144*L141,0)</f>
        <v>1972</v>
      </c>
      <c r="M145" s="103">
        <f t="shared" ref="M145" si="606">ROUND(L144*M141,0)</f>
        <v>1506</v>
      </c>
      <c r="N145" s="103">
        <f t="shared" ref="N145" si="607">ROUND(M144*N141,0)</f>
        <v>1293</v>
      </c>
      <c r="O145" s="103">
        <f t="shared" ref="O145" si="608">ROUND(N144*O141,0)</f>
        <v>1127</v>
      </c>
      <c r="P145" s="75">
        <f t="shared" si="580"/>
        <v>22590</v>
      </c>
      <c r="Q145" s="91">
        <f t="shared" si="594"/>
        <v>11409</v>
      </c>
      <c r="R145" s="91">
        <f t="shared" si="595"/>
        <v>5283</v>
      </c>
      <c r="S145" s="91">
        <f t="shared" si="596"/>
        <v>5898</v>
      </c>
    </row>
    <row r="146" spans="2:19">
      <c r="B146" s="97" t="s">
        <v>40</v>
      </c>
      <c r="C146" s="98">
        <f t="shared" si="581"/>
        <v>1839</v>
      </c>
      <c r="D146" s="98">
        <f t="shared" ref="D146" si="609">ROUND(C145*D141,0)</f>
        <v>1829</v>
      </c>
      <c r="E146" s="98">
        <f t="shared" ref="E146" si="610">ROUND(D145*E141,0)</f>
        <v>1799</v>
      </c>
      <c r="F146" s="98">
        <f t="shared" ref="F146" si="611">ROUND(E145*F141,0)</f>
        <v>1846</v>
      </c>
      <c r="G146" s="98">
        <f t="shared" ref="G146" si="612">ROUND(F145*G141,0)</f>
        <v>1902</v>
      </c>
      <c r="H146" s="98">
        <f t="shared" ref="H146" si="613">ROUND(G145*H141,0)</f>
        <v>1915</v>
      </c>
      <c r="I146" s="98">
        <f t="shared" ref="I146" si="614">ROUND(H145*I141,0)</f>
        <v>1994</v>
      </c>
      <c r="J146" s="103">
        <f t="shared" ref="J146" si="615">ROUND(I145*J141,0)</f>
        <v>1824</v>
      </c>
      <c r="K146" s="103">
        <f t="shared" ref="K146" si="616">ROUND(J145*K141,0)</f>
        <v>1771</v>
      </c>
      <c r="L146" s="103">
        <f t="shared" ref="L146" si="617">ROUND(K145*L141,0)</f>
        <v>2026</v>
      </c>
      <c r="M146" s="103">
        <f t="shared" ref="M146" si="618">ROUND(L145*M141,0)</f>
        <v>1479</v>
      </c>
      <c r="N146" s="103">
        <f t="shared" ref="N146" si="619">ROUND(M145*N141,0)</f>
        <v>1346</v>
      </c>
      <c r="O146" s="103">
        <f t="shared" ref="O146" si="620">ROUND(N145*O141,0)</f>
        <v>1146</v>
      </c>
      <c r="P146" s="75">
        <f t="shared" si="580"/>
        <v>22716</v>
      </c>
      <c r="Q146" s="91">
        <f t="shared" si="594"/>
        <v>11130</v>
      </c>
      <c r="R146" s="91">
        <f t="shared" si="595"/>
        <v>5589</v>
      </c>
      <c r="S146" s="91">
        <f t="shared" si="596"/>
        <v>5997</v>
      </c>
    </row>
    <row r="147" spans="2:19">
      <c r="B147" s="105" t="s">
        <v>41</v>
      </c>
      <c r="C147" s="98">
        <f t="shared" si="581"/>
        <v>1861</v>
      </c>
      <c r="D147" s="98">
        <f t="shared" ref="D147" si="621">ROUND(C146*D141,0)</f>
        <v>1836</v>
      </c>
      <c r="E147" s="98">
        <f t="shared" ref="E147" si="622">ROUND(D146*E141,0)</f>
        <v>1776</v>
      </c>
      <c r="F147" s="98">
        <f t="shared" ref="F147" si="623">ROUND(E146*F141,0)</f>
        <v>1754</v>
      </c>
      <c r="G147" s="98">
        <f t="shared" ref="G147" si="624">ROUND(F146*G141,0)</f>
        <v>1824</v>
      </c>
      <c r="H147" s="98">
        <f t="shared" ref="H147" si="625">ROUND(G146*H141,0)</f>
        <v>1919</v>
      </c>
      <c r="I147" s="98">
        <f t="shared" ref="I147" si="626">ROUND(H146*I141,0)</f>
        <v>1903</v>
      </c>
      <c r="J147" s="103">
        <f t="shared" ref="J147" si="627">ROUND(I146*J141,0)</f>
        <v>1985</v>
      </c>
      <c r="K147" s="103">
        <f t="shared" ref="K147" si="628">ROUND(J146*K141,0)</f>
        <v>1811</v>
      </c>
      <c r="L147" s="103">
        <f t="shared" ref="L147" si="629">ROUND(K146*L141,0)</f>
        <v>2152</v>
      </c>
      <c r="M147" s="103">
        <f t="shared" ref="M147" si="630">ROUND(L146*M141,0)</f>
        <v>1520</v>
      </c>
      <c r="N147" s="103">
        <f t="shared" ref="N147" si="631">ROUND(M146*N141,0)</f>
        <v>1322</v>
      </c>
      <c r="O147" s="103">
        <f t="shared" ref="O147" si="632">ROUND(N146*O141,0)</f>
        <v>1192</v>
      </c>
      <c r="P147" s="75">
        <f t="shared" si="580"/>
        <v>22855</v>
      </c>
      <c r="Q147" s="91">
        <f t="shared" si="594"/>
        <v>10970</v>
      </c>
      <c r="R147" s="91">
        <f t="shared" si="595"/>
        <v>5699</v>
      </c>
      <c r="S147" s="91">
        <f t="shared" si="596"/>
        <v>6186</v>
      </c>
    </row>
    <row r="148" spans="2:19">
      <c r="B148" s="14"/>
      <c r="C148" s="14"/>
      <c r="D148" s="14"/>
      <c r="E148" s="14"/>
      <c r="F148" s="14"/>
      <c r="G148" s="86"/>
      <c r="H148" s="14"/>
      <c r="I148" s="98"/>
      <c r="J148" s="98"/>
      <c r="K148" s="98"/>
      <c r="L148" s="98"/>
      <c r="M148" s="98"/>
      <c r="N148" s="98"/>
      <c r="O148" s="104"/>
      <c r="P148" s="86"/>
      <c r="Q148" s="86"/>
      <c r="R148" s="86"/>
      <c r="S148" s="86"/>
    </row>
    <row r="149" spans="2:19">
      <c r="B149" s="101"/>
      <c r="C149" s="92" t="s">
        <v>7</v>
      </c>
      <c r="D149" s="92" t="s">
        <v>8</v>
      </c>
      <c r="E149" s="92" t="s">
        <v>9</v>
      </c>
      <c r="F149" s="92" t="s">
        <v>10</v>
      </c>
      <c r="G149" s="92" t="s">
        <v>11</v>
      </c>
      <c r="H149" s="92" t="s">
        <v>12</v>
      </c>
      <c r="I149" s="92" t="s">
        <v>13</v>
      </c>
      <c r="J149" s="93" t="s">
        <v>14</v>
      </c>
      <c r="K149" s="93" t="s">
        <v>15</v>
      </c>
      <c r="L149" s="93" t="s">
        <v>16</v>
      </c>
      <c r="M149" s="93" t="s">
        <v>17</v>
      </c>
      <c r="N149" s="93" t="s">
        <v>18</v>
      </c>
      <c r="O149" s="93" t="s">
        <v>19</v>
      </c>
      <c r="P149" s="86"/>
      <c r="Q149" s="86"/>
      <c r="R149" s="86"/>
      <c r="S149" s="86"/>
    </row>
    <row r="150" spans="2:19">
      <c r="B150" s="67" t="s">
        <v>77</v>
      </c>
      <c r="C150" s="60">
        <f>X36</f>
        <v>0.91586997805441861</v>
      </c>
      <c r="D150" s="60">
        <f t="shared" ref="D150:O150" si="633">Y36</f>
        <v>0.99433013327999609</v>
      </c>
      <c r="E150" s="60">
        <f t="shared" si="633"/>
        <v>0.97124438390442136</v>
      </c>
      <c r="F150" s="60">
        <f t="shared" si="633"/>
        <v>0.97762343719451805</v>
      </c>
      <c r="G150" s="60">
        <f t="shared" si="633"/>
        <v>0.9865991690212812</v>
      </c>
      <c r="H150" s="60">
        <f t="shared" si="633"/>
        <v>1.0010082629874109</v>
      </c>
      <c r="I150" s="60">
        <f t="shared" si="633"/>
        <v>1.000370095004862</v>
      </c>
      <c r="J150" s="60">
        <f t="shared" si="633"/>
        <v>0.99113251052834406</v>
      </c>
      <c r="K150" s="60">
        <f t="shared" si="633"/>
        <v>0.99823049355041871</v>
      </c>
      <c r="L150" s="60">
        <f t="shared" si="633"/>
        <v>1.2195664204282819</v>
      </c>
      <c r="M150" s="60">
        <f t="shared" si="633"/>
        <v>0.77794539064401058</v>
      </c>
      <c r="N150" s="60">
        <f t="shared" si="633"/>
        <v>0.91880690543918697</v>
      </c>
      <c r="O150" s="60">
        <f t="shared" si="633"/>
        <v>0.89640096950429038</v>
      </c>
      <c r="P150" s="86"/>
      <c r="Q150" s="86"/>
      <c r="R150" s="86"/>
      <c r="S150" s="86"/>
    </row>
    <row r="151" spans="2:19" ht="18.75">
      <c r="B151" s="9" t="s">
        <v>46</v>
      </c>
      <c r="C151" s="94" t="s">
        <v>2</v>
      </c>
      <c r="D151" s="94">
        <v>1</v>
      </c>
      <c r="E151" s="94">
        <v>2</v>
      </c>
      <c r="F151" s="94">
        <v>3</v>
      </c>
      <c r="G151" s="94">
        <v>4</v>
      </c>
      <c r="H151" s="94">
        <v>5</v>
      </c>
      <c r="I151" s="94">
        <v>6</v>
      </c>
      <c r="J151" s="94">
        <v>7</v>
      </c>
      <c r="K151" s="94">
        <v>8</v>
      </c>
      <c r="L151" s="94">
        <v>9</v>
      </c>
      <c r="M151" s="94">
        <v>10</v>
      </c>
      <c r="N151" s="94">
        <v>11</v>
      </c>
      <c r="O151" s="94">
        <v>12</v>
      </c>
      <c r="P151" s="95" t="s">
        <v>3</v>
      </c>
      <c r="Q151" s="96" t="s">
        <v>79</v>
      </c>
      <c r="R151" s="96" t="s">
        <v>5</v>
      </c>
      <c r="S151" s="96" t="s">
        <v>6</v>
      </c>
    </row>
    <row r="152" spans="2:19">
      <c r="B152" s="105" t="s">
        <v>38</v>
      </c>
      <c r="C152" s="98">
        <f>ROUND(B21*$C$150,0)</f>
        <v>1864</v>
      </c>
      <c r="D152" s="98">
        <f>ROUND(C20*D150,0)</f>
        <v>1933</v>
      </c>
      <c r="E152" s="98">
        <f t="shared" ref="E152:O152" si="634">ROUND(D20*E150,0)</f>
        <v>1963</v>
      </c>
      <c r="F152" s="98">
        <f t="shared" si="634"/>
        <v>1918</v>
      </c>
      <c r="G152" s="98">
        <f t="shared" si="634"/>
        <v>1987</v>
      </c>
      <c r="H152" s="98">
        <f t="shared" si="634"/>
        <v>1814</v>
      </c>
      <c r="I152" s="98">
        <f t="shared" si="634"/>
        <v>1757</v>
      </c>
      <c r="J152" s="98">
        <f t="shared" si="634"/>
        <v>1686</v>
      </c>
      <c r="K152" s="98">
        <f t="shared" si="634"/>
        <v>1638</v>
      </c>
      <c r="L152" s="98">
        <f t="shared" si="634"/>
        <v>2038</v>
      </c>
      <c r="M152" s="98">
        <f t="shared" si="634"/>
        <v>1548</v>
      </c>
      <c r="N152" s="98">
        <f t="shared" si="634"/>
        <v>1316</v>
      </c>
      <c r="O152" s="98">
        <f t="shared" si="634"/>
        <v>1149</v>
      </c>
      <c r="P152" s="75">
        <f t="shared" ref="P152:P156" si="635">SUM(C152:O152)</f>
        <v>22611</v>
      </c>
      <c r="Q152" s="91">
        <f>SUM(C152:H152)</f>
        <v>11479</v>
      </c>
      <c r="R152" s="91">
        <f>SUM(I152:K152)</f>
        <v>5081</v>
      </c>
      <c r="S152" s="91">
        <f>SUM(L152:O152)</f>
        <v>6051</v>
      </c>
    </row>
    <row r="153" spans="2:19">
      <c r="B153" s="105" t="s">
        <v>39</v>
      </c>
      <c r="C153" s="98">
        <f t="shared" ref="C153:C156" si="636">ROUND(B22*$C$150,0)</f>
        <v>1840</v>
      </c>
      <c r="D153" s="98">
        <f t="shared" ref="D153" si="637">ROUND(C152*D150,0)</f>
        <v>1853</v>
      </c>
      <c r="E153" s="98">
        <f t="shared" ref="E153" si="638">ROUND(D152*E150,0)</f>
        <v>1877</v>
      </c>
      <c r="F153" s="98">
        <f t="shared" ref="F153" si="639">ROUND(E152*F150,0)</f>
        <v>1919</v>
      </c>
      <c r="G153" s="98">
        <f t="shared" ref="G153" si="640">ROUND(F152*G150,0)</f>
        <v>1892</v>
      </c>
      <c r="H153" s="98">
        <f t="shared" ref="H153" si="641">ROUND(G152*H150,0)</f>
        <v>1989</v>
      </c>
      <c r="I153" s="98">
        <f t="shared" ref="I153" si="642">ROUND(H152*I150,0)</f>
        <v>1815</v>
      </c>
      <c r="J153" s="103">
        <f t="shared" ref="J153" si="643">ROUND(I152*J150,0)</f>
        <v>1741</v>
      </c>
      <c r="K153" s="103">
        <f t="shared" ref="K153" si="644">ROUND(J152*K150,0)</f>
        <v>1683</v>
      </c>
      <c r="L153" s="103">
        <f t="shared" ref="L153" si="645">ROUND(K152*L150,0)</f>
        <v>1998</v>
      </c>
      <c r="M153" s="103">
        <f t="shared" ref="M153" si="646">ROUND(L152*M150,0)</f>
        <v>1585</v>
      </c>
      <c r="N153" s="103">
        <f t="shared" ref="N153" si="647">ROUND(M152*N150,0)</f>
        <v>1422</v>
      </c>
      <c r="O153" s="103">
        <f t="shared" ref="O153" si="648">ROUND(N152*O150,0)</f>
        <v>1180</v>
      </c>
      <c r="P153" s="75">
        <f t="shared" si="635"/>
        <v>22794</v>
      </c>
      <c r="Q153" s="91">
        <f t="shared" ref="Q153:Q156" si="649">SUM(C153:H153)</f>
        <v>11370</v>
      </c>
      <c r="R153" s="91">
        <f t="shared" ref="R153:R156" si="650">SUM(I153:K153)</f>
        <v>5239</v>
      </c>
      <c r="S153" s="91">
        <f t="shared" ref="S153:S156" si="651">SUM(L153:O153)</f>
        <v>6185</v>
      </c>
    </row>
    <row r="154" spans="2:19">
      <c r="B154" s="97" t="s">
        <v>40</v>
      </c>
      <c r="C154" s="98">
        <f t="shared" si="636"/>
        <v>1846</v>
      </c>
      <c r="D154" s="98">
        <f t="shared" ref="D154" si="652">ROUND(C153*D150,0)</f>
        <v>1830</v>
      </c>
      <c r="E154" s="98">
        <f t="shared" ref="E154" si="653">ROUND(D153*E150,0)</f>
        <v>1800</v>
      </c>
      <c r="F154" s="98">
        <f t="shared" ref="F154" si="654">ROUND(E153*F150,0)</f>
        <v>1835</v>
      </c>
      <c r="G154" s="98">
        <f t="shared" ref="G154" si="655">ROUND(F153*G150,0)</f>
        <v>1893</v>
      </c>
      <c r="H154" s="98">
        <f t="shared" ref="H154" si="656">ROUND(G153*H150,0)</f>
        <v>1894</v>
      </c>
      <c r="I154" s="98">
        <f t="shared" ref="I154" si="657">ROUND(H153*I150,0)</f>
        <v>1990</v>
      </c>
      <c r="J154" s="103">
        <f t="shared" ref="J154" si="658">ROUND(I153*J150,0)</f>
        <v>1799</v>
      </c>
      <c r="K154" s="103">
        <f t="shared" ref="K154" si="659">ROUND(J153*K150,0)</f>
        <v>1738</v>
      </c>
      <c r="L154" s="103">
        <f t="shared" ref="L154" si="660">ROUND(K153*L150,0)</f>
        <v>2053</v>
      </c>
      <c r="M154" s="103">
        <f t="shared" ref="M154" si="661">ROUND(L153*M150,0)</f>
        <v>1554</v>
      </c>
      <c r="N154" s="103">
        <f t="shared" ref="N154" si="662">ROUND(M153*N150,0)</f>
        <v>1456</v>
      </c>
      <c r="O154" s="103">
        <f t="shared" ref="O154" si="663">ROUND(N153*O150,0)</f>
        <v>1275</v>
      </c>
      <c r="P154" s="75">
        <f t="shared" si="635"/>
        <v>22963</v>
      </c>
      <c r="Q154" s="91">
        <f t="shared" si="649"/>
        <v>11098</v>
      </c>
      <c r="R154" s="91">
        <f t="shared" si="650"/>
        <v>5527</v>
      </c>
      <c r="S154" s="91">
        <f t="shared" si="651"/>
        <v>6338</v>
      </c>
    </row>
    <row r="155" spans="2:19">
      <c r="B155" s="105" t="s">
        <v>41</v>
      </c>
      <c r="C155" s="98">
        <f t="shared" si="636"/>
        <v>1869</v>
      </c>
      <c r="D155" s="98">
        <f t="shared" ref="D155" si="664">ROUND(C154*D150,0)</f>
        <v>1836</v>
      </c>
      <c r="E155" s="98">
        <f t="shared" ref="E155" si="665">ROUND(D154*E150,0)</f>
        <v>1777</v>
      </c>
      <c r="F155" s="98">
        <f t="shared" ref="F155" si="666">ROUND(E154*F150,0)</f>
        <v>1760</v>
      </c>
      <c r="G155" s="98">
        <f t="shared" ref="G155" si="667">ROUND(F154*G150,0)</f>
        <v>1810</v>
      </c>
      <c r="H155" s="98">
        <f t="shared" ref="H155" si="668">ROUND(G154*H150,0)</f>
        <v>1895</v>
      </c>
      <c r="I155" s="98">
        <f t="shared" ref="I155" si="669">ROUND(H154*I150,0)</f>
        <v>1895</v>
      </c>
      <c r="J155" s="103">
        <f t="shared" ref="J155" si="670">ROUND(I154*J150,0)</f>
        <v>1972</v>
      </c>
      <c r="K155" s="103">
        <f t="shared" ref="K155" si="671">ROUND(J154*K150,0)</f>
        <v>1796</v>
      </c>
      <c r="L155" s="103">
        <f t="shared" ref="L155" si="672">ROUND(K154*L150,0)</f>
        <v>2120</v>
      </c>
      <c r="M155" s="103">
        <f t="shared" ref="M155" si="673">ROUND(L154*M150,0)</f>
        <v>1597</v>
      </c>
      <c r="N155" s="103">
        <f t="shared" ref="N155" si="674">ROUND(M154*N150,0)</f>
        <v>1428</v>
      </c>
      <c r="O155" s="103">
        <f t="shared" ref="O155" si="675">ROUND(N154*O150,0)</f>
        <v>1305</v>
      </c>
      <c r="P155" s="75">
        <f t="shared" si="635"/>
        <v>23060</v>
      </c>
      <c r="Q155" s="91">
        <f t="shared" si="649"/>
        <v>10947</v>
      </c>
      <c r="R155" s="91">
        <f t="shared" si="650"/>
        <v>5663</v>
      </c>
      <c r="S155" s="91">
        <f t="shared" si="651"/>
        <v>6450</v>
      </c>
    </row>
    <row r="156" spans="2:19">
      <c r="B156" s="97" t="s">
        <v>42</v>
      </c>
      <c r="C156" s="98">
        <f t="shared" si="636"/>
        <v>1845</v>
      </c>
      <c r="D156" s="98">
        <f t="shared" ref="D156" si="676">ROUND(C155*D150,0)</f>
        <v>1858</v>
      </c>
      <c r="E156" s="98">
        <f t="shared" ref="E156" si="677">ROUND(D155*E150,0)</f>
        <v>1783</v>
      </c>
      <c r="F156" s="98">
        <f t="shared" ref="F156" si="678">ROUND(E155*F150,0)</f>
        <v>1737</v>
      </c>
      <c r="G156" s="98">
        <f t="shared" ref="G156" si="679">ROUND(F155*G150,0)</f>
        <v>1736</v>
      </c>
      <c r="H156" s="98">
        <f t="shared" ref="H156" si="680">ROUND(G155*H150,0)</f>
        <v>1812</v>
      </c>
      <c r="I156" s="98">
        <f t="shared" ref="I156" si="681">ROUND(H155*I150,0)</f>
        <v>1896</v>
      </c>
      <c r="J156" s="103">
        <f t="shared" ref="J156" si="682">ROUND(I155*J150,0)</f>
        <v>1878</v>
      </c>
      <c r="K156" s="103">
        <f t="shared" ref="K156" si="683">ROUND(J155*K150,0)</f>
        <v>1969</v>
      </c>
      <c r="L156" s="103">
        <f t="shared" ref="L156" si="684">ROUND(K155*L150,0)</f>
        <v>2190</v>
      </c>
      <c r="M156" s="103">
        <f t="shared" ref="M156" si="685">ROUND(L155*M150,0)</f>
        <v>1649</v>
      </c>
      <c r="N156" s="103">
        <f t="shared" ref="N156" si="686">ROUND(M155*N150,0)</f>
        <v>1467</v>
      </c>
      <c r="O156" s="103">
        <f t="shared" ref="O156" si="687">ROUND(N155*O150,0)</f>
        <v>1280</v>
      </c>
      <c r="P156" s="75">
        <f t="shared" si="635"/>
        <v>23100</v>
      </c>
      <c r="Q156" s="91">
        <f t="shared" si="649"/>
        <v>10771</v>
      </c>
      <c r="R156" s="91">
        <f t="shared" si="650"/>
        <v>5743</v>
      </c>
      <c r="S156" s="91">
        <f t="shared" si="651"/>
        <v>6586</v>
      </c>
    </row>
    <row r="157" spans="2:19"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</row>
    <row r="158" spans="2:19">
      <c r="B158" s="101"/>
      <c r="C158" s="92" t="s">
        <v>7</v>
      </c>
      <c r="D158" s="92" t="s">
        <v>8</v>
      </c>
      <c r="E158" s="92" t="s">
        <v>9</v>
      </c>
      <c r="F158" s="92" t="s">
        <v>10</v>
      </c>
      <c r="G158" s="92" t="s">
        <v>11</v>
      </c>
      <c r="H158" s="92" t="s">
        <v>12</v>
      </c>
      <c r="I158" s="92" t="s">
        <v>13</v>
      </c>
      <c r="J158" s="93" t="s">
        <v>14</v>
      </c>
      <c r="K158" s="93" t="s">
        <v>15</v>
      </c>
      <c r="L158" s="93" t="s">
        <v>16</v>
      </c>
      <c r="M158" s="93" t="s">
        <v>17</v>
      </c>
      <c r="N158" s="93" t="s">
        <v>18</v>
      </c>
      <c r="O158" s="93" t="s">
        <v>19</v>
      </c>
      <c r="P158" s="86"/>
      <c r="Q158" s="86"/>
      <c r="R158" s="86"/>
      <c r="S158" s="86"/>
    </row>
    <row r="159" spans="2:19">
      <c r="B159" s="68" t="s">
        <v>76</v>
      </c>
      <c r="C159" s="59">
        <f>X37</f>
        <v>0.93567271460134127</v>
      </c>
      <c r="D159" s="59">
        <f t="shared" ref="D159:O159" si="688">Y37</f>
        <v>0.9935361398046556</v>
      </c>
      <c r="E159" s="59">
        <f t="shared" si="688"/>
        <v>0.96905864990093171</v>
      </c>
      <c r="F159" s="59">
        <f t="shared" si="688"/>
        <v>0.97743734431199958</v>
      </c>
      <c r="G159" s="59">
        <f t="shared" si="688"/>
        <v>0.9933069427376543</v>
      </c>
      <c r="H159" s="59">
        <f t="shared" si="688"/>
        <v>1.0048153712893761</v>
      </c>
      <c r="I159" s="59">
        <f t="shared" si="688"/>
        <v>0.99859755117213289</v>
      </c>
      <c r="J159" s="59">
        <f t="shared" si="688"/>
        <v>0.99601787208037218</v>
      </c>
      <c r="K159" s="59">
        <f t="shared" si="688"/>
        <v>1.0031121286566913</v>
      </c>
      <c r="L159" s="59">
        <f t="shared" si="688"/>
        <v>1.2247387306185087</v>
      </c>
      <c r="M159" s="59">
        <f t="shared" si="688"/>
        <v>0.78519361630841511</v>
      </c>
      <c r="N159" s="59">
        <f t="shared" si="688"/>
        <v>0.93748902003701473</v>
      </c>
      <c r="O159" s="59">
        <f t="shared" si="688"/>
        <v>0.89352491217164531</v>
      </c>
      <c r="P159" s="86"/>
      <c r="Q159" s="86"/>
      <c r="R159" s="86"/>
      <c r="S159" s="86"/>
    </row>
    <row r="160" spans="2:19" ht="18.75">
      <c r="B160" s="9" t="s">
        <v>46</v>
      </c>
      <c r="C160" s="94" t="s">
        <v>2</v>
      </c>
      <c r="D160" s="94">
        <v>1</v>
      </c>
      <c r="E160" s="94">
        <v>2</v>
      </c>
      <c r="F160" s="94">
        <v>3</v>
      </c>
      <c r="G160" s="94">
        <v>4</v>
      </c>
      <c r="H160" s="94">
        <v>5</v>
      </c>
      <c r="I160" s="94">
        <v>6</v>
      </c>
      <c r="J160" s="94">
        <v>7</v>
      </c>
      <c r="K160" s="94">
        <v>8</v>
      </c>
      <c r="L160" s="94">
        <v>9</v>
      </c>
      <c r="M160" s="94">
        <v>10</v>
      </c>
      <c r="N160" s="94">
        <v>11</v>
      </c>
      <c r="O160" s="94">
        <v>12</v>
      </c>
      <c r="P160" s="95" t="s">
        <v>3</v>
      </c>
      <c r="Q160" s="96" t="s">
        <v>79</v>
      </c>
      <c r="R160" s="96" t="s">
        <v>5</v>
      </c>
      <c r="S160" s="96" t="s">
        <v>6</v>
      </c>
    </row>
    <row r="161" spans="2:19">
      <c r="B161" s="105" t="s">
        <v>39</v>
      </c>
      <c r="C161" s="98">
        <f>ROUND(B22*$C$159,0)</f>
        <v>1880</v>
      </c>
      <c r="D161" s="98">
        <f>ROUND(C21*D159,0)</f>
        <v>1945</v>
      </c>
      <c r="E161" s="98">
        <f t="shared" ref="E161:O161" si="689">ROUND(D21*E159,0)</f>
        <v>1901</v>
      </c>
      <c r="F161" s="98">
        <f t="shared" si="689"/>
        <v>1887</v>
      </c>
      <c r="G161" s="98">
        <f t="shared" si="689"/>
        <v>1928</v>
      </c>
      <c r="H161" s="98">
        <f t="shared" si="689"/>
        <v>2009</v>
      </c>
      <c r="I161" s="98">
        <f t="shared" si="689"/>
        <v>1841</v>
      </c>
      <c r="J161" s="98">
        <f t="shared" si="689"/>
        <v>1721</v>
      </c>
      <c r="K161" s="98">
        <f t="shared" si="689"/>
        <v>1709</v>
      </c>
      <c r="L161" s="98">
        <f t="shared" si="689"/>
        <v>2011</v>
      </c>
      <c r="M161" s="98">
        <f t="shared" si="689"/>
        <v>1602</v>
      </c>
      <c r="N161" s="98">
        <f t="shared" si="689"/>
        <v>1521</v>
      </c>
      <c r="O161" s="98">
        <f t="shared" si="689"/>
        <v>1221</v>
      </c>
      <c r="P161" s="75">
        <f t="shared" ref="P161:P165" si="690">SUM(C161:O161)</f>
        <v>23176</v>
      </c>
      <c r="Q161" s="91">
        <f>SUM(C161:H161)</f>
        <v>11550</v>
      </c>
      <c r="R161" s="91">
        <f>SUM(I161:K161)</f>
        <v>5271</v>
      </c>
      <c r="S161" s="91">
        <f>SUM(L161:O161)</f>
        <v>6355</v>
      </c>
    </row>
    <row r="162" spans="2:19">
      <c r="B162" s="97" t="s">
        <v>40</v>
      </c>
      <c r="C162" s="98">
        <f t="shared" ref="C162:C165" si="691">ROUND(B23*$C$159,0)</f>
        <v>1886</v>
      </c>
      <c r="D162" s="98">
        <f t="shared" ref="D162" si="692">ROUND(C161*D159,0)</f>
        <v>1868</v>
      </c>
      <c r="E162" s="98">
        <f t="shared" ref="E162" si="693">ROUND(D161*E159,0)</f>
        <v>1885</v>
      </c>
      <c r="F162" s="98">
        <f t="shared" ref="F162" si="694">ROUND(E161*F159,0)</f>
        <v>1858</v>
      </c>
      <c r="G162" s="98">
        <f t="shared" ref="G162" si="695">ROUND(F161*G159,0)</f>
        <v>1874</v>
      </c>
      <c r="H162" s="98">
        <f t="shared" ref="H162" si="696">ROUND(G161*H159,0)</f>
        <v>1937</v>
      </c>
      <c r="I162" s="98">
        <f t="shared" ref="I162" si="697">ROUND(H161*I159,0)</f>
        <v>2006</v>
      </c>
      <c r="J162" s="103">
        <f t="shared" ref="J162" si="698">ROUND(I161*J159,0)</f>
        <v>1834</v>
      </c>
      <c r="K162" s="103">
        <f t="shared" ref="K162" si="699">ROUND(J161*K159,0)</f>
        <v>1726</v>
      </c>
      <c r="L162" s="103">
        <f t="shared" ref="L162" si="700">ROUND(K161*L159,0)</f>
        <v>2093</v>
      </c>
      <c r="M162" s="103">
        <f t="shared" ref="M162" si="701">ROUND(L161*M159,0)</f>
        <v>1579</v>
      </c>
      <c r="N162" s="103">
        <f t="shared" ref="N162" si="702">ROUND(M161*N159,0)</f>
        <v>1502</v>
      </c>
      <c r="O162" s="103">
        <f t="shared" ref="O162" si="703">ROUND(N161*O159,0)</f>
        <v>1359</v>
      </c>
      <c r="P162" s="75">
        <f t="shared" si="690"/>
        <v>23407</v>
      </c>
      <c r="Q162" s="91">
        <f t="shared" ref="Q162:Q165" si="704">SUM(C162:H162)</f>
        <v>11308</v>
      </c>
      <c r="R162" s="91">
        <f t="shared" ref="R162:R165" si="705">SUM(I162:K162)</f>
        <v>5566</v>
      </c>
      <c r="S162" s="91">
        <f t="shared" ref="S162:S165" si="706">SUM(L162:O162)</f>
        <v>6533</v>
      </c>
    </row>
    <row r="163" spans="2:19">
      <c r="B163" s="105" t="s">
        <v>41</v>
      </c>
      <c r="C163" s="98">
        <f t="shared" si="691"/>
        <v>1910</v>
      </c>
      <c r="D163" s="98">
        <f t="shared" ref="D163" si="707">ROUND(C162*D159,0)</f>
        <v>1874</v>
      </c>
      <c r="E163" s="98">
        <f t="shared" ref="E163" si="708">ROUND(D162*E159,0)</f>
        <v>1810</v>
      </c>
      <c r="F163" s="98">
        <f t="shared" ref="F163" si="709">ROUND(E162*F159,0)</f>
        <v>1842</v>
      </c>
      <c r="G163" s="98">
        <f t="shared" ref="G163" si="710">ROUND(F162*G159,0)</f>
        <v>1846</v>
      </c>
      <c r="H163" s="98">
        <f t="shared" ref="H163" si="711">ROUND(G162*H159,0)</f>
        <v>1883</v>
      </c>
      <c r="I163" s="98">
        <f t="shared" ref="I163" si="712">ROUND(H162*I159,0)</f>
        <v>1934</v>
      </c>
      <c r="J163" s="103">
        <f t="shared" ref="J163" si="713">ROUND(I162*J159,0)</f>
        <v>1998</v>
      </c>
      <c r="K163" s="103">
        <f t="shared" ref="K163" si="714">ROUND(J162*K159,0)</f>
        <v>1840</v>
      </c>
      <c r="L163" s="103">
        <f t="shared" ref="L163" si="715">ROUND(K162*L159,0)</f>
        <v>2114</v>
      </c>
      <c r="M163" s="103">
        <f t="shared" ref="M163" si="716">ROUND(L162*M159,0)</f>
        <v>1643</v>
      </c>
      <c r="N163" s="103">
        <f t="shared" ref="N163" si="717">ROUND(M162*N159,0)</f>
        <v>1480</v>
      </c>
      <c r="O163" s="103">
        <f t="shared" ref="O163" si="718">ROUND(N162*O159,0)</f>
        <v>1342</v>
      </c>
      <c r="P163" s="75">
        <f t="shared" si="690"/>
        <v>23516</v>
      </c>
      <c r="Q163" s="91">
        <f t="shared" si="704"/>
        <v>11165</v>
      </c>
      <c r="R163" s="91">
        <f t="shared" si="705"/>
        <v>5772</v>
      </c>
      <c r="S163" s="91">
        <f t="shared" si="706"/>
        <v>6579</v>
      </c>
    </row>
    <row r="164" spans="2:19">
      <c r="B164" s="97" t="s">
        <v>42</v>
      </c>
      <c r="C164" s="98">
        <f t="shared" si="691"/>
        <v>1885</v>
      </c>
      <c r="D164" s="98">
        <f t="shared" ref="D164" si="719">ROUND(C163*D159,0)</f>
        <v>1898</v>
      </c>
      <c r="E164" s="98">
        <f t="shared" ref="E164" si="720">ROUND(D163*E159,0)</f>
        <v>1816</v>
      </c>
      <c r="F164" s="98">
        <f t="shared" ref="F164" si="721">ROUND(E163*F159,0)</f>
        <v>1769</v>
      </c>
      <c r="G164" s="98">
        <f t="shared" ref="G164" si="722">ROUND(F163*G159,0)</f>
        <v>1830</v>
      </c>
      <c r="H164" s="98">
        <f t="shared" ref="H164" si="723">ROUND(G163*H159,0)</f>
        <v>1855</v>
      </c>
      <c r="I164" s="98">
        <f t="shared" ref="I164" si="724">ROUND(H163*I159,0)</f>
        <v>1880</v>
      </c>
      <c r="J164" s="103">
        <f t="shared" ref="J164" si="725">ROUND(I163*J159,0)</f>
        <v>1926</v>
      </c>
      <c r="K164" s="103">
        <f t="shared" ref="K164" si="726">ROUND(J163*K159,0)</f>
        <v>2004</v>
      </c>
      <c r="L164" s="103">
        <f t="shared" ref="L164" si="727">ROUND(K163*L159,0)</f>
        <v>2254</v>
      </c>
      <c r="M164" s="103">
        <f t="shared" ref="M164" si="728">ROUND(L163*M159,0)</f>
        <v>1660</v>
      </c>
      <c r="N164" s="103">
        <f t="shared" ref="N164" si="729">ROUND(M163*N159,0)</f>
        <v>1540</v>
      </c>
      <c r="O164" s="103">
        <f t="shared" ref="O164" si="730">ROUND(N163*O159,0)</f>
        <v>1322</v>
      </c>
      <c r="P164" s="75">
        <f t="shared" si="690"/>
        <v>23639</v>
      </c>
      <c r="Q164" s="91">
        <f t="shared" si="704"/>
        <v>11053</v>
      </c>
      <c r="R164" s="91">
        <f t="shared" si="705"/>
        <v>5810</v>
      </c>
      <c r="S164" s="91">
        <f t="shared" si="706"/>
        <v>6776</v>
      </c>
    </row>
    <row r="165" spans="2:19">
      <c r="B165" s="97" t="s">
        <v>43</v>
      </c>
      <c r="C165" s="98">
        <f t="shared" si="691"/>
        <v>1884</v>
      </c>
      <c r="D165" s="98">
        <f t="shared" ref="D165" si="731">ROUND(C164*D159,0)</f>
        <v>1873</v>
      </c>
      <c r="E165" s="98">
        <f t="shared" ref="E165" si="732">ROUND(D164*E159,0)</f>
        <v>1839</v>
      </c>
      <c r="F165" s="98">
        <f t="shared" ref="F165" si="733">ROUND(E164*F159,0)</f>
        <v>1775</v>
      </c>
      <c r="G165" s="98">
        <f t="shared" ref="G165" si="734">ROUND(F164*G159,0)</f>
        <v>1757</v>
      </c>
      <c r="H165" s="98">
        <f t="shared" ref="H165" si="735">ROUND(G164*H159,0)</f>
        <v>1839</v>
      </c>
      <c r="I165" s="98">
        <f t="shared" ref="I165" si="736">ROUND(H164*I159,0)</f>
        <v>1852</v>
      </c>
      <c r="J165" s="103">
        <f t="shared" ref="J165" si="737">ROUND(I164*J159,0)</f>
        <v>1873</v>
      </c>
      <c r="K165" s="103">
        <f t="shared" ref="K165" si="738">ROUND(J164*K159,0)</f>
        <v>1932</v>
      </c>
      <c r="L165" s="103">
        <f t="shared" ref="L165" si="739">ROUND(K164*L159,0)</f>
        <v>2454</v>
      </c>
      <c r="M165" s="103">
        <f t="shared" ref="M165" si="740">ROUND(L164*M159,0)</f>
        <v>1770</v>
      </c>
      <c r="N165" s="103">
        <f t="shared" ref="N165" si="741">ROUND(M164*N159,0)</f>
        <v>1556</v>
      </c>
      <c r="O165" s="103">
        <f t="shared" ref="O165" si="742">ROUND(N164*O159,0)</f>
        <v>1376</v>
      </c>
      <c r="P165" s="75">
        <f t="shared" si="690"/>
        <v>23780</v>
      </c>
      <c r="Q165" s="91">
        <f t="shared" si="704"/>
        <v>10967</v>
      </c>
      <c r="R165" s="91">
        <f t="shared" si="705"/>
        <v>5657</v>
      </c>
      <c r="S165" s="91">
        <f t="shared" si="706"/>
        <v>7156</v>
      </c>
    </row>
    <row r="166" spans="2:19"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</row>
    <row r="167" spans="2:19">
      <c r="B167" s="101"/>
      <c r="C167" s="92" t="s">
        <v>7</v>
      </c>
      <c r="D167" s="92" t="s">
        <v>8</v>
      </c>
      <c r="E167" s="92" t="s">
        <v>9</v>
      </c>
      <c r="F167" s="92" t="s">
        <v>10</v>
      </c>
      <c r="G167" s="92" t="s">
        <v>11</v>
      </c>
      <c r="H167" s="92" t="s">
        <v>12</v>
      </c>
      <c r="I167" s="92" t="s">
        <v>13</v>
      </c>
      <c r="J167" s="93" t="s">
        <v>14</v>
      </c>
      <c r="K167" s="93" t="s">
        <v>15</v>
      </c>
      <c r="L167" s="93" t="s">
        <v>16</v>
      </c>
      <c r="M167" s="93" t="s">
        <v>17</v>
      </c>
      <c r="N167" s="93" t="s">
        <v>18</v>
      </c>
      <c r="O167" s="93" t="s">
        <v>19</v>
      </c>
      <c r="P167" s="86"/>
      <c r="Q167" s="86"/>
      <c r="R167" s="86"/>
      <c r="S167" s="86"/>
    </row>
    <row r="168" spans="2:19">
      <c r="B168" s="67" t="s">
        <v>78</v>
      </c>
      <c r="C168" s="60">
        <f>X38</f>
        <v>0.94358430828824869</v>
      </c>
      <c r="D168" s="60">
        <f t="shared" ref="D168:O168" si="743">Y38</f>
        <v>0.9974113333010699</v>
      </c>
      <c r="E168" s="60">
        <f t="shared" si="743"/>
        <v>0.97073859860908884</v>
      </c>
      <c r="F168" s="60">
        <f t="shared" si="743"/>
        <v>0.98770711256113641</v>
      </c>
      <c r="G168" s="60">
        <f t="shared" si="743"/>
        <v>0.99080236234994468</v>
      </c>
      <c r="H168" s="60">
        <f t="shared" si="743"/>
        <v>1.0017820308737584</v>
      </c>
      <c r="I168" s="60">
        <f t="shared" si="743"/>
        <v>0.9933233693568212</v>
      </c>
      <c r="J168" s="60">
        <f t="shared" si="743"/>
        <v>0.99486443472070885</v>
      </c>
      <c r="K168" s="60">
        <f t="shared" si="743"/>
        <v>1.0070479798118879</v>
      </c>
      <c r="L168" s="60">
        <f t="shared" si="743"/>
        <v>1.230779463248669</v>
      </c>
      <c r="M168" s="60">
        <f t="shared" si="743"/>
        <v>0.79851756142431007</v>
      </c>
      <c r="N168" s="60">
        <f t="shared" si="743"/>
        <v>0.93170355986843112</v>
      </c>
      <c r="O168" s="60">
        <f t="shared" si="743"/>
        <v>0.89817537849513429</v>
      </c>
      <c r="P168" s="86"/>
      <c r="Q168" s="86"/>
      <c r="R168" s="86"/>
      <c r="S168" s="86"/>
    </row>
    <row r="169" spans="2:19" ht="18.75">
      <c r="B169" s="9" t="s">
        <v>46</v>
      </c>
      <c r="C169" s="94" t="s">
        <v>2</v>
      </c>
      <c r="D169" s="94">
        <v>1</v>
      </c>
      <c r="E169" s="94">
        <v>2</v>
      </c>
      <c r="F169" s="94">
        <v>3</v>
      </c>
      <c r="G169" s="94">
        <v>4</v>
      </c>
      <c r="H169" s="94">
        <v>5</v>
      </c>
      <c r="I169" s="94">
        <v>6</v>
      </c>
      <c r="J169" s="94">
        <v>7</v>
      </c>
      <c r="K169" s="94">
        <v>8</v>
      </c>
      <c r="L169" s="94">
        <v>9</v>
      </c>
      <c r="M169" s="94">
        <v>10</v>
      </c>
      <c r="N169" s="94">
        <v>11</v>
      </c>
      <c r="O169" s="94">
        <v>12</v>
      </c>
      <c r="P169" s="95" t="s">
        <v>3</v>
      </c>
      <c r="Q169" s="96" t="s">
        <v>79</v>
      </c>
      <c r="R169" s="96" t="s">
        <v>5</v>
      </c>
      <c r="S169" s="96" t="s">
        <v>6</v>
      </c>
    </row>
    <row r="170" spans="2:19">
      <c r="B170" s="97" t="s">
        <v>40</v>
      </c>
      <c r="C170" s="98">
        <f>ROUND(B23*$C$168,0)</f>
        <v>1902</v>
      </c>
      <c r="D170" s="98">
        <f>ROUND(C22*D168,0)</f>
        <v>1924</v>
      </c>
      <c r="E170" s="98">
        <f t="shared" ref="E170:O170" si="744">ROUND(D22*E168,0)</f>
        <v>1912</v>
      </c>
      <c r="F170" s="98">
        <f t="shared" si="744"/>
        <v>1906</v>
      </c>
      <c r="G170" s="98">
        <f t="shared" si="744"/>
        <v>1947</v>
      </c>
      <c r="H170" s="98">
        <f t="shared" si="744"/>
        <v>1928</v>
      </c>
      <c r="I170" s="98">
        <f t="shared" si="744"/>
        <v>1996</v>
      </c>
      <c r="J170" s="98">
        <f t="shared" si="744"/>
        <v>1833</v>
      </c>
      <c r="K170" s="98">
        <f t="shared" si="744"/>
        <v>1721</v>
      </c>
      <c r="L170" s="98">
        <f t="shared" si="744"/>
        <v>2106</v>
      </c>
      <c r="M170" s="98">
        <f t="shared" si="744"/>
        <v>1583</v>
      </c>
      <c r="N170" s="98">
        <f t="shared" si="744"/>
        <v>1594</v>
      </c>
      <c r="O170" s="98">
        <f t="shared" si="744"/>
        <v>1360</v>
      </c>
      <c r="P170" s="75">
        <f t="shared" ref="P170:P174" si="745">SUM(C170:O170)</f>
        <v>23712</v>
      </c>
      <c r="Q170" s="91">
        <f>SUM(C170:H170)</f>
        <v>11519</v>
      </c>
      <c r="R170" s="91">
        <f>SUM(I170:K170)</f>
        <v>5550</v>
      </c>
      <c r="S170" s="91">
        <f>SUM(L170:O170)</f>
        <v>6643</v>
      </c>
    </row>
    <row r="171" spans="2:19">
      <c r="B171" s="105" t="s">
        <v>41</v>
      </c>
      <c r="C171" s="98">
        <f t="shared" ref="C171:C174" si="746">ROUND(B24*$C$168,0)</f>
        <v>1926</v>
      </c>
      <c r="D171" s="98">
        <f t="shared" ref="D171" si="747">ROUND(C170*D168,0)</f>
        <v>1897</v>
      </c>
      <c r="E171" s="98">
        <f t="shared" ref="E171" si="748">ROUND(D170*E168,0)</f>
        <v>1868</v>
      </c>
      <c r="F171" s="98">
        <f t="shared" ref="F171" si="749">ROUND(E170*F168,0)</f>
        <v>1888</v>
      </c>
      <c r="G171" s="98">
        <f t="shared" ref="G171" si="750">ROUND(F170*G168,0)</f>
        <v>1888</v>
      </c>
      <c r="H171" s="98">
        <f t="shared" ref="H171" si="751">ROUND(G170*H168,0)</f>
        <v>1950</v>
      </c>
      <c r="I171" s="98">
        <f t="shared" ref="I171" si="752">ROUND(H170*I168,0)</f>
        <v>1915</v>
      </c>
      <c r="J171" s="103">
        <f t="shared" ref="J171" si="753">ROUND(I170*J168,0)</f>
        <v>1986</v>
      </c>
      <c r="K171" s="103">
        <f t="shared" ref="K171" si="754">ROUND(J170*K168,0)</f>
        <v>1846</v>
      </c>
      <c r="L171" s="103">
        <f t="shared" ref="L171" si="755">ROUND(K170*L168,0)</f>
        <v>2118</v>
      </c>
      <c r="M171" s="103">
        <f t="shared" ref="M171" si="756">ROUND(L170*M168,0)</f>
        <v>1682</v>
      </c>
      <c r="N171" s="103">
        <f t="shared" ref="N171" si="757">ROUND(M170*N168,0)</f>
        <v>1475</v>
      </c>
      <c r="O171" s="103">
        <f t="shared" ref="O171" si="758">ROUND(N170*O168,0)</f>
        <v>1432</v>
      </c>
      <c r="P171" s="75">
        <f t="shared" si="745"/>
        <v>23871</v>
      </c>
      <c r="Q171" s="91">
        <f t="shared" ref="Q171:Q174" si="759">SUM(C171:H171)</f>
        <v>11417</v>
      </c>
      <c r="R171" s="91">
        <f t="shared" ref="R171:R174" si="760">SUM(I171:K171)</f>
        <v>5747</v>
      </c>
      <c r="S171" s="91">
        <f t="shared" ref="S171:S174" si="761">SUM(L171:O171)</f>
        <v>6707</v>
      </c>
    </row>
    <row r="172" spans="2:19">
      <c r="B172" s="97" t="s">
        <v>42</v>
      </c>
      <c r="C172" s="98">
        <f t="shared" si="746"/>
        <v>1901</v>
      </c>
      <c r="D172" s="98">
        <f t="shared" ref="D172" si="762">ROUND(C171*D168,0)</f>
        <v>1921</v>
      </c>
      <c r="E172" s="98">
        <f t="shared" ref="E172" si="763">ROUND(D171*E168,0)</f>
        <v>1841</v>
      </c>
      <c r="F172" s="98">
        <f t="shared" ref="F172" si="764">ROUND(E171*F168,0)</f>
        <v>1845</v>
      </c>
      <c r="G172" s="98">
        <f t="shared" ref="G172" si="765">ROUND(F171*G168,0)</f>
        <v>1871</v>
      </c>
      <c r="H172" s="98">
        <f t="shared" ref="H172" si="766">ROUND(G171*H168,0)</f>
        <v>1891</v>
      </c>
      <c r="I172" s="98">
        <f t="shared" ref="I172" si="767">ROUND(H171*I168,0)</f>
        <v>1937</v>
      </c>
      <c r="J172" s="103">
        <f t="shared" ref="J172" si="768">ROUND(I171*J168,0)</f>
        <v>1905</v>
      </c>
      <c r="K172" s="103">
        <f t="shared" ref="K172" si="769">ROUND(J171*K168,0)</f>
        <v>2000</v>
      </c>
      <c r="L172" s="103">
        <f t="shared" ref="L172" si="770">ROUND(K171*L168,0)</f>
        <v>2272</v>
      </c>
      <c r="M172" s="103">
        <f t="shared" ref="M172" si="771">ROUND(L171*M168,0)</f>
        <v>1691</v>
      </c>
      <c r="N172" s="103">
        <f t="shared" ref="N172" si="772">ROUND(M171*N168,0)</f>
        <v>1567</v>
      </c>
      <c r="O172" s="103">
        <f t="shared" ref="O172" si="773">ROUND(N171*O168,0)</f>
        <v>1325</v>
      </c>
      <c r="P172" s="75">
        <f t="shared" si="745"/>
        <v>23967</v>
      </c>
      <c r="Q172" s="91">
        <f t="shared" si="759"/>
        <v>11270</v>
      </c>
      <c r="R172" s="91">
        <f t="shared" si="760"/>
        <v>5842</v>
      </c>
      <c r="S172" s="91">
        <f t="shared" si="761"/>
        <v>6855</v>
      </c>
    </row>
    <row r="173" spans="2:19">
      <c r="B173" s="97" t="s">
        <v>43</v>
      </c>
      <c r="C173" s="98">
        <f t="shared" si="746"/>
        <v>1899</v>
      </c>
      <c r="D173" s="98">
        <f t="shared" ref="D173" si="774">ROUND(C172*D168,0)</f>
        <v>1896</v>
      </c>
      <c r="E173" s="98">
        <f t="shared" ref="E173" si="775">ROUND(D172*E168,0)</f>
        <v>1865</v>
      </c>
      <c r="F173" s="98">
        <f t="shared" ref="F173" si="776">ROUND(E172*F168,0)</f>
        <v>1818</v>
      </c>
      <c r="G173" s="98">
        <f t="shared" ref="G173" si="777">ROUND(F172*G168,0)</f>
        <v>1828</v>
      </c>
      <c r="H173" s="98">
        <f t="shared" ref="H173" si="778">ROUND(G172*H168,0)</f>
        <v>1874</v>
      </c>
      <c r="I173" s="98">
        <f t="shared" ref="I173" si="779">ROUND(H172*I168,0)</f>
        <v>1878</v>
      </c>
      <c r="J173" s="103">
        <f t="shared" ref="J173" si="780">ROUND(I172*J168,0)</f>
        <v>1927</v>
      </c>
      <c r="K173" s="103">
        <f t="shared" ref="K173" si="781">ROUND(J172*K168,0)</f>
        <v>1918</v>
      </c>
      <c r="L173" s="103">
        <f t="shared" ref="L173" si="782">ROUND(K172*L168,0)</f>
        <v>2462</v>
      </c>
      <c r="M173" s="103">
        <f t="shared" ref="M173" si="783">ROUND(L172*M168,0)</f>
        <v>1814</v>
      </c>
      <c r="N173" s="103">
        <f t="shared" ref="N173" si="784">ROUND(M172*N168,0)</f>
        <v>1576</v>
      </c>
      <c r="O173" s="103">
        <f t="shared" ref="O173" si="785">ROUND(N172*O168,0)</f>
        <v>1407</v>
      </c>
      <c r="P173" s="75">
        <f t="shared" si="745"/>
        <v>24162</v>
      </c>
      <c r="Q173" s="91">
        <f t="shared" si="759"/>
        <v>11180</v>
      </c>
      <c r="R173" s="91">
        <f t="shared" si="760"/>
        <v>5723</v>
      </c>
      <c r="S173" s="91">
        <f t="shared" si="761"/>
        <v>7259</v>
      </c>
    </row>
    <row r="174" spans="2:19">
      <c r="B174" s="97" t="s">
        <v>44</v>
      </c>
      <c r="C174" s="98">
        <f t="shared" si="746"/>
        <v>1905</v>
      </c>
      <c r="D174" s="98">
        <f t="shared" ref="D174" si="786">ROUND(C173*D168,0)</f>
        <v>1894</v>
      </c>
      <c r="E174" s="98">
        <f t="shared" ref="E174" si="787">ROUND(D173*E168,0)</f>
        <v>1841</v>
      </c>
      <c r="F174" s="98">
        <f t="shared" ref="F174" si="788">ROUND(E173*F168,0)</f>
        <v>1842</v>
      </c>
      <c r="G174" s="98">
        <f t="shared" ref="G174" si="789">ROUND(F173*G168,0)</f>
        <v>1801</v>
      </c>
      <c r="H174" s="98">
        <f t="shared" ref="H174" si="790">ROUND(G173*H168,0)</f>
        <v>1831</v>
      </c>
      <c r="I174" s="98">
        <f t="shared" ref="I174" si="791">ROUND(H173*I168,0)</f>
        <v>1861</v>
      </c>
      <c r="J174" s="103">
        <f t="shared" ref="J174" si="792">ROUND(I173*J168,0)</f>
        <v>1868</v>
      </c>
      <c r="K174" s="103">
        <f t="shared" ref="K174" si="793">ROUND(J173*K168,0)</f>
        <v>1941</v>
      </c>
      <c r="L174" s="103">
        <f t="shared" ref="L174" si="794">ROUND(K173*L168,0)</f>
        <v>2361</v>
      </c>
      <c r="M174" s="103">
        <f t="shared" ref="M174" si="795">ROUND(L173*M168,0)</f>
        <v>1966</v>
      </c>
      <c r="N174" s="103">
        <f t="shared" ref="N174" si="796">ROUND(M173*N168,0)</f>
        <v>1690</v>
      </c>
      <c r="O174" s="103">
        <f t="shared" ref="O174" si="797">ROUND(N173*O168,0)</f>
        <v>1416</v>
      </c>
      <c r="P174" s="75">
        <f t="shared" si="745"/>
        <v>24217</v>
      </c>
      <c r="Q174" s="91">
        <f t="shared" si="759"/>
        <v>11114</v>
      </c>
      <c r="R174" s="91">
        <f t="shared" si="760"/>
        <v>5670</v>
      </c>
      <c r="S174" s="91">
        <f t="shared" si="761"/>
        <v>7433</v>
      </c>
    </row>
    <row r="175" spans="2:19"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</row>
    <row r="176" spans="2:19"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</row>
    <row r="177" spans="2:19">
      <c r="B177" s="86"/>
      <c r="C177" s="86"/>
      <c r="D177" s="86"/>
      <c r="E177" s="86"/>
      <c r="F177">
        <v>1</v>
      </c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</row>
    <row r="178" spans="2:19">
      <c r="B178" s="86"/>
      <c r="C178" s="86"/>
      <c r="D178" s="86"/>
      <c r="E178" s="86"/>
      <c r="F178">
        <v>2</v>
      </c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</row>
    <row r="179" spans="2:19">
      <c r="B179" s="86"/>
      <c r="C179" s="86"/>
      <c r="D179" s="86"/>
      <c r="E179" s="86"/>
      <c r="F179">
        <v>3</v>
      </c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</row>
    <row r="180" spans="2:19">
      <c r="B180" s="86"/>
      <c r="C180" s="86"/>
      <c r="D180" s="86"/>
      <c r="E180" s="86"/>
      <c r="F180">
        <v>4</v>
      </c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</row>
    <row r="181" spans="2:19">
      <c r="B181" s="86"/>
      <c r="C181" s="86"/>
      <c r="D181" s="86"/>
      <c r="E181" s="86"/>
      <c r="F181">
        <v>5</v>
      </c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</row>
    <row r="182" spans="2:19">
      <c r="B182" s="86"/>
      <c r="C182" s="86"/>
      <c r="D182" s="86"/>
      <c r="E182" s="86"/>
      <c r="F182">
        <v>6</v>
      </c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</row>
    <row r="183" spans="2:19">
      <c r="B183" s="86"/>
      <c r="C183" s="86"/>
      <c r="D183" s="86"/>
      <c r="E183" s="86"/>
      <c r="F183">
        <v>7</v>
      </c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</row>
    <row r="184" spans="2:19">
      <c r="B184" s="86"/>
      <c r="C184" s="86"/>
      <c r="D184" s="86"/>
      <c r="E184" s="86"/>
      <c r="F184">
        <v>8</v>
      </c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</row>
    <row r="185" spans="2:19">
      <c r="B185" s="86"/>
      <c r="C185" s="86"/>
      <c r="D185" s="86"/>
      <c r="E185" s="86"/>
      <c r="F185">
        <v>9</v>
      </c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</row>
    <row r="186" spans="2:19">
      <c r="B186" s="86"/>
      <c r="C186" s="86"/>
      <c r="D186" s="86"/>
      <c r="E186" s="86"/>
      <c r="F186">
        <v>10</v>
      </c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</row>
    <row r="187" spans="2:19">
      <c r="B187" s="86"/>
      <c r="C187" s="86"/>
      <c r="D187" s="86"/>
      <c r="E187" s="86"/>
      <c r="F187">
        <v>11</v>
      </c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</row>
    <row r="188" spans="2:19">
      <c r="F188">
        <v>12</v>
      </c>
    </row>
    <row r="189" spans="2:19">
      <c r="F189">
        <v>13</v>
      </c>
    </row>
    <row r="190" spans="2:19">
      <c r="F190">
        <v>14</v>
      </c>
    </row>
    <row r="191" spans="2:19">
      <c r="F191">
        <v>15</v>
      </c>
    </row>
    <row r="192" spans="2:19">
      <c r="F192">
        <v>16</v>
      </c>
    </row>
    <row r="193" spans="6:6">
      <c r="F193">
        <v>17</v>
      </c>
    </row>
    <row r="194" spans="6:6">
      <c r="F194">
        <v>18</v>
      </c>
    </row>
    <row r="195" spans="6:6">
      <c r="F195">
        <v>19</v>
      </c>
    </row>
    <row r="196" spans="6:6">
      <c r="F196">
        <v>20</v>
      </c>
    </row>
    <row r="197" spans="6:6">
      <c r="F197">
        <v>21</v>
      </c>
    </row>
    <row r="198" spans="6:6">
      <c r="F198">
        <v>22</v>
      </c>
    </row>
    <row r="199" spans="6:6">
      <c r="F199">
        <v>23</v>
      </c>
    </row>
    <row r="200" spans="6:6">
      <c r="F200">
        <v>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63"/>
  <sheetViews>
    <sheetView topLeftCell="H2" workbookViewId="0">
      <selection activeCell="U27" sqref="U27"/>
    </sheetView>
  </sheetViews>
  <sheetFormatPr defaultRowHeight="15"/>
  <cols>
    <col min="11" max="11" width="9.85546875" bestFit="1" customWidth="1"/>
    <col min="14" max="14" width="9.140625" bestFit="1" customWidth="1"/>
    <col min="18" max="18" width="11.42578125" bestFit="1" customWidth="1"/>
  </cols>
  <sheetData>
    <row r="1" spans="2:25">
      <c r="H1" s="72" t="s">
        <v>83</v>
      </c>
    </row>
    <row r="2" spans="2:25" ht="30">
      <c r="B2" s="31" t="s">
        <v>47</v>
      </c>
      <c r="C2" s="32" t="s">
        <v>48</v>
      </c>
      <c r="D2" s="32" t="s">
        <v>38</v>
      </c>
      <c r="E2" s="32" t="s">
        <v>37</v>
      </c>
      <c r="F2" s="32" t="s">
        <v>36</v>
      </c>
      <c r="G2" s="32" t="s">
        <v>35</v>
      </c>
      <c r="H2" s="32" t="s">
        <v>34</v>
      </c>
      <c r="I2" s="32" t="s">
        <v>33</v>
      </c>
      <c r="J2" s="32" t="s">
        <v>32</v>
      </c>
      <c r="K2" s="32" t="s">
        <v>31</v>
      </c>
      <c r="L2" s="32" t="s">
        <v>30</v>
      </c>
      <c r="M2" s="32" t="s">
        <v>29</v>
      </c>
      <c r="N2" s="32" t="s">
        <v>28</v>
      </c>
      <c r="O2" s="32" t="s">
        <v>27</v>
      </c>
      <c r="P2" s="107" t="s">
        <v>26</v>
      </c>
      <c r="Q2" s="107" t="s">
        <v>25</v>
      </c>
      <c r="R2" s="107" t="s">
        <v>24</v>
      </c>
      <c r="S2" s="33"/>
      <c r="T2" s="33"/>
      <c r="U2" s="33"/>
      <c r="V2" s="33"/>
      <c r="W2" s="33"/>
      <c r="X2" s="33"/>
      <c r="Y2" s="33"/>
    </row>
    <row r="3" spans="2:25">
      <c r="B3" s="31" t="s">
        <v>24</v>
      </c>
      <c r="C3" s="109">
        <v>18794.5</v>
      </c>
      <c r="D3" s="109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8"/>
      <c r="Q3" s="108"/>
      <c r="R3" s="125">
        <f>C3</f>
        <v>18794.5</v>
      </c>
      <c r="S3" s="33"/>
      <c r="T3" s="33"/>
      <c r="U3" s="33"/>
      <c r="V3" s="33"/>
      <c r="W3" s="33"/>
      <c r="X3" s="33"/>
      <c r="Y3" s="33"/>
    </row>
    <row r="4" spans="2:25">
      <c r="B4" s="31" t="s">
        <v>25</v>
      </c>
      <c r="C4" s="109">
        <v>18797.5</v>
      </c>
      <c r="D4" s="109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25">
        <f>C4</f>
        <v>18797.5</v>
      </c>
      <c r="R4" s="75">
        <v>19193</v>
      </c>
      <c r="S4" s="33"/>
      <c r="T4" s="33"/>
      <c r="U4" s="33"/>
      <c r="V4" s="33"/>
      <c r="W4" s="33"/>
      <c r="X4" s="33"/>
      <c r="Y4" s="33"/>
    </row>
    <row r="5" spans="2:25">
      <c r="B5" s="31" t="s">
        <v>26</v>
      </c>
      <c r="C5" s="109">
        <v>18481</v>
      </c>
      <c r="D5" s="109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35">
        <f>C5</f>
        <v>18481</v>
      </c>
      <c r="Q5" s="75">
        <v>19169</v>
      </c>
      <c r="R5" s="75">
        <v>19505</v>
      </c>
      <c r="S5" s="33"/>
      <c r="T5" s="33"/>
      <c r="U5" s="33"/>
      <c r="V5" s="33"/>
      <c r="W5" s="33"/>
      <c r="X5" s="33"/>
      <c r="Y5" s="33"/>
    </row>
    <row r="6" spans="2:25">
      <c r="B6" s="32" t="s">
        <v>27</v>
      </c>
      <c r="C6" s="110">
        <v>18154</v>
      </c>
      <c r="D6" s="110"/>
      <c r="E6" s="34"/>
      <c r="F6" s="34"/>
      <c r="G6" s="34"/>
      <c r="H6" s="34"/>
      <c r="I6" s="34"/>
      <c r="J6" s="34"/>
      <c r="K6" s="34"/>
      <c r="L6" s="34"/>
      <c r="M6" s="34"/>
      <c r="N6" s="34"/>
      <c r="O6" s="35">
        <f>C6</f>
        <v>18154</v>
      </c>
      <c r="P6" s="75">
        <v>18665</v>
      </c>
      <c r="Q6" s="75">
        <v>19539</v>
      </c>
      <c r="R6" s="75">
        <v>19820</v>
      </c>
      <c r="S6" s="33"/>
      <c r="T6" s="33"/>
      <c r="U6" s="33"/>
      <c r="V6" s="33"/>
      <c r="W6" s="33"/>
      <c r="X6" s="33"/>
      <c r="Y6" s="33"/>
    </row>
    <row r="7" spans="2:25">
      <c r="B7" s="32" t="s">
        <v>28</v>
      </c>
      <c r="C7" s="110">
        <v>18149</v>
      </c>
      <c r="D7" s="110"/>
      <c r="E7" s="34"/>
      <c r="F7" s="34"/>
      <c r="G7" s="34"/>
      <c r="H7" s="34"/>
      <c r="I7" s="34"/>
      <c r="J7" s="34"/>
      <c r="K7" s="34"/>
      <c r="L7" s="34"/>
      <c r="M7" s="34"/>
      <c r="N7" s="35">
        <f>C7</f>
        <v>18149</v>
      </c>
      <c r="O7" s="75">
        <v>18060</v>
      </c>
      <c r="P7" s="75">
        <v>18713</v>
      </c>
      <c r="Q7" s="75">
        <v>19736</v>
      </c>
      <c r="R7" s="75">
        <v>20156</v>
      </c>
      <c r="S7" s="33"/>
      <c r="T7" s="33"/>
      <c r="U7" s="33"/>
      <c r="V7" s="33"/>
      <c r="W7" s="33"/>
      <c r="X7" s="33"/>
      <c r="Y7" s="33"/>
    </row>
    <row r="8" spans="2:25">
      <c r="B8" s="32" t="s">
        <v>29</v>
      </c>
      <c r="C8" s="110">
        <v>18134</v>
      </c>
      <c r="D8" s="110"/>
      <c r="E8" s="34"/>
      <c r="F8" s="34"/>
      <c r="G8" s="34"/>
      <c r="H8" s="34"/>
      <c r="I8" s="34"/>
      <c r="J8" s="34"/>
      <c r="K8" s="34"/>
      <c r="L8" s="34"/>
      <c r="M8" s="35">
        <f>C8</f>
        <v>18134</v>
      </c>
      <c r="N8" s="75">
        <v>18077</v>
      </c>
      <c r="O8" s="75">
        <v>18021</v>
      </c>
      <c r="P8" s="75">
        <v>18723</v>
      </c>
      <c r="Q8" s="75">
        <v>20026</v>
      </c>
      <c r="R8" s="75">
        <v>20317</v>
      </c>
      <c r="S8" s="33"/>
      <c r="T8" s="33"/>
      <c r="U8" s="33"/>
      <c r="V8" s="33"/>
      <c r="W8" s="33"/>
      <c r="X8" s="33"/>
      <c r="Y8" s="33"/>
    </row>
    <row r="9" spans="2:25">
      <c r="B9" s="32" t="s">
        <v>30</v>
      </c>
      <c r="C9" s="110">
        <v>18538</v>
      </c>
      <c r="D9" s="110"/>
      <c r="E9" s="34"/>
      <c r="F9" s="34"/>
      <c r="G9" s="34"/>
      <c r="H9" s="34"/>
      <c r="I9" s="34"/>
      <c r="J9" s="34"/>
      <c r="K9" s="34"/>
      <c r="L9" s="35">
        <f>C9</f>
        <v>18538</v>
      </c>
      <c r="M9" s="75">
        <v>18212</v>
      </c>
      <c r="N9" s="75">
        <v>17950</v>
      </c>
      <c r="O9" s="75">
        <v>17891</v>
      </c>
      <c r="P9" s="75">
        <v>18911</v>
      </c>
      <c r="Q9" s="75">
        <v>20159</v>
      </c>
      <c r="R9" s="34"/>
      <c r="S9" s="33"/>
      <c r="T9" s="33"/>
      <c r="U9" s="33"/>
      <c r="V9" s="33"/>
      <c r="W9" s="33"/>
      <c r="X9" s="33"/>
      <c r="Y9" s="33"/>
    </row>
    <row r="10" spans="2:25">
      <c r="B10" s="32" t="s">
        <v>31</v>
      </c>
      <c r="C10" s="110">
        <v>18714</v>
      </c>
      <c r="D10" s="110"/>
      <c r="E10" s="34"/>
      <c r="F10" s="34"/>
      <c r="G10" s="34"/>
      <c r="H10" s="34"/>
      <c r="I10" s="34"/>
      <c r="J10" s="34"/>
      <c r="K10" s="35">
        <f>C10</f>
        <v>18714</v>
      </c>
      <c r="L10" s="75">
        <v>18645</v>
      </c>
      <c r="M10" s="75">
        <v>18076</v>
      </c>
      <c r="N10" s="75">
        <v>17875</v>
      </c>
      <c r="O10" s="75">
        <v>17885</v>
      </c>
      <c r="P10" s="75">
        <v>18934</v>
      </c>
      <c r="Q10" s="34"/>
      <c r="R10" s="34"/>
      <c r="S10" s="33"/>
      <c r="T10" s="33"/>
      <c r="U10" s="33"/>
      <c r="V10" s="33"/>
      <c r="W10" s="33"/>
      <c r="X10" s="33"/>
      <c r="Y10" s="33"/>
    </row>
    <row r="11" spans="2:25">
      <c r="B11" s="32" t="s">
        <v>32</v>
      </c>
      <c r="C11" s="110">
        <v>19319</v>
      </c>
      <c r="D11" s="110"/>
      <c r="E11" s="34"/>
      <c r="F11" s="34"/>
      <c r="G11" s="34"/>
      <c r="H11" s="34"/>
      <c r="I11" s="34"/>
      <c r="J11" s="35">
        <f>C11</f>
        <v>19319</v>
      </c>
      <c r="K11" s="75">
        <v>18922</v>
      </c>
      <c r="L11" s="75">
        <v>18657</v>
      </c>
      <c r="M11" s="75">
        <v>18145</v>
      </c>
      <c r="N11" s="75">
        <v>17781</v>
      </c>
      <c r="O11" s="75">
        <v>17695</v>
      </c>
      <c r="P11" s="34"/>
      <c r="Q11" s="34"/>
      <c r="R11" s="34"/>
      <c r="S11" s="33"/>
      <c r="T11" s="33"/>
      <c r="U11" s="33"/>
      <c r="V11" s="33"/>
      <c r="W11" s="33"/>
      <c r="X11" s="33"/>
      <c r="Y11" s="33"/>
    </row>
    <row r="12" spans="2:25">
      <c r="B12" s="32" t="s">
        <v>33</v>
      </c>
      <c r="C12" s="110">
        <v>19580</v>
      </c>
      <c r="D12" s="110"/>
      <c r="E12" s="34"/>
      <c r="F12" s="34"/>
      <c r="G12" s="34"/>
      <c r="H12" s="34"/>
      <c r="I12" s="35">
        <f>C12</f>
        <v>19580</v>
      </c>
      <c r="J12" s="75">
        <v>19794</v>
      </c>
      <c r="K12" s="75">
        <v>19253</v>
      </c>
      <c r="L12" s="75">
        <v>18938</v>
      </c>
      <c r="M12" s="75">
        <v>18031</v>
      </c>
      <c r="N12" s="75">
        <v>17839</v>
      </c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</row>
    <row r="13" spans="2:25">
      <c r="B13" s="32" t="s">
        <v>34</v>
      </c>
      <c r="C13" s="110">
        <v>20426</v>
      </c>
      <c r="D13" s="110"/>
      <c r="E13" s="34"/>
      <c r="F13" s="34"/>
      <c r="G13" s="34"/>
      <c r="H13" s="35">
        <f>C13</f>
        <v>20426</v>
      </c>
      <c r="I13" s="75">
        <v>20259</v>
      </c>
      <c r="J13" s="75">
        <v>20306</v>
      </c>
      <c r="K13" s="75">
        <v>19687</v>
      </c>
      <c r="L13" s="75">
        <v>19059</v>
      </c>
      <c r="M13" s="75">
        <v>18198</v>
      </c>
      <c r="N13" s="34"/>
      <c r="O13" s="34"/>
      <c r="P13" s="34"/>
      <c r="Q13" s="34"/>
      <c r="R13" s="34"/>
      <c r="S13" s="33"/>
      <c r="T13" s="33"/>
      <c r="U13" s="33"/>
      <c r="V13" s="33"/>
      <c r="W13" s="33"/>
      <c r="X13" s="33"/>
      <c r="Y13" s="33"/>
    </row>
    <row r="14" spans="2:25">
      <c r="B14" s="32" t="s">
        <v>35</v>
      </c>
      <c r="C14" s="110">
        <v>21203</v>
      </c>
      <c r="D14" s="110"/>
      <c r="E14" s="34"/>
      <c r="F14" s="34"/>
      <c r="G14" s="35">
        <f>C14</f>
        <v>21203</v>
      </c>
      <c r="H14" s="75">
        <v>20794</v>
      </c>
      <c r="I14" s="75">
        <v>20575</v>
      </c>
      <c r="J14" s="75">
        <v>20689</v>
      </c>
      <c r="K14" s="75">
        <v>19830</v>
      </c>
      <c r="L14" s="75">
        <v>19192</v>
      </c>
      <c r="M14" s="34"/>
      <c r="N14" s="34"/>
      <c r="O14" s="34"/>
      <c r="P14" s="34"/>
      <c r="Q14" s="34"/>
      <c r="R14" s="34"/>
      <c r="S14" s="33"/>
      <c r="T14" s="33"/>
      <c r="U14" s="33"/>
      <c r="V14" s="33"/>
      <c r="W14" s="33"/>
      <c r="X14" s="33"/>
      <c r="Y14" s="33"/>
    </row>
    <row r="15" spans="2:25">
      <c r="B15" s="32" t="s">
        <v>36</v>
      </c>
      <c r="C15" s="110">
        <v>21974</v>
      </c>
      <c r="D15" s="110"/>
      <c r="E15" s="34"/>
      <c r="F15" s="35">
        <f>C15</f>
        <v>21974</v>
      </c>
      <c r="G15" s="75">
        <v>21699</v>
      </c>
      <c r="H15" s="75">
        <v>21172</v>
      </c>
      <c r="I15" s="75">
        <v>21024</v>
      </c>
      <c r="J15" s="75">
        <v>20983</v>
      </c>
      <c r="K15" s="75">
        <v>20066</v>
      </c>
      <c r="L15" s="34"/>
      <c r="M15" s="34"/>
      <c r="N15" s="34"/>
      <c r="O15" s="34"/>
      <c r="P15" s="34"/>
      <c r="Q15" s="34"/>
      <c r="R15" s="34"/>
      <c r="S15" s="33"/>
      <c r="T15" s="33"/>
      <c r="U15" s="33"/>
      <c r="V15" s="33"/>
      <c r="W15" s="33"/>
      <c r="X15" s="33"/>
      <c r="Y15" s="33"/>
    </row>
    <row r="16" spans="2:25">
      <c r="B16" s="32" t="s">
        <v>37</v>
      </c>
      <c r="C16" s="110">
        <v>22336</v>
      </c>
      <c r="D16" s="110"/>
      <c r="E16" s="35">
        <f>C16</f>
        <v>22336</v>
      </c>
      <c r="F16" s="75">
        <v>22306</v>
      </c>
      <c r="G16" s="75">
        <v>21988</v>
      </c>
      <c r="H16" s="75">
        <v>21509</v>
      </c>
      <c r="I16" s="75">
        <v>21381</v>
      </c>
      <c r="J16" s="75">
        <v>21214</v>
      </c>
      <c r="K16" s="34"/>
      <c r="L16" s="34"/>
      <c r="M16" s="34"/>
      <c r="N16" s="34"/>
      <c r="O16" s="34"/>
      <c r="P16" s="34"/>
      <c r="Q16" s="34"/>
      <c r="R16" s="34"/>
      <c r="S16" s="33"/>
      <c r="T16" s="33"/>
      <c r="U16" s="33"/>
      <c r="V16" s="33"/>
      <c r="W16" s="33"/>
      <c r="X16" s="33"/>
      <c r="Y16" s="33"/>
    </row>
    <row r="17" spans="1:43">
      <c r="B17" s="32" t="s">
        <v>38</v>
      </c>
      <c r="C17" s="110">
        <v>22869</v>
      </c>
      <c r="D17" s="35">
        <f>C17</f>
        <v>22869</v>
      </c>
      <c r="E17" s="75">
        <v>22611</v>
      </c>
      <c r="F17" s="75">
        <v>22464</v>
      </c>
      <c r="G17" s="75">
        <v>22205</v>
      </c>
      <c r="H17" s="75">
        <v>21696</v>
      </c>
      <c r="I17" s="75">
        <v>21470</v>
      </c>
      <c r="J17" s="34"/>
      <c r="K17" s="34"/>
      <c r="L17" s="34"/>
      <c r="M17" s="34"/>
      <c r="N17" s="34"/>
      <c r="O17" s="34"/>
      <c r="P17" s="34"/>
      <c r="Q17" s="34"/>
      <c r="R17" s="34"/>
      <c r="S17" s="33"/>
      <c r="T17" s="33"/>
      <c r="U17" s="33"/>
      <c r="V17" s="33"/>
      <c r="W17" s="33"/>
      <c r="X17" s="33"/>
      <c r="Y17" s="33"/>
    </row>
    <row r="18" spans="1:43">
      <c r="B18" s="32" t="s">
        <v>39</v>
      </c>
      <c r="C18" s="111">
        <v>23484</v>
      </c>
      <c r="D18" s="75">
        <v>23176</v>
      </c>
      <c r="E18" s="75">
        <v>22794</v>
      </c>
      <c r="F18" s="75">
        <v>22590</v>
      </c>
      <c r="G18" s="75">
        <v>22391</v>
      </c>
      <c r="H18" s="75">
        <v>21735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3"/>
      <c r="T18" s="33"/>
      <c r="U18" s="33"/>
      <c r="V18" s="33"/>
      <c r="W18" s="33"/>
      <c r="X18" s="33"/>
      <c r="Y18" s="33"/>
    </row>
    <row r="19" spans="1:43">
      <c r="B19" s="32" t="s">
        <v>40</v>
      </c>
      <c r="C19" s="75">
        <v>23712</v>
      </c>
      <c r="D19" s="75">
        <v>23407</v>
      </c>
      <c r="E19" s="75">
        <v>22963</v>
      </c>
      <c r="F19" s="75">
        <v>22716</v>
      </c>
      <c r="G19" s="75">
        <v>22504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3"/>
      <c r="T19" s="33"/>
      <c r="U19" s="33"/>
      <c r="V19" s="33"/>
      <c r="W19" s="33"/>
      <c r="X19" s="33"/>
      <c r="Y19" s="33"/>
    </row>
    <row r="20" spans="1:43">
      <c r="B20" s="32" t="s">
        <v>41</v>
      </c>
      <c r="C20" s="75">
        <v>23871</v>
      </c>
      <c r="D20" s="75">
        <v>23516</v>
      </c>
      <c r="E20" s="75">
        <v>23060</v>
      </c>
      <c r="F20" s="75">
        <v>22855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  <c r="U20" s="33"/>
      <c r="V20" s="33"/>
      <c r="W20" s="33"/>
      <c r="X20" s="33"/>
      <c r="Y20" s="33"/>
    </row>
    <row r="21" spans="1:43">
      <c r="B21" s="32" t="s">
        <v>42</v>
      </c>
      <c r="C21" s="75">
        <v>23967</v>
      </c>
      <c r="D21" s="75">
        <v>23639</v>
      </c>
      <c r="E21" s="75">
        <v>23100</v>
      </c>
      <c r="F21" s="36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3"/>
    </row>
    <row r="22" spans="1:43">
      <c r="B22" s="32" t="s">
        <v>43</v>
      </c>
      <c r="C22" s="75">
        <v>24162</v>
      </c>
      <c r="D22" s="75">
        <v>23780</v>
      </c>
      <c r="E22" s="36"/>
      <c r="F22" s="36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33"/>
      <c r="W22" s="33"/>
      <c r="X22" s="33"/>
      <c r="Y22" s="33"/>
    </row>
    <row r="23" spans="1:43">
      <c r="B23" s="32" t="s">
        <v>44</v>
      </c>
      <c r="C23" s="75">
        <v>24217</v>
      </c>
      <c r="D23" s="37"/>
      <c r="E23" s="36"/>
      <c r="F23" s="36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3"/>
      <c r="T23" s="33"/>
      <c r="U23" s="33"/>
      <c r="V23" s="33"/>
      <c r="W23" s="33"/>
      <c r="X23" s="33"/>
      <c r="Y23" s="33"/>
    </row>
    <row r="24" spans="1:43">
      <c r="A24" s="33"/>
      <c r="B24" s="33"/>
      <c r="C24" s="33"/>
      <c r="D24" s="33"/>
      <c r="R24" s="33"/>
      <c r="S24" s="33"/>
      <c r="T24" s="33"/>
      <c r="U24" s="33"/>
      <c r="V24" s="33"/>
      <c r="W24" s="33"/>
      <c r="X24" s="33"/>
    </row>
    <row r="25" spans="1:43">
      <c r="A25" s="38" t="s">
        <v>49</v>
      </c>
      <c r="B25" s="38"/>
      <c r="C25" s="38"/>
      <c r="D25" s="38"/>
      <c r="R25" s="33"/>
      <c r="S25" s="33"/>
      <c r="T25" s="33"/>
      <c r="U25" s="33"/>
      <c r="V25" s="33"/>
      <c r="Z25" s="38" t="s">
        <v>87</v>
      </c>
      <c r="AA25" s="38"/>
      <c r="AB25" s="38"/>
      <c r="AC25" s="38"/>
      <c r="AD25" s="121"/>
      <c r="AQ25" s="33"/>
    </row>
    <row r="26" spans="1:43" ht="23.25">
      <c r="D26" s="32" t="s">
        <v>38</v>
      </c>
      <c r="E26" s="32" t="s">
        <v>37</v>
      </c>
      <c r="F26" s="32" t="s">
        <v>36</v>
      </c>
      <c r="G26" s="32" t="s">
        <v>35</v>
      </c>
      <c r="H26" s="32" t="s">
        <v>34</v>
      </c>
      <c r="I26" s="32" t="s">
        <v>33</v>
      </c>
      <c r="J26" s="32" t="s">
        <v>32</v>
      </c>
      <c r="K26" s="32" t="s">
        <v>31</v>
      </c>
      <c r="L26" s="32" t="s">
        <v>30</v>
      </c>
      <c r="M26" s="32" t="s">
        <v>29</v>
      </c>
      <c r="N26" s="32" t="s">
        <v>28</v>
      </c>
      <c r="O26" s="32" t="s">
        <v>27</v>
      </c>
      <c r="P26" s="32" t="s">
        <v>26</v>
      </c>
      <c r="Q26" s="32" t="s">
        <v>25</v>
      </c>
      <c r="R26" s="32" t="s">
        <v>24</v>
      </c>
      <c r="T26" s="39" t="s">
        <v>50</v>
      </c>
      <c r="U26" s="40" t="s">
        <v>51</v>
      </c>
      <c r="V26" s="41" t="s">
        <v>52</v>
      </c>
      <c r="W26" s="41" t="s">
        <v>53</v>
      </c>
      <c r="X26" s="42" t="s">
        <v>54</v>
      </c>
      <c r="Y26" s="43"/>
      <c r="Z26" s="122"/>
      <c r="AC26" s="32" t="s">
        <v>38</v>
      </c>
      <c r="AD26" s="32" t="s">
        <v>37</v>
      </c>
      <c r="AE26" s="32" t="s">
        <v>36</v>
      </c>
      <c r="AF26" s="32" t="s">
        <v>35</v>
      </c>
      <c r="AG26" s="32" t="s">
        <v>34</v>
      </c>
      <c r="AH26" s="32" t="s">
        <v>33</v>
      </c>
      <c r="AI26" s="32" t="s">
        <v>32</v>
      </c>
      <c r="AJ26" s="32" t="s">
        <v>31</v>
      </c>
      <c r="AK26" s="32" t="s">
        <v>30</v>
      </c>
      <c r="AL26" s="32" t="s">
        <v>29</v>
      </c>
      <c r="AM26" s="32" t="s">
        <v>28</v>
      </c>
      <c r="AN26" s="32" t="s">
        <v>27</v>
      </c>
      <c r="AO26" s="32" t="s">
        <v>26</v>
      </c>
      <c r="AP26" s="32" t="s">
        <v>25</v>
      </c>
      <c r="AQ26" s="32" t="s">
        <v>24</v>
      </c>
    </row>
    <row r="27" spans="1:43">
      <c r="C27" s="44" t="s">
        <v>55</v>
      </c>
      <c r="D27" s="115">
        <f>D18-C18</f>
        <v>-308</v>
      </c>
      <c r="E27" s="112">
        <f>E17-C17</f>
        <v>-258</v>
      </c>
      <c r="F27" s="112">
        <f>F16-C16</f>
        <v>-30</v>
      </c>
      <c r="G27" s="112">
        <f>G15-C15</f>
        <v>-275</v>
      </c>
      <c r="H27" s="112">
        <f>H14-C14</f>
        <v>-409</v>
      </c>
      <c r="I27" s="112">
        <f>I13-C13</f>
        <v>-167</v>
      </c>
      <c r="J27" s="112">
        <f>J12-C12</f>
        <v>214</v>
      </c>
      <c r="K27" s="112">
        <f>K11-C11</f>
        <v>-397</v>
      </c>
      <c r="L27" s="112">
        <f>L10-C10</f>
        <v>-69</v>
      </c>
      <c r="M27" s="112">
        <f>M9-C9</f>
        <v>-326</v>
      </c>
      <c r="N27" s="112">
        <f>N8-C8</f>
        <v>-57</v>
      </c>
      <c r="O27" s="113">
        <f>O7-C7</f>
        <v>-89</v>
      </c>
      <c r="P27" s="112">
        <f>P6-C6</f>
        <v>511</v>
      </c>
      <c r="Q27" s="112">
        <f>Q5-C5</f>
        <v>688</v>
      </c>
      <c r="R27" s="112">
        <f>R4-C4</f>
        <v>395.5</v>
      </c>
      <c r="T27" s="45">
        <v>1</v>
      </c>
      <c r="U27" s="46">
        <f>_xlfn.STDEV.P(AC27:AQ27)</f>
        <v>178.37365899207825</v>
      </c>
      <c r="V27" s="45">
        <f>AVERAGE(AC27:AQ27)</f>
        <v>279.56666666666666</v>
      </c>
      <c r="W27" s="45">
        <f>1.645*U27</f>
        <v>293.42466904196874</v>
      </c>
      <c r="X27" s="116">
        <f>137.56*T27+191.33</f>
        <v>328.89</v>
      </c>
      <c r="AB27" s="44" t="s">
        <v>55</v>
      </c>
      <c r="AC27" s="115">
        <f>ABS(D27)</f>
        <v>308</v>
      </c>
      <c r="AD27" s="115">
        <f t="shared" ref="AD27:AD28" si="0">ABS(E27)</f>
        <v>258</v>
      </c>
      <c r="AE27" s="115">
        <f t="shared" ref="AE27:AE29" si="1">ABS(F27)</f>
        <v>30</v>
      </c>
      <c r="AF27" s="115">
        <f t="shared" ref="AF27:AF30" si="2">ABS(G27)</f>
        <v>275</v>
      </c>
      <c r="AG27" s="115">
        <f t="shared" ref="AG27:AG31" si="3">ABS(H27)</f>
        <v>409</v>
      </c>
      <c r="AH27" s="115">
        <f t="shared" ref="AH27:AH31" si="4">ABS(I27)</f>
        <v>167</v>
      </c>
      <c r="AI27" s="115">
        <f t="shared" ref="AI27:AI31" si="5">ABS(J27)</f>
        <v>214</v>
      </c>
      <c r="AJ27" s="115">
        <f t="shared" ref="AJ27:AJ31" si="6">ABS(K27)</f>
        <v>397</v>
      </c>
      <c r="AK27" s="115">
        <f t="shared" ref="AK27:AK31" si="7">ABS(L27)</f>
        <v>69</v>
      </c>
      <c r="AL27" s="115">
        <f t="shared" ref="AL27:AL31" si="8">ABS(M27)</f>
        <v>326</v>
      </c>
      <c r="AM27" s="115">
        <f t="shared" ref="AM27:AM31" si="9">ABS(N27)</f>
        <v>57</v>
      </c>
      <c r="AN27" s="115">
        <f t="shared" ref="AN27:AN31" si="10">ABS(O27)</f>
        <v>89</v>
      </c>
      <c r="AO27" s="115">
        <f t="shared" ref="AO27:AO31" si="11">ABS(P27)</f>
        <v>511</v>
      </c>
      <c r="AP27" s="115">
        <f t="shared" ref="AP27:AP31" si="12">ABS(Q27)</f>
        <v>688</v>
      </c>
      <c r="AQ27" s="115">
        <f t="shared" ref="AQ27:AQ31" si="13">ABS(R27)</f>
        <v>395.5</v>
      </c>
    </row>
    <row r="28" spans="1:43">
      <c r="C28" s="44" t="s">
        <v>56</v>
      </c>
      <c r="D28" s="61"/>
      <c r="E28" s="112">
        <f>E18-C18</f>
        <v>-690</v>
      </c>
      <c r="F28" s="112">
        <f>F17-C17</f>
        <v>-405</v>
      </c>
      <c r="G28" s="112">
        <f>G16-C16</f>
        <v>-348</v>
      </c>
      <c r="H28" s="112">
        <f>H15-C15</f>
        <v>-802</v>
      </c>
      <c r="I28" s="112">
        <f>I14-C14</f>
        <v>-628</v>
      </c>
      <c r="J28" s="112">
        <f>J13-C13</f>
        <v>-120</v>
      </c>
      <c r="K28" s="112">
        <f>K12-C12</f>
        <v>-327</v>
      </c>
      <c r="L28" s="112">
        <f>L11-C11</f>
        <v>-662</v>
      </c>
      <c r="M28" s="112">
        <f>M10-C10</f>
        <v>-638</v>
      </c>
      <c r="N28" s="112">
        <f>N9-C9</f>
        <v>-588</v>
      </c>
      <c r="O28" s="113">
        <f>O8-C8</f>
        <v>-113</v>
      </c>
      <c r="P28" s="112">
        <f>P7-C7</f>
        <v>564</v>
      </c>
      <c r="Q28" s="112">
        <f>Q6-C6</f>
        <v>1385</v>
      </c>
      <c r="R28" s="112">
        <f>R5-C5</f>
        <v>1024</v>
      </c>
      <c r="T28" s="45">
        <v>2</v>
      </c>
      <c r="U28" s="46">
        <f>_xlfn.STDEV.P(AD28:AQ28)</f>
        <v>326.80722021349754</v>
      </c>
      <c r="V28" s="45">
        <f>AVERAGE(AD28:AQ28)</f>
        <v>592.42857142857144</v>
      </c>
      <c r="W28" s="45">
        <f t="shared" ref="W28:W31" si="14">1.645*U28</f>
        <v>537.5978772512035</v>
      </c>
      <c r="X28" s="116">
        <f t="shared" ref="X28:X31" si="15">137.56*T28+191.33</f>
        <v>466.45000000000005</v>
      </c>
      <c r="AB28" s="44" t="s">
        <v>56</v>
      </c>
      <c r="AC28" s="61"/>
      <c r="AD28" s="115">
        <f t="shared" si="0"/>
        <v>690</v>
      </c>
      <c r="AE28" s="115">
        <f t="shared" si="1"/>
        <v>405</v>
      </c>
      <c r="AF28" s="115">
        <f t="shared" si="2"/>
        <v>348</v>
      </c>
      <c r="AG28" s="115">
        <f t="shared" si="3"/>
        <v>802</v>
      </c>
      <c r="AH28" s="115">
        <f t="shared" si="4"/>
        <v>628</v>
      </c>
      <c r="AI28" s="115">
        <f t="shared" si="5"/>
        <v>120</v>
      </c>
      <c r="AJ28" s="115">
        <f t="shared" si="6"/>
        <v>327</v>
      </c>
      <c r="AK28" s="115">
        <f t="shared" si="7"/>
        <v>662</v>
      </c>
      <c r="AL28" s="115">
        <f t="shared" si="8"/>
        <v>638</v>
      </c>
      <c r="AM28" s="115">
        <f t="shared" si="9"/>
        <v>588</v>
      </c>
      <c r="AN28" s="115">
        <f t="shared" si="10"/>
        <v>113</v>
      </c>
      <c r="AO28" s="115">
        <f t="shared" si="11"/>
        <v>564</v>
      </c>
      <c r="AP28" s="115">
        <f t="shared" si="12"/>
        <v>1385</v>
      </c>
      <c r="AQ28" s="115">
        <f t="shared" si="13"/>
        <v>1024</v>
      </c>
    </row>
    <row r="29" spans="1:43">
      <c r="C29" s="44" t="s">
        <v>57</v>
      </c>
      <c r="D29" s="61"/>
      <c r="E29" s="114"/>
      <c r="F29" s="112">
        <f>F18-C18</f>
        <v>-894</v>
      </c>
      <c r="G29" s="112">
        <f>G17-C17</f>
        <v>-664</v>
      </c>
      <c r="H29" s="112">
        <f>H16-C16</f>
        <v>-827</v>
      </c>
      <c r="I29" s="112">
        <f>I15-C15</f>
        <v>-950</v>
      </c>
      <c r="J29" s="112">
        <f>J14-C14</f>
        <v>-514</v>
      </c>
      <c r="K29" s="112">
        <f>K13-C13</f>
        <v>-739</v>
      </c>
      <c r="L29" s="112">
        <f>L12-C12</f>
        <v>-642</v>
      </c>
      <c r="M29" s="112">
        <f>M11-C11</f>
        <v>-1174</v>
      </c>
      <c r="N29" s="112">
        <f>N10-C10</f>
        <v>-839</v>
      </c>
      <c r="O29" s="113">
        <f>O9-C9</f>
        <v>-647</v>
      </c>
      <c r="P29" s="112">
        <f>P8-C8</f>
        <v>589</v>
      </c>
      <c r="Q29" s="112">
        <f>Q7-C7</f>
        <v>1587</v>
      </c>
      <c r="R29" s="112">
        <f>R6-C6</f>
        <v>1666</v>
      </c>
      <c r="T29" s="45">
        <v>3</v>
      </c>
      <c r="U29" s="46">
        <f>_xlfn.STDEV.P(AE29:AQ29)</f>
        <v>351.17552380641513</v>
      </c>
      <c r="V29" s="45">
        <f>AVERAGE(AE29:AQ29)</f>
        <v>902.46153846153845</v>
      </c>
      <c r="W29" s="45">
        <f t="shared" si="14"/>
        <v>577.68373666155287</v>
      </c>
      <c r="X29" s="116">
        <f t="shared" si="15"/>
        <v>604.01</v>
      </c>
      <c r="AB29" s="44" t="s">
        <v>57</v>
      </c>
      <c r="AC29" s="61"/>
      <c r="AD29" s="115"/>
      <c r="AE29" s="115">
        <f t="shared" si="1"/>
        <v>894</v>
      </c>
      <c r="AF29" s="115">
        <f t="shared" si="2"/>
        <v>664</v>
      </c>
      <c r="AG29" s="115">
        <f t="shared" si="3"/>
        <v>827</v>
      </c>
      <c r="AH29" s="115">
        <f t="shared" si="4"/>
        <v>950</v>
      </c>
      <c r="AI29" s="115">
        <f t="shared" si="5"/>
        <v>514</v>
      </c>
      <c r="AJ29" s="115">
        <f t="shared" si="6"/>
        <v>739</v>
      </c>
      <c r="AK29" s="115">
        <f t="shared" si="7"/>
        <v>642</v>
      </c>
      <c r="AL29" s="115">
        <f t="shared" si="8"/>
        <v>1174</v>
      </c>
      <c r="AM29" s="115">
        <f t="shared" si="9"/>
        <v>839</v>
      </c>
      <c r="AN29" s="115">
        <f t="shared" si="10"/>
        <v>647</v>
      </c>
      <c r="AO29" s="115">
        <f t="shared" si="11"/>
        <v>589</v>
      </c>
      <c r="AP29" s="115">
        <f t="shared" si="12"/>
        <v>1587</v>
      </c>
      <c r="AQ29" s="115">
        <f t="shared" si="13"/>
        <v>1666</v>
      </c>
    </row>
    <row r="30" spans="1:43">
      <c r="C30" s="44" t="s">
        <v>58</v>
      </c>
      <c r="D30" s="61"/>
      <c r="E30" s="114"/>
      <c r="F30" s="114"/>
      <c r="G30" s="112">
        <f>G18-C18</f>
        <v>-1093</v>
      </c>
      <c r="H30" s="112">
        <f>H17-C17</f>
        <v>-1173</v>
      </c>
      <c r="I30" s="112">
        <f>I16-C16</f>
        <v>-955</v>
      </c>
      <c r="J30" s="112">
        <f>J15-C15</f>
        <v>-991</v>
      </c>
      <c r="K30" s="112">
        <f>K14-C14</f>
        <v>-1373</v>
      </c>
      <c r="L30" s="112">
        <f>L13-C13</f>
        <v>-1367</v>
      </c>
      <c r="M30" s="112">
        <f>M12-C12</f>
        <v>-1549</v>
      </c>
      <c r="N30" s="112">
        <f>N11-C11</f>
        <v>-1538</v>
      </c>
      <c r="O30" s="113">
        <f>O10-C10</f>
        <v>-829</v>
      </c>
      <c r="P30" s="112">
        <f>P9-C9</f>
        <v>373</v>
      </c>
      <c r="Q30" s="112">
        <f>Q8-C8</f>
        <v>1892</v>
      </c>
      <c r="R30" s="112">
        <f>R7-C7</f>
        <v>2007</v>
      </c>
      <c r="T30" s="45">
        <v>4</v>
      </c>
      <c r="U30" s="46">
        <f>_xlfn.STDEV.P(AF30:AQ30)</f>
        <v>439.29836734906672</v>
      </c>
      <c r="V30" s="45">
        <f>AVERAGE(AF30:AQ30)</f>
        <v>1261.6666666666667</v>
      </c>
      <c r="W30" s="45">
        <f t="shared" si="14"/>
        <v>722.64581428921474</v>
      </c>
      <c r="X30" s="116">
        <f t="shared" si="15"/>
        <v>741.57</v>
      </c>
      <c r="AB30" s="44" t="s">
        <v>58</v>
      </c>
      <c r="AC30" s="61"/>
      <c r="AD30" s="115"/>
      <c r="AE30" s="115"/>
      <c r="AF30" s="115">
        <f t="shared" si="2"/>
        <v>1093</v>
      </c>
      <c r="AG30" s="115">
        <f t="shared" si="3"/>
        <v>1173</v>
      </c>
      <c r="AH30" s="115">
        <f t="shared" si="4"/>
        <v>955</v>
      </c>
      <c r="AI30" s="115">
        <f t="shared" si="5"/>
        <v>991</v>
      </c>
      <c r="AJ30" s="115">
        <f t="shared" si="6"/>
        <v>1373</v>
      </c>
      <c r="AK30" s="115">
        <f t="shared" si="7"/>
        <v>1367</v>
      </c>
      <c r="AL30" s="115">
        <f t="shared" si="8"/>
        <v>1549</v>
      </c>
      <c r="AM30" s="115">
        <f t="shared" si="9"/>
        <v>1538</v>
      </c>
      <c r="AN30" s="115">
        <f t="shared" si="10"/>
        <v>829</v>
      </c>
      <c r="AO30" s="115">
        <f t="shared" si="11"/>
        <v>373</v>
      </c>
      <c r="AP30" s="115">
        <f t="shared" si="12"/>
        <v>1892</v>
      </c>
      <c r="AQ30" s="115">
        <f t="shared" si="13"/>
        <v>2007</v>
      </c>
    </row>
    <row r="31" spans="1:43" ht="15.75" thickBot="1">
      <c r="C31" s="44" t="s">
        <v>59</v>
      </c>
      <c r="D31" s="61"/>
      <c r="E31" s="114"/>
      <c r="F31" s="114"/>
      <c r="G31" s="114"/>
      <c r="H31" s="112">
        <f>H18-C18</f>
        <v>-1749</v>
      </c>
      <c r="I31" s="112">
        <f>I17-C17</f>
        <v>-1399</v>
      </c>
      <c r="J31" s="112">
        <f>J16-C16</f>
        <v>-1122</v>
      </c>
      <c r="K31" s="112">
        <f>K15-C15</f>
        <v>-1908</v>
      </c>
      <c r="L31" s="112">
        <f>L14-C14</f>
        <v>-2011</v>
      </c>
      <c r="M31" s="112">
        <f>M13-C13</f>
        <v>-2228</v>
      </c>
      <c r="N31" s="112">
        <f>N12-C12</f>
        <v>-1741</v>
      </c>
      <c r="O31" s="113">
        <f>O11-C11</f>
        <v>-1624</v>
      </c>
      <c r="P31" s="112">
        <f>P10-C10</f>
        <v>220</v>
      </c>
      <c r="Q31" s="112">
        <f>Q9-C9</f>
        <v>1621</v>
      </c>
      <c r="R31" s="112">
        <f>R8-C8</f>
        <v>2183</v>
      </c>
      <c r="T31" s="47">
        <v>5</v>
      </c>
      <c r="U31" s="48">
        <f>_xlfn.STDEV.P(AG31:AQ31)</f>
        <v>540.25113535854632</v>
      </c>
      <c r="V31" s="47">
        <f>AVERAGE(AG31:AQ31)</f>
        <v>1618.7272727272727</v>
      </c>
      <c r="W31" s="45">
        <f t="shared" si="14"/>
        <v>888.71311766480869</v>
      </c>
      <c r="X31" s="116">
        <f t="shared" si="15"/>
        <v>879.13</v>
      </c>
      <c r="AB31" s="44" t="s">
        <v>59</v>
      </c>
      <c r="AC31" s="61"/>
      <c r="AD31" s="115"/>
      <c r="AE31" s="115"/>
      <c r="AF31" s="115"/>
      <c r="AG31" s="115">
        <f t="shared" si="3"/>
        <v>1749</v>
      </c>
      <c r="AH31" s="115">
        <f t="shared" si="4"/>
        <v>1399</v>
      </c>
      <c r="AI31" s="115">
        <f t="shared" si="5"/>
        <v>1122</v>
      </c>
      <c r="AJ31" s="115">
        <f t="shared" si="6"/>
        <v>1908</v>
      </c>
      <c r="AK31" s="115">
        <f t="shared" si="7"/>
        <v>2011</v>
      </c>
      <c r="AL31" s="115">
        <f t="shared" si="8"/>
        <v>2228</v>
      </c>
      <c r="AM31" s="115">
        <f t="shared" si="9"/>
        <v>1741</v>
      </c>
      <c r="AN31" s="115">
        <f t="shared" si="10"/>
        <v>1624</v>
      </c>
      <c r="AO31" s="115">
        <f t="shared" si="11"/>
        <v>220</v>
      </c>
      <c r="AP31" s="115">
        <f t="shared" si="12"/>
        <v>1621</v>
      </c>
      <c r="AQ31" s="115">
        <f t="shared" si="13"/>
        <v>2183</v>
      </c>
    </row>
    <row r="32" spans="1:4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30" ht="30">
      <c r="K33" s="50" t="s">
        <v>60</v>
      </c>
    </row>
    <row r="34" spans="1:30" ht="22.5">
      <c r="K34" s="51" t="s">
        <v>82</v>
      </c>
      <c r="L34" s="52" t="s">
        <v>61</v>
      </c>
      <c r="M34" s="53" t="s">
        <v>62</v>
      </c>
      <c r="N34" s="123" t="s">
        <v>89</v>
      </c>
    </row>
    <row r="35" spans="1:30">
      <c r="J35" s="54" t="s">
        <v>40</v>
      </c>
      <c r="K35" s="124">
        <f>C19</f>
        <v>23712</v>
      </c>
      <c r="L35" s="55">
        <f>K35-X27</f>
        <v>23383.11</v>
      </c>
      <c r="M35" s="56">
        <f>K35+X27</f>
        <v>24040.89</v>
      </c>
      <c r="N35" s="135">
        <f>M35-L35</f>
        <v>657.77999999999884</v>
      </c>
      <c r="O35" s="57"/>
      <c r="P35" s="57"/>
      <c r="Q35" s="57"/>
    </row>
    <row r="36" spans="1:30">
      <c r="J36" s="54" t="s">
        <v>41</v>
      </c>
      <c r="K36" s="124">
        <f t="shared" ref="K36:K39" si="16">C20</f>
        <v>23871</v>
      </c>
      <c r="L36" s="55">
        <f>K36-X28</f>
        <v>23404.55</v>
      </c>
      <c r="M36" s="56">
        <f>K36+X28</f>
        <v>24337.45</v>
      </c>
      <c r="N36" s="135">
        <f t="shared" ref="N36:N39" si="17">M36-L36</f>
        <v>932.90000000000146</v>
      </c>
      <c r="O36" s="57"/>
      <c r="P36" s="57"/>
      <c r="Q36" s="57"/>
    </row>
    <row r="37" spans="1:30">
      <c r="J37" s="54" t="s">
        <v>42</v>
      </c>
      <c r="K37" s="124">
        <f t="shared" si="16"/>
        <v>23967</v>
      </c>
      <c r="L37" s="55">
        <f>K37-X29</f>
        <v>23362.99</v>
      </c>
      <c r="M37" s="56">
        <f>K37+X29</f>
        <v>24571.01</v>
      </c>
      <c r="N37" s="135">
        <f t="shared" si="17"/>
        <v>1208.0199999999968</v>
      </c>
      <c r="O37" s="57"/>
      <c r="P37" s="57"/>
      <c r="Q37" s="57"/>
    </row>
    <row r="38" spans="1:30">
      <c r="J38" s="54" t="s">
        <v>43</v>
      </c>
      <c r="K38" s="124">
        <f t="shared" si="16"/>
        <v>24162</v>
      </c>
      <c r="L38" s="55">
        <f>K38-X30</f>
        <v>23420.43</v>
      </c>
      <c r="M38" s="56">
        <f>K38+X30</f>
        <v>24903.57</v>
      </c>
      <c r="N38" s="135">
        <f t="shared" si="17"/>
        <v>1483.1399999999994</v>
      </c>
      <c r="O38" s="57"/>
      <c r="P38" s="57"/>
      <c r="Q38" s="57"/>
    </row>
    <row r="39" spans="1:30">
      <c r="J39" s="54" t="s">
        <v>44</v>
      </c>
      <c r="K39" s="124">
        <f t="shared" si="16"/>
        <v>24217</v>
      </c>
      <c r="L39" s="55">
        <f>K39-X31</f>
        <v>23337.87</v>
      </c>
      <c r="M39" s="56">
        <f>K39+X31</f>
        <v>25096.13</v>
      </c>
      <c r="N39" s="135">
        <f t="shared" si="17"/>
        <v>1758.260000000002</v>
      </c>
      <c r="O39" s="57"/>
      <c r="P39" s="57"/>
      <c r="Q39" s="57"/>
    </row>
    <row r="41" spans="1:30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</row>
    <row r="42" spans="1:30">
      <c r="H42" s="72" t="s">
        <v>79</v>
      </c>
    </row>
    <row r="43" spans="1:30" ht="30">
      <c r="B43" s="31" t="s">
        <v>47</v>
      </c>
      <c r="C43" s="32" t="s">
        <v>48</v>
      </c>
      <c r="D43" s="32" t="s">
        <v>38</v>
      </c>
      <c r="E43" s="32" t="s">
        <v>37</v>
      </c>
      <c r="F43" s="32" t="s">
        <v>36</v>
      </c>
      <c r="G43" s="32" t="s">
        <v>35</v>
      </c>
      <c r="H43" s="32" t="s">
        <v>34</v>
      </c>
      <c r="I43" s="32" t="s">
        <v>33</v>
      </c>
      <c r="J43" s="32" t="s">
        <v>32</v>
      </c>
      <c r="K43" s="32" t="s">
        <v>31</v>
      </c>
      <c r="L43" s="32" t="s">
        <v>30</v>
      </c>
      <c r="M43" s="32" t="s">
        <v>29</v>
      </c>
      <c r="N43" s="32" t="s">
        <v>28</v>
      </c>
      <c r="O43" s="32" t="s">
        <v>27</v>
      </c>
      <c r="P43" s="107" t="s">
        <v>26</v>
      </c>
      <c r="Q43" s="107" t="s">
        <v>25</v>
      </c>
      <c r="R43" s="107" t="s">
        <v>24</v>
      </c>
      <c r="S43" s="33"/>
      <c r="T43" s="33"/>
      <c r="U43" s="33"/>
      <c r="V43" s="33"/>
    </row>
    <row r="44" spans="1:30">
      <c r="B44" s="31" t="s">
        <v>24</v>
      </c>
      <c r="C44" s="109">
        <v>9396</v>
      </c>
      <c r="D44" s="109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8"/>
      <c r="Q44" s="108"/>
      <c r="R44" s="35">
        <v>9396</v>
      </c>
      <c r="S44" s="33"/>
      <c r="T44" s="33"/>
      <c r="U44" s="33"/>
      <c r="V44" s="33"/>
    </row>
    <row r="45" spans="1:30">
      <c r="B45" s="31" t="s">
        <v>25</v>
      </c>
      <c r="C45" s="109">
        <v>9337</v>
      </c>
      <c r="D45" s="109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35">
        <v>9337</v>
      </c>
      <c r="R45" s="91">
        <v>9288</v>
      </c>
      <c r="S45" s="33"/>
      <c r="T45" s="33"/>
      <c r="U45" s="33"/>
      <c r="V45" s="33"/>
    </row>
    <row r="46" spans="1:30">
      <c r="B46" s="31" t="s">
        <v>26</v>
      </c>
      <c r="C46" s="109">
        <v>9216</v>
      </c>
      <c r="D46" s="109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35">
        <v>9216</v>
      </c>
      <c r="Q46" s="91">
        <v>9418</v>
      </c>
      <c r="R46" s="91">
        <v>9236</v>
      </c>
      <c r="S46" s="33"/>
      <c r="T46" s="33"/>
      <c r="U46" s="33"/>
      <c r="V46" s="33"/>
    </row>
    <row r="47" spans="1:30">
      <c r="B47" s="32" t="s">
        <v>27</v>
      </c>
      <c r="C47" s="110">
        <v>9067</v>
      </c>
      <c r="D47" s="110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v>9067</v>
      </c>
      <c r="P47" s="91">
        <v>9317</v>
      </c>
      <c r="Q47" s="91">
        <v>9520</v>
      </c>
      <c r="R47" s="91">
        <v>9304</v>
      </c>
      <c r="S47" s="33"/>
      <c r="T47" s="33"/>
      <c r="U47" s="16"/>
      <c r="V47" s="33"/>
    </row>
    <row r="48" spans="1:30">
      <c r="B48" s="32" t="s">
        <v>28</v>
      </c>
      <c r="C48" s="110">
        <v>9146</v>
      </c>
      <c r="D48" s="110"/>
      <c r="E48" s="34"/>
      <c r="F48" s="34"/>
      <c r="G48" s="34"/>
      <c r="H48" s="34"/>
      <c r="I48" s="34"/>
      <c r="J48" s="34"/>
      <c r="K48" s="34"/>
      <c r="L48" s="34"/>
      <c r="M48" s="34"/>
      <c r="N48" s="35">
        <v>9146</v>
      </c>
      <c r="O48" s="91">
        <v>9074</v>
      </c>
      <c r="P48" s="91">
        <v>9355</v>
      </c>
      <c r="Q48" s="91">
        <v>9554</v>
      </c>
      <c r="R48" s="91">
        <v>9274</v>
      </c>
      <c r="S48" s="33"/>
      <c r="T48" s="33"/>
      <c r="U48" s="16"/>
      <c r="V48" s="33"/>
    </row>
    <row r="49" spans="2:22">
      <c r="B49" s="32" t="s">
        <v>29</v>
      </c>
      <c r="C49" s="110">
        <v>9462</v>
      </c>
      <c r="D49" s="110"/>
      <c r="E49" s="34"/>
      <c r="F49" s="34"/>
      <c r="G49" s="34"/>
      <c r="H49" s="34"/>
      <c r="I49" s="34"/>
      <c r="J49" s="34"/>
      <c r="K49" s="34"/>
      <c r="L49" s="34"/>
      <c r="M49" s="35">
        <v>9462</v>
      </c>
      <c r="N49" s="91">
        <v>9426</v>
      </c>
      <c r="O49" s="91">
        <v>9363</v>
      </c>
      <c r="P49" s="91">
        <v>9724</v>
      </c>
      <c r="Q49" s="91">
        <v>9973</v>
      </c>
      <c r="R49" s="91">
        <v>9659</v>
      </c>
      <c r="S49" s="33"/>
      <c r="T49" s="33"/>
      <c r="U49" s="16"/>
      <c r="V49" s="33"/>
    </row>
    <row r="50" spans="2:22">
      <c r="B50" s="32" t="s">
        <v>30</v>
      </c>
      <c r="C50" s="110">
        <v>9832</v>
      </c>
      <c r="D50" s="110"/>
      <c r="E50" s="34"/>
      <c r="F50" s="34"/>
      <c r="G50" s="34"/>
      <c r="H50" s="34"/>
      <c r="I50" s="34"/>
      <c r="J50" s="34"/>
      <c r="K50" s="34"/>
      <c r="L50" s="35">
        <v>9832</v>
      </c>
      <c r="M50" s="91">
        <v>9618</v>
      </c>
      <c r="N50" s="91">
        <v>9607</v>
      </c>
      <c r="O50" s="91">
        <v>9502</v>
      </c>
      <c r="P50" s="91">
        <v>9895</v>
      </c>
      <c r="Q50" s="91">
        <v>10099</v>
      </c>
      <c r="R50" s="34"/>
      <c r="S50" s="33"/>
      <c r="T50" s="33"/>
      <c r="U50" s="16"/>
      <c r="V50" s="33"/>
    </row>
    <row r="51" spans="2:22">
      <c r="B51" s="32" t="s">
        <v>31</v>
      </c>
      <c r="C51" s="110">
        <v>9938</v>
      </c>
      <c r="D51" s="110"/>
      <c r="E51" s="34"/>
      <c r="F51" s="34"/>
      <c r="G51" s="34"/>
      <c r="H51" s="34"/>
      <c r="I51" s="34"/>
      <c r="J51" s="34"/>
      <c r="K51" s="35">
        <v>9938</v>
      </c>
      <c r="L51" s="91">
        <v>9852</v>
      </c>
      <c r="M51" s="91">
        <v>9676</v>
      </c>
      <c r="N51" s="91">
        <v>9696</v>
      </c>
      <c r="O51" s="91">
        <v>9519</v>
      </c>
      <c r="P51" s="91">
        <v>9927</v>
      </c>
      <c r="Q51" s="34"/>
      <c r="R51" s="34"/>
      <c r="S51" s="33"/>
      <c r="T51" s="33"/>
      <c r="U51" s="16"/>
      <c r="V51" s="33"/>
    </row>
    <row r="52" spans="2:22">
      <c r="B52" s="32" t="s">
        <v>32</v>
      </c>
      <c r="C52" s="110">
        <v>10253</v>
      </c>
      <c r="D52" s="110"/>
      <c r="E52" s="34"/>
      <c r="F52" s="34"/>
      <c r="G52" s="34"/>
      <c r="H52" s="34"/>
      <c r="I52" s="34"/>
      <c r="J52" s="35">
        <v>10253</v>
      </c>
      <c r="K52" s="91">
        <v>9942</v>
      </c>
      <c r="L52" s="91">
        <v>9815</v>
      </c>
      <c r="M52" s="91">
        <v>9654</v>
      </c>
      <c r="N52" s="91">
        <v>9738</v>
      </c>
      <c r="O52" s="91">
        <v>9567</v>
      </c>
      <c r="P52" s="34"/>
      <c r="Q52" s="34"/>
      <c r="R52" s="34"/>
      <c r="S52" s="33"/>
      <c r="T52" s="33"/>
      <c r="U52" s="16"/>
      <c r="V52" s="33"/>
    </row>
    <row r="53" spans="2:22">
      <c r="B53" s="32" t="s">
        <v>33</v>
      </c>
      <c r="C53" s="110">
        <v>10455</v>
      </c>
      <c r="D53" s="110"/>
      <c r="E53" s="34"/>
      <c r="F53" s="34"/>
      <c r="G53" s="34"/>
      <c r="H53" s="34"/>
      <c r="I53" s="35">
        <v>10455</v>
      </c>
      <c r="J53" s="91">
        <v>10355</v>
      </c>
      <c r="K53" s="91">
        <v>10014</v>
      </c>
      <c r="L53" s="91">
        <v>9889</v>
      </c>
      <c r="M53" s="91">
        <v>9757</v>
      </c>
      <c r="N53" s="91">
        <v>9833</v>
      </c>
      <c r="O53" s="34"/>
      <c r="P53" s="34"/>
      <c r="Q53" s="34"/>
      <c r="R53" s="34"/>
      <c r="S53" s="33"/>
      <c r="T53" s="33"/>
      <c r="U53" s="16"/>
      <c r="V53" s="33"/>
    </row>
    <row r="54" spans="2:22">
      <c r="B54" s="32" t="s">
        <v>34</v>
      </c>
      <c r="C54" s="110">
        <v>10893</v>
      </c>
      <c r="D54" s="110"/>
      <c r="E54" s="34"/>
      <c r="F54" s="34"/>
      <c r="G54" s="34"/>
      <c r="H54" s="35">
        <v>10893</v>
      </c>
      <c r="I54" s="91">
        <v>10707</v>
      </c>
      <c r="J54" s="91">
        <v>10573</v>
      </c>
      <c r="K54" s="91">
        <v>10140</v>
      </c>
      <c r="L54" s="91">
        <v>10010</v>
      </c>
      <c r="M54" s="91">
        <v>9904</v>
      </c>
      <c r="N54" s="34"/>
      <c r="O54" s="34"/>
      <c r="P54" s="34"/>
      <c r="Q54" s="34"/>
      <c r="R54" s="34"/>
      <c r="S54" s="33"/>
      <c r="T54" s="33"/>
      <c r="U54" s="16"/>
      <c r="V54" s="33"/>
    </row>
    <row r="55" spans="2:22">
      <c r="B55" s="32" t="s">
        <v>35</v>
      </c>
      <c r="C55" s="110">
        <v>11235</v>
      </c>
      <c r="D55" s="110"/>
      <c r="E55" s="34"/>
      <c r="F55" s="34"/>
      <c r="G55" s="35">
        <v>11235</v>
      </c>
      <c r="H55" s="91">
        <v>11027</v>
      </c>
      <c r="I55" s="91">
        <v>10784</v>
      </c>
      <c r="J55" s="91">
        <v>10651</v>
      </c>
      <c r="K55" s="91">
        <v>10171</v>
      </c>
      <c r="L55" s="91">
        <v>10029</v>
      </c>
      <c r="M55" s="34"/>
      <c r="N55" s="34"/>
      <c r="O55" s="34"/>
      <c r="P55" s="34"/>
      <c r="Q55" s="34"/>
      <c r="R55" s="34"/>
      <c r="S55" s="33"/>
      <c r="T55" s="33"/>
      <c r="U55" s="16"/>
      <c r="V55" s="33"/>
    </row>
    <row r="56" spans="2:22">
      <c r="B56" s="32" t="s">
        <v>36</v>
      </c>
      <c r="C56" s="110">
        <v>11467</v>
      </c>
      <c r="D56" s="110"/>
      <c r="E56" s="34"/>
      <c r="F56" s="35">
        <v>11467</v>
      </c>
      <c r="G56" s="91">
        <v>11371</v>
      </c>
      <c r="H56" s="91">
        <v>11090</v>
      </c>
      <c r="I56" s="91">
        <v>10794</v>
      </c>
      <c r="J56" s="91">
        <v>10590</v>
      </c>
      <c r="K56" s="91">
        <v>10135</v>
      </c>
      <c r="L56" s="34"/>
      <c r="M56" s="34"/>
      <c r="N56" s="34"/>
      <c r="O56" s="34"/>
      <c r="P56" s="34"/>
      <c r="Q56" s="34"/>
      <c r="R56" s="34"/>
      <c r="S56" s="33"/>
      <c r="T56" s="33"/>
      <c r="U56" s="16"/>
      <c r="V56" s="33"/>
    </row>
    <row r="57" spans="2:22">
      <c r="B57" s="32" t="s">
        <v>37</v>
      </c>
      <c r="C57" s="110">
        <v>11509</v>
      </c>
      <c r="D57" s="110"/>
      <c r="E57" s="35">
        <v>11509</v>
      </c>
      <c r="F57" s="91">
        <v>11603</v>
      </c>
      <c r="G57" s="91">
        <v>11448</v>
      </c>
      <c r="H57" s="91">
        <v>11150</v>
      </c>
      <c r="I57" s="91">
        <v>10818</v>
      </c>
      <c r="J57" s="91">
        <v>10602</v>
      </c>
      <c r="K57" s="34"/>
      <c r="L57" s="34"/>
      <c r="M57" s="34"/>
      <c r="N57" s="34"/>
      <c r="O57" s="34"/>
      <c r="P57" s="34"/>
      <c r="Q57" s="34"/>
      <c r="R57" s="34"/>
      <c r="S57" s="33"/>
      <c r="T57" s="33"/>
      <c r="U57" s="16"/>
      <c r="V57" s="33"/>
    </row>
    <row r="58" spans="2:22">
      <c r="B58" s="32" t="s">
        <v>38</v>
      </c>
      <c r="C58" s="110">
        <v>11635</v>
      </c>
      <c r="D58" s="35">
        <v>11635</v>
      </c>
      <c r="E58" s="91">
        <v>11479</v>
      </c>
      <c r="F58" s="91">
        <v>11536</v>
      </c>
      <c r="G58" s="91">
        <v>11379</v>
      </c>
      <c r="H58" s="91">
        <v>11010</v>
      </c>
      <c r="I58" s="91">
        <v>10640</v>
      </c>
      <c r="J58" s="34"/>
      <c r="K58" s="34"/>
      <c r="L58" s="34"/>
      <c r="M58" s="34"/>
      <c r="N58" s="34"/>
      <c r="O58" s="34"/>
      <c r="P58" s="34"/>
      <c r="Q58" s="34"/>
      <c r="R58" s="34"/>
      <c r="S58" s="33"/>
      <c r="T58" s="33"/>
      <c r="U58" s="16"/>
      <c r="V58" s="33"/>
    </row>
    <row r="59" spans="2:22">
      <c r="B59" s="32" t="s">
        <v>39</v>
      </c>
      <c r="C59" s="111">
        <v>11728</v>
      </c>
      <c r="D59" s="91">
        <v>11550</v>
      </c>
      <c r="E59" s="91">
        <v>11370</v>
      </c>
      <c r="F59" s="91">
        <v>11409</v>
      </c>
      <c r="G59" s="91">
        <v>11210</v>
      </c>
      <c r="H59" s="91">
        <v>10807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3"/>
      <c r="T59" s="33"/>
      <c r="U59" s="16"/>
      <c r="V59" s="33"/>
    </row>
    <row r="60" spans="2:22">
      <c r="B60" s="32" t="s">
        <v>40</v>
      </c>
      <c r="C60" s="91">
        <v>11519</v>
      </c>
      <c r="D60" s="91">
        <v>11308</v>
      </c>
      <c r="E60" s="91">
        <v>11098</v>
      </c>
      <c r="F60" s="91">
        <v>11130</v>
      </c>
      <c r="G60" s="91">
        <v>10906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3"/>
      <c r="T60" s="33"/>
      <c r="U60" s="16"/>
      <c r="V60" s="33"/>
    </row>
    <row r="61" spans="2:22">
      <c r="B61" s="32" t="s">
        <v>41</v>
      </c>
      <c r="C61" s="91">
        <v>11417</v>
      </c>
      <c r="D61" s="91">
        <v>11165</v>
      </c>
      <c r="E61" s="91">
        <v>10947</v>
      </c>
      <c r="F61" s="91">
        <v>10970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  <c r="T61" s="33"/>
      <c r="U61" s="16"/>
      <c r="V61" s="33"/>
    </row>
    <row r="62" spans="2:22">
      <c r="B62" s="32" t="s">
        <v>42</v>
      </c>
      <c r="C62" s="91">
        <v>11270</v>
      </c>
      <c r="D62" s="91">
        <v>11053</v>
      </c>
      <c r="E62" s="91">
        <v>10771</v>
      </c>
      <c r="F62" s="36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  <c r="T62" s="33"/>
      <c r="U62" s="16"/>
      <c r="V62" s="33"/>
    </row>
    <row r="63" spans="2:22">
      <c r="B63" s="32" t="s">
        <v>43</v>
      </c>
      <c r="C63" s="91">
        <v>11180</v>
      </c>
      <c r="D63" s="91">
        <v>10967</v>
      </c>
      <c r="E63" s="36"/>
      <c r="F63" s="36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3"/>
      <c r="T63" s="33"/>
      <c r="U63" s="33"/>
      <c r="V63" s="33"/>
    </row>
    <row r="64" spans="2:22">
      <c r="B64" s="32" t="s">
        <v>44</v>
      </c>
      <c r="C64" s="91">
        <v>11114</v>
      </c>
      <c r="D64" s="37"/>
      <c r="E64" s="36"/>
      <c r="F64" s="36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3"/>
      <c r="T64" s="33"/>
      <c r="U64" s="33"/>
      <c r="V64" s="33"/>
    </row>
    <row r="65" spans="1:43">
      <c r="A65" s="33"/>
      <c r="B65" s="33"/>
      <c r="C65" s="33"/>
      <c r="D65" s="33"/>
      <c r="R65" s="33"/>
      <c r="S65" s="33"/>
      <c r="T65" s="33"/>
      <c r="U65" s="33"/>
      <c r="V65" s="33"/>
    </row>
    <row r="66" spans="1:43">
      <c r="A66" s="38" t="s">
        <v>49</v>
      </c>
      <c r="B66" s="38"/>
      <c r="C66" s="38"/>
      <c r="D66" s="38"/>
      <c r="R66" s="33"/>
      <c r="S66" s="33"/>
      <c r="T66" s="33"/>
      <c r="U66" s="33"/>
      <c r="V66" s="33"/>
      <c r="Y66" s="38" t="s">
        <v>87</v>
      </c>
      <c r="Z66" s="38"/>
      <c r="AA66" s="38"/>
      <c r="AB66" s="38"/>
      <c r="AC66" s="121"/>
      <c r="AP66" s="33"/>
    </row>
    <row r="67" spans="1:43" ht="23.25">
      <c r="D67" s="32" t="s">
        <v>38</v>
      </c>
      <c r="E67" s="32" t="s">
        <v>37</v>
      </c>
      <c r="F67" s="32" t="s">
        <v>36</v>
      </c>
      <c r="G67" s="32" t="s">
        <v>35</v>
      </c>
      <c r="H67" s="32" t="s">
        <v>34</v>
      </c>
      <c r="I67" s="32" t="s">
        <v>33</v>
      </c>
      <c r="J67" s="32" t="s">
        <v>32</v>
      </c>
      <c r="K67" s="32" t="s">
        <v>31</v>
      </c>
      <c r="L67" s="32" t="s">
        <v>30</v>
      </c>
      <c r="M67" s="32" t="s">
        <v>29</v>
      </c>
      <c r="N67" s="32" t="s">
        <v>28</v>
      </c>
      <c r="O67" s="32" t="s">
        <v>27</v>
      </c>
      <c r="P67" s="32" t="s">
        <v>26</v>
      </c>
      <c r="Q67" s="32" t="s">
        <v>25</v>
      </c>
      <c r="R67" s="32" t="s">
        <v>24</v>
      </c>
      <c r="T67" s="39" t="s">
        <v>50</v>
      </c>
      <c r="U67" s="40" t="s">
        <v>51</v>
      </c>
      <c r="V67" s="41" t="s">
        <v>52</v>
      </c>
      <c r="W67" s="41" t="s">
        <v>53</v>
      </c>
      <c r="X67" s="42" t="s">
        <v>54</v>
      </c>
      <c r="Y67" s="122"/>
      <c r="Z67" s="122"/>
      <c r="AC67" s="32" t="s">
        <v>38</v>
      </c>
      <c r="AD67" s="32" t="s">
        <v>37</v>
      </c>
      <c r="AE67" s="32" t="s">
        <v>36</v>
      </c>
      <c r="AF67" s="32" t="s">
        <v>35</v>
      </c>
      <c r="AG67" s="32" t="s">
        <v>34</v>
      </c>
      <c r="AH67" s="32" t="s">
        <v>33</v>
      </c>
      <c r="AI67" s="32" t="s">
        <v>32</v>
      </c>
      <c r="AJ67" s="32" t="s">
        <v>31</v>
      </c>
      <c r="AK67" s="32" t="s">
        <v>30</v>
      </c>
      <c r="AL67" s="32" t="s">
        <v>29</v>
      </c>
      <c r="AM67" s="32" t="s">
        <v>28</v>
      </c>
      <c r="AN67" s="32" t="s">
        <v>27</v>
      </c>
      <c r="AO67" s="32" t="s">
        <v>26</v>
      </c>
      <c r="AP67" s="32" t="s">
        <v>25</v>
      </c>
      <c r="AQ67" s="32" t="s">
        <v>24</v>
      </c>
    </row>
    <row r="68" spans="1:43">
      <c r="C68" s="44" t="s">
        <v>55</v>
      </c>
      <c r="D68" s="115">
        <f>D59-C59</f>
        <v>-178</v>
      </c>
      <c r="E68" s="112">
        <f>E58-C58</f>
        <v>-156</v>
      </c>
      <c r="F68" s="112">
        <f>F57-C57</f>
        <v>94</v>
      </c>
      <c r="G68" s="112">
        <f>G56-C56</f>
        <v>-96</v>
      </c>
      <c r="H68" s="112">
        <f>H55-C55</f>
        <v>-208</v>
      </c>
      <c r="I68" s="112">
        <f>I54-C54</f>
        <v>-186</v>
      </c>
      <c r="J68" s="112">
        <f>J53-C53</f>
        <v>-100</v>
      </c>
      <c r="K68" s="112">
        <f>K52-C52</f>
        <v>-311</v>
      </c>
      <c r="L68" s="112">
        <f>L51-C51</f>
        <v>-86</v>
      </c>
      <c r="M68" s="112">
        <f>M50-C50</f>
        <v>-214</v>
      </c>
      <c r="N68" s="112">
        <f>N49-C49</f>
        <v>-36</v>
      </c>
      <c r="O68" s="113">
        <f>O48-C48</f>
        <v>-72</v>
      </c>
      <c r="P68" s="112">
        <f>P47-C47</f>
        <v>250</v>
      </c>
      <c r="Q68" s="112">
        <f>Q46-C46</f>
        <v>202</v>
      </c>
      <c r="R68" s="112">
        <f>R45-C45</f>
        <v>-49</v>
      </c>
      <c r="T68" s="45">
        <v>1</v>
      </c>
      <c r="U68" s="46">
        <f>_xlfn.STDEV.P(AC68:AQ68)</f>
        <v>77.511461518066255</v>
      </c>
      <c r="V68" s="45">
        <f>AVERAGE(AD68:AR68)</f>
        <v>147.14285714285714</v>
      </c>
      <c r="W68" s="45">
        <f>1.645*U68</f>
        <v>127.506354197219</v>
      </c>
      <c r="X68" s="116">
        <f>130.05*T68-31.413</f>
        <v>98.637000000000015</v>
      </c>
      <c r="AB68" s="44" t="s">
        <v>55</v>
      </c>
      <c r="AC68" s="115">
        <f>ABS(D68)</f>
        <v>178</v>
      </c>
      <c r="AD68" s="115">
        <f t="shared" ref="AD68:AD69" si="18">ABS(E68)</f>
        <v>156</v>
      </c>
      <c r="AE68" s="115">
        <f t="shared" ref="AE68:AE70" si="19">ABS(F68)</f>
        <v>94</v>
      </c>
      <c r="AF68" s="115">
        <f t="shared" ref="AF68:AF71" si="20">ABS(G68)</f>
        <v>96</v>
      </c>
      <c r="AG68" s="115">
        <f t="shared" ref="AG68:AG72" si="21">ABS(H68)</f>
        <v>208</v>
      </c>
      <c r="AH68" s="115">
        <f t="shared" ref="AH68:AH72" si="22">ABS(I68)</f>
        <v>186</v>
      </c>
      <c r="AI68" s="115">
        <f t="shared" ref="AI68:AI72" si="23">ABS(J68)</f>
        <v>100</v>
      </c>
      <c r="AJ68" s="115">
        <f t="shared" ref="AJ68:AJ72" si="24">ABS(K68)</f>
        <v>311</v>
      </c>
      <c r="AK68" s="115">
        <f t="shared" ref="AK68:AK72" si="25">ABS(L68)</f>
        <v>86</v>
      </c>
      <c r="AL68" s="115">
        <f t="shared" ref="AL68:AL72" si="26">ABS(M68)</f>
        <v>214</v>
      </c>
      <c r="AM68" s="115">
        <f t="shared" ref="AM68:AM72" si="27">ABS(N68)</f>
        <v>36</v>
      </c>
      <c r="AN68" s="115">
        <f t="shared" ref="AN68:AN72" si="28">ABS(O68)</f>
        <v>72</v>
      </c>
      <c r="AO68" s="115">
        <f t="shared" ref="AO68:AO72" si="29">ABS(P68)</f>
        <v>250</v>
      </c>
      <c r="AP68" s="115">
        <f t="shared" ref="AP68:AP72" si="30">ABS(Q68)</f>
        <v>202</v>
      </c>
      <c r="AQ68" s="115">
        <f t="shared" ref="AQ68:AQ72" si="31">ABS(R68)</f>
        <v>49</v>
      </c>
    </row>
    <row r="69" spans="1:43">
      <c r="C69" s="44" t="s">
        <v>56</v>
      </c>
      <c r="D69" s="61"/>
      <c r="E69" s="112">
        <f>E59-C59</f>
        <v>-358</v>
      </c>
      <c r="F69" s="112">
        <f>F58-C58</f>
        <v>-99</v>
      </c>
      <c r="G69" s="112">
        <f>G57-C57</f>
        <v>-61</v>
      </c>
      <c r="H69" s="112">
        <f>H56-C56</f>
        <v>-377</v>
      </c>
      <c r="I69" s="112">
        <f>I55-C55</f>
        <v>-451</v>
      </c>
      <c r="J69" s="112">
        <f>J54-C54</f>
        <v>-320</v>
      </c>
      <c r="K69" s="112">
        <f>K53-C53</f>
        <v>-441</v>
      </c>
      <c r="L69" s="112">
        <f>L52-C52</f>
        <v>-438</v>
      </c>
      <c r="M69" s="112">
        <f>M51-C51</f>
        <v>-262</v>
      </c>
      <c r="N69" s="112">
        <f>N50-C50</f>
        <v>-225</v>
      </c>
      <c r="O69" s="113">
        <f>O49-C49</f>
        <v>-99</v>
      </c>
      <c r="P69" s="112">
        <f>P48-C48</f>
        <v>209</v>
      </c>
      <c r="Q69" s="112">
        <f>Q47-C47</f>
        <v>453</v>
      </c>
      <c r="R69" s="112">
        <f>R46-C46</f>
        <v>20</v>
      </c>
      <c r="T69" s="45">
        <v>2</v>
      </c>
      <c r="U69" s="46">
        <f>_xlfn.STDEV.P(AD69:AQ69)</f>
        <v>150.19111974074764</v>
      </c>
      <c r="V69" s="45">
        <f>AVERAGE(AE69:AR69)</f>
        <v>265.76923076923077</v>
      </c>
      <c r="W69" s="45">
        <f t="shared" ref="W69:W72" si="32">1.645*U69</f>
        <v>247.06439197352987</v>
      </c>
      <c r="X69" s="116">
        <f t="shared" ref="X69:X72" si="33">130.05*T69-31.413</f>
        <v>228.68700000000001</v>
      </c>
      <c r="AB69" s="44" t="s">
        <v>56</v>
      </c>
      <c r="AC69" s="61"/>
      <c r="AD69" s="115">
        <f t="shared" si="18"/>
        <v>358</v>
      </c>
      <c r="AE69" s="115">
        <f t="shared" si="19"/>
        <v>99</v>
      </c>
      <c r="AF69" s="115">
        <f t="shared" si="20"/>
        <v>61</v>
      </c>
      <c r="AG69" s="115">
        <f t="shared" si="21"/>
        <v>377</v>
      </c>
      <c r="AH69" s="115">
        <f t="shared" si="22"/>
        <v>451</v>
      </c>
      <c r="AI69" s="115">
        <f t="shared" si="23"/>
        <v>320</v>
      </c>
      <c r="AJ69" s="115">
        <f t="shared" si="24"/>
        <v>441</v>
      </c>
      <c r="AK69" s="115">
        <f t="shared" si="25"/>
        <v>438</v>
      </c>
      <c r="AL69" s="115">
        <f t="shared" si="26"/>
        <v>262</v>
      </c>
      <c r="AM69" s="115">
        <f t="shared" si="27"/>
        <v>225</v>
      </c>
      <c r="AN69" s="115">
        <f t="shared" si="28"/>
        <v>99</v>
      </c>
      <c r="AO69" s="115">
        <f t="shared" si="29"/>
        <v>209</v>
      </c>
      <c r="AP69" s="115">
        <f t="shared" si="30"/>
        <v>453</v>
      </c>
      <c r="AQ69" s="115">
        <f t="shared" si="31"/>
        <v>20</v>
      </c>
    </row>
    <row r="70" spans="1:43">
      <c r="C70" s="44" t="s">
        <v>57</v>
      </c>
      <c r="D70" s="61"/>
      <c r="E70" s="114"/>
      <c r="F70" s="112">
        <f>F59-C59</f>
        <v>-319</v>
      </c>
      <c r="G70" s="112">
        <f>G58-C58</f>
        <v>-256</v>
      </c>
      <c r="H70" s="112">
        <f>H57-C57</f>
        <v>-359</v>
      </c>
      <c r="I70" s="112">
        <f>I56-C56</f>
        <v>-673</v>
      </c>
      <c r="J70" s="112">
        <f>J55-C55</f>
        <v>-584</v>
      </c>
      <c r="K70" s="112">
        <f>K54-C54</f>
        <v>-753</v>
      </c>
      <c r="L70" s="112">
        <f>L53-C53</f>
        <v>-566</v>
      </c>
      <c r="M70" s="112">
        <f>M52-C52</f>
        <v>-599</v>
      </c>
      <c r="N70" s="112">
        <f>N51-C51</f>
        <v>-242</v>
      </c>
      <c r="O70" s="113">
        <f>O50-C50</f>
        <v>-330</v>
      </c>
      <c r="P70" s="112">
        <f>P49-C49</f>
        <v>262</v>
      </c>
      <c r="Q70" s="112">
        <f>Q48-C48</f>
        <v>408</v>
      </c>
      <c r="R70" s="112">
        <f>R47-C47</f>
        <v>237</v>
      </c>
      <c r="T70" s="45">
        <v>3</v>
      </c>
      <c r="U70" s="46">
        <f>_xlfn.STDEV.P(AE70:AQ70)</f>
        <v>173.8898175255045</v>
      </c>
      <c r="V70" s="45">
        <f>AVERAGE(AF70:AR70)</f>
        <v>439.08333333333331</v>
      </c>
      <c r="W70" s="45">
        <f t="shared" si="32"/>
        <v>286.04874982945489</v>
      </c>
      <c r="X70" s="116">
        <f t="shared" si="33"/>
        <v>358.73700000000002</v>
      </c>
      <c r="AB70" s="44" t="s">
        <v>57</v>
      </c>
      <c r="AC70" s="61"/>
      <c r="AD70" s="115"/>
      <c r="AE70" s="115">
        <f t="shared" si="19"/>
        <v>319</v>
      </c>
      <c r="AF70" s="115">
        <f t="shared" si="20"/>
        <v>256</v>
      </c>
      <c r="AG70" s="115">
        <f t="shared" si="21"/>
        <v>359</v>
      </c>
      <c r="AH70" s="115">
        <f t="shared" si="22"/>
        <v>673</v>
      </c>
      <c r="AI70" s="115">
        <f t="shared" si="23"/>
        <v>584</v>
      </c>
      <c r="AJ70" s="115">
        <f t="shared" si="24"/>
        <v>753</v>
      </c>
      <c r="AK70" s="115">
        <f t="shared" si="25"/>
        <v>566</v>
      </c>
      <c r="AL70" s="115">
        <f t="shared" si="26"/>
        <v>599</v>
      </c>
      <c r="AM70" s="115">
        <f t="shared" si="27"/>
        <v>242</v>
      </c>
      <c r="AN70" s="115">
        <f t="shared" si="28"/>
        <v>330</v>
      </c>
      <c r="AO70" s="115">
        <f t="shared" si="29"/>
        <v>262</v>
      </c>
      <c r="AP70" s="115">
        <f t="shared" si="30"/>
        <v>408</v>
      </c>
      <c r="AQ70" s="115">
        <f t="shared" si="31"/>
        <v>237</v>
      </c>
    </row>
    <row r="71" spans="1:43">
      <c r="C71" s="44" t="s">
        <v>58</v>
      </c>
      <c r="D71" s="61"/>
      <c r="E71" s="114"/>
      <c r="F71" s="114"/>
      <c r="G71" s="112">
        <f>G59-C59</f>
        <v>-518</v>
      </c>
      <c r="H71" s="112">
        <f>H58-C58</f>
        <v>-625</v>
      </c>
      <c r="I71" s="112">
        <f>I57-C57</f>
        <v>-691</v>
      </c>
      <c r="J71" s="112">
        <f>J56-C56</f>
        <v>-877</v>
      </c>
      <c r="K71" s="112">
        <f>K55-C55</f>
        <v>-1064</v>
      </c>
      <c r="L71" s="112">
        <f>L54-C54</f>
        <v>-883</v>
      </c>
      <c r="M71" s="112">
        <f>M53-C53</f>
        <v>-698</v>
      </c>
      <c r="N71" s="112">
        <f>N52-C52</f>
        <v>-515</v>
      </c>
      <c r="O71" s="113">
        <f>O51-C51</f>
        <v>-419</v>
      </c>
      <c r="P71" s="112">
        <f>P50-C50</f>
        <v>63</v>
      </c>
      <c r="Q71" s="112">
        <f>Q49-C49</f>
        <v>511</v>
      </c>
      <c r="R71" s="112">
        <f>R48-C48</f>
        <v>128</v>
      </c>
      <c r="T71" s="45">
        <v>4</v>
      </c>
      <c r="U71" s="46">
        <f>_xlfn.STDEV.P(AF71:AQ71)</f>
        <v>281.78045039040984</v>
      </c>
      <c r="V71" s="45">
        <f>AVERAGE(AG71:AR71)</f>
        <v>588.5454545454545</v>
      </c>
      <c r="W71" s="45">
        <f t="shared" si="32"/>
        <v>463.5288408922242</v>
      </c>
      <c r="X71" s="116">
        <f t="shared" si="33"/>
        <v>488.78700000000003</v>
      </c>
      <c r="AB71" s="44" t="s">
        <v>58</v>
      </c>
      <c r="AC71" s="61"/>
      <c r="AD71" s="115"/>
      <c r="AE71" s="115"/>
      <c r="AF71" s="115">
        <f t="shared" si="20"/>
        <v>518</v>
      </c>
      <c r="AG71" s="115">
        <f t="shared" si="21"/>
        <v>625</v>
      </c>
      <c r="AH71" s="115">
        <f t="shared" si="22"/>
        <v>691</v>
      </c>
      <c r="AI71" s="115">
        <f t="shared" si="23"/>
        <v>877</v>
      </c>
      <c r="AJ71" s="115">
        <f t="shared" si="24"/>
        <v>1064</v>
      </c>
      <c r="AK71" s="115">
        <f t="shared" si="25"/>
        <v>883</v>
      </c>
      <c r="AL71" s="115">
        <f t="shared" si="26"/>
        <v>698</v>
      </c>
      <c r="AM71" s="115">
        <f t="shared" si="27"/>
        <v>515</v>
      </c>
      <c r="AN71" s="115">
        <f t="shared" si="28"/>
        <v>419</v>
      </c>
      <c r="AO71" s="115">
        <f t="shared" si="29"/>
        <v>63</v>
      </c>
      <c r="AP71" s="115">
        <f t="shared" si="30"/>
        <v>511</v>
      </c>
      <c r="AQ71" s="115">
        <f t="shared" si="31"/>
        <v>128</v>
      </c>
    </row>
    <row r="72" spans="1:43" ht="15.75" thickBot="1">
      <c r="C72" s="44" t="s">
        <v>59</v>
      </c>
      <c r="D72" s="61"/>
      <c r="E72" s="114"/>
      <c r="F72" s="114"/>
      <c r="G72" s="114"/>
      <c r="H72" s="112">
        <f>H59-C59</f>
        <v>-921</v>
      </c>
      <c r="I72" s="112">
        <f>I58-C58</f>
        <v>-995</v>
      </c>
      <c r="J72" s="112">
        <f>J57-C57</f>
        <v>-907</v>
      </c>
      <c r="K72" s="112">
        <f>K56-C56</f>
        <v>-1332</v>
      </c>
      <c r="L72" s="112">
        <f>L55-C55</f>
        <v>-1206</v>
      </c>
      <c r="M72" s="112">
        <f>M54-C54</f>
        <v>-989</v>
      </c>
      <c r="N72" s="112">
        <f>N53-C53</f>
        <v>-622</v>
      </c>
      <c r="O72" s="113">
        <f>O52-C52</f>
        <v>-686</v>
      </c>
      <c r="P72" s="112">
        <f>P51-C51</f>
        <v>-11</v>
      </c>
      <c r="Q72" s="112">
        <f>Q50-C50</f>
        <v>267</v>
      </c>
      <c r="R72" s="112">
        <f>R49-C49</f>
        <v>197</v>
      </c>
      <c r="T72" s="47">
        <v>5</v>
      </c>
      <c r="U72" s="48">
        <f>_xlfn.STDEV.P(AG72:AQ72)</f>
        <v>407.00128941660228</v>
      </c>
      <c r="V72" s="47">
        <f>AVERAGE(AH72:AR72)</f>
        <v>721.2</v>
      </c>
      <c r="W72" s="45">
        <f t="shared" si="32"/>
        <v>669.51712109031075</v>
      </c>
      <c r="X72" s="116">
        <f t="shared" si="33"/>
        <v>618.83699999999999</v>
      </c>
      <c r="AB72" s="44" t="s">
        <v>59</v>
      </c>
      <c r="AC72" s="61"/>
      <c r="AD72" s="115"/>
      <c r="AE72" s="115"/>
      <c r="AF72" s="115"/>
      <c r="AG72" s="115">
        <f t="shared" si="21"/>
        <v>921</v>
      </c>
      <c r="AH72" s="115">
        <f t="shared" si="22"/>
        <v>995</v>
      </c>
      <c r="AI72" s="115">
        <f t="shared" si="23"/>
        <v>907</v>
      </c>
      <c r="AJ72" s="115">
        <f t="shared" si="24"/>
        <v>1332</v>
      </c>
      <c r="AK72" s="115">
        <f t="shared" si="25"/>
        <v>1206</v>
      </c>
      <c r="AL72" s="115">
        <f t="shared" si="26"/>
        <v>989</v>
      </c>
      <c r="AM72" s="115">
        <f t="shared" si="27"/>
        <v>622</v>
      </c>
      <c r="AN72" s="115">
        <f t="shared" si="28"/>
        <v>686</v>
      </c>
      <c r="AO72" s="115">
        <f t="shared" si="29"/>
        <v>11</v>
      </c>
      <c r="AP72" s="115">
        <f t="shared" si="30"/>
        <v>267</v>
      </c>
      <c r="AQ72" s="115">
        <f t="shared" si="31"/>
        <v>197</v>
      </c>
    </row>
    <row r="73" spans="1:43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</row>
    <row r="74" spans="1:43" ht="30">
      <c r="K74" s="50" t="s">
        <v>60</v>
      </c>
    </row>
    <row r="75" spans="1:43" ht="22.5">
      <c r="K75" s="51" t="s">
        <v>84</v>
      </c>
      <c r="L75" s="52" t="s">
        <v>61</v>
      </c>
      <c r="M75" s="53" t="s">
        <v>62</v>
      </c>
      <c r="N75" t="s">
        <v>89</v>
      </c>
    </row>
    <row r="76" spans="1:43">
      <c r="J76" s="54" t="s">
        <v>40</v>
      </c>
      <c r="K76" s="128">
        <f>C60</f>
        <v>11519</v>
      </c>
      <c r="L76" s="55">
        <f>K76-X68</f>
        <v>11420.362999999999</v>
      </c>
      <c r="M76" s="56">
        <f>K76+X68</f>
        <v>11617.637000000001</v>
      </c>
      <c r="N76" s="134">
        <f t="shared" ref="N76:N80" si="34">M76-L76</f>
        <v>197.27400000000125</v>
      </c>
      <c r="O76" s="57"/>
      <c r="P76" s="57"/>
      <c r="Q76" s="57"/>
    </row>
    <row r="77" spans="1:43">
      <c r="J77" s="54" t="s">
        <v>41</v>
      </c>
      <c r="K77" s="128">
        <f t="shared" ref="K77:K80" si="35">C61</f>
        <v>11417</v>
      </c>
      <c r="L77" s="55">
        <f>K77-X69</f>
        <v>11188.313</v>
      </c>
      <c r="M77" s="56">
        <f>K77+X69</f>
        <v>11645.687</v>
      </c>
      <c r="N77" s="134">
        <f t="shared" si="34"/>
        <v>457.3739999999998</v>
      </c>
      <c r="O77" s="57"/>
      <c r="P77" s="57"/>
      <c r="Q77" s="57"/>
    </row>
    <row r="78" spans="1:43">
      <c r="J78" s="54" t="s">
        <v>42</v>
      </c>
      <c r="K78" s="128">
        <f t="shared" si="35"/>
        <v>11270</v>
      </c>
      <c r="L78" s="55">
        <f>K78-X70</f>
        <v>10911.263000000001</v>
      </c>
      <c r="M78" s="56">
        <f>K78+X70</f>
        <v>11628.736999999999</v>
      </c>
      <c r="N78" s="134">
        <f t="shared" si="34"/>
        <v>717.47399999999834</v>
      </c>
      <c r="O78" s="57"/>
      <c r="P78" s="57"/>
      <c r="Q78" s="57"/>
    </row>
    <row r="79" spans="1:43">
      <c r="J79" s="54" t="s">
        <v>43</v>
      </c>
      <c r="K79" s="128">
        <f t="shared" si="35"/>
        <v>11180</v>
      </c>
      <c r="L79" s="55">
        <f>K79-X71</f>
        <v>10691.213</v>
      </c>
      <c r="M79" s="56">
        <f>K79+X71</f>
        <v>11668.787</v>
      </c>
      <c r="N79" s="134">
        <f t="shared" si="34"/>
        <v>977.57400000000052</v>
      </c>
      <c r="O79" s="57"/>
      <c r="P79" s="57"/>
      <c r="Q79" s="57"/>
    </row>
    <row r="80" spans="1:43">
      <c r="J80" s="54" t="s">
        <v>44</v>
      </c>
      <c r="K80" s="128">
        <f t="shared" si="35"/>
        <v>11114</v>
      </c>
      <c r="L80" s="55">
        <f>K80-X72</f>
        <v>10495.163</v>
      </c>
      <c r="M80" s="56">
        <f>K80+X72</f>
        <v>11732.837</v>
      </c>
      <c r="N80" s="134">
        <f t="shared" si="34"/>
        <v>1237.6739999999991</v>
      </c>
      <c r="O80" s="57"/>
      <c r="P80" s="57"/>
      <c r="Q80" s="57"/>
    </row>
    <row r="82" spans="1:3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</row>
    <row r="83" spans="1:31">
      <c r="H83" s="118" t="s">
        <v>5</v>
      </c>
    </row>
    <row r="84" spans="1:31" ht="30">
      <c r="B84" s="31" t="s">
        <v>47</v>
      </c>
      <c r="C84" s="32" t="s">
        <v>48</v>
      </c>
      <c r="D84" s="32" t="s">
        <v>38</v>
      </c>
      <c r="E84" s="32" t="s">
        <v>37</v>
      </c>
      <c r="F84" s="32" t="s">
        <v>36</v>
      </c>
      <c r="G84" s="32" t="s">
        <v>35</v>
      </c>
      <c r="H84" s="32" t="s">
        <v>34</v>
      </c>
      <c r="I84" s="32" t="s">
        <v>33</v>
      </c>
      <c r="J84" s="32" t="s">
        <v>32</v>
      </c>
      <c r="K84" s="32" t="s">
        <v>31</v>
      </c>
      <c r="L84" s="32" t="s">
        <v>30</v>
      </c>
      <c r="M84" s="32" t="s">
        <v>29</v>
      </c>
      <c r="N84" s="32" t="s">
        <v>28</v>
      </c>
      <c r="O84" s="32" t="s">
        <v>27</v>
      </c>
      <c r="P84" s="107" t="s">
        <v>26</v>
      </c>
      <c r="Q84" s="107" t="s">
        <v>25</v>
      </c>
      <c r="R84" s="107" t="s">
        <v>24</v>
      </c>
      <c r="S84" s="33"/>
      <c r="T84" s="33"/>
      <c r="U84" s="33"/>
      <c r="V84" s="33"/>
    </row>
    <row r="85" spans="1:31">
      <c r="B85" s="31" t="s">
        <v>24</v>
      </c>
      <c r="C85" s="119">
        <v>4308</v>
      </c>
      <c r="D85" s="109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8"/>
      <c r="Q85" s="108"/>
      <c r="R85" s="35">
        <v>4308</v>
      </c>
      <c r="S85" s="33"/>
      <c r="T85" s="33"/>
      <c r="U85" s="33"/>
      <c r="V85" s="33"/>
    </row>
    <row r="86" spans="1:31">
      <c r="B86" s="31" t="s">
        <v>25</v>
      </c>
      <c r="C86" s="119">
        <v>4350</v>
      </c>
      <c r="D86" s="109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35">
        <f>C86</f>
        <v>4350</v>
      </c>
      <c r="R86" s="91">
        <v>4529</v>
      </c>
      <c r="S86" s="33"/>
      <c r="T86" s="33"/>
      <c r="U86" s="33"/>
      <c r="V86" s="33"/>
    </row>
    <row r="87" spans="1:31">
      <c r="B87" s="31" t="s">
        <v>26</v>
      </c>
      <c r="C87" s="119">
        <v>4166</v>
      </c>
      <c r="D87" s="109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35">
        <f>C87</f>
        <v>4166</v>
      </c>
      <c r="Q87" s="91">
        <v>4299</v>
      </c>
      <c r="R87" s="91">
        <v>4544</v>
      </c>
      <c r="S87" s="33"/>
      <c r="T87" s="33"/>
      <c r="U87" s="33"/>
      <c r="V87" s="33"/>
    </row>
    <row r="88" spans="1:31">
      <c r="B88" s="32" t="s">
        <v>27</v>
      </c>
      <c r="C88" s="119">
        <v>4076</v>
      </c>
      <c r="D88" s="110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5">
        <f>C88</f>
        <v>4076</v>
      </c>
      <c r="P88" s="91">
        <v>4123</v>
      </c>
      <c r="Q88" s="91">
        <v>4307</v>
      </c>
      <c r="R88" s="91">
        <v>4535</v>
      </c>
      <c r="S88" s="33"/>
      <c r="T88" s="33"/>
      <c r="U88" s="33"/>
      <c r="V88" s="33"/>
    </row>
    <row r="89" spans="1:31">
      <c r="B89" s="32" t="s">
        <v>28</v>
      </c>
      <c r="C89" s="119">
        <v>3956</v>
      </c>
      <c r="D89" s="110"/>
      <c r="E89" s="34"/>
      <c r="F89" s="34"/>
      <c r="G89" s="34"/>
      <c r="H89" s="34"/>
      <c r="I89" s="34"/>
      <c r="J89" s="34"/>
      <c r="K89" s="34"/>
      <c r="L89" s="34"/>
      <c r="M89" s="34"/>
      <c r="N89" s="35">
        <f>C89</f>
        <v>3956</v>
      </c>
      <c r="O89" s="91">
        <v>3905</v>
      </c>
      <c r="P89" s="91">
        <v>4070</v>
      </c>
      <c r="Q89" s="91">
        <v>4301</v>
      </c>
      <c r="R89" s="91">
        <v>4503</v>
      </c>
      <c r="S89" s="33"/>
      <c r="T89" s="33"/>
      <c r="U89" s="33"/>
      <c r="V89" s="33"/>
    </row>
    <row r="90" spans="1:31">
      <c r="B90" s="32" t="s">
        <v>29</v>
      </c>
      <c r="C90" s="119">
        <v>3806</v>
      </c>
      <c r="D90" s="110"/>
      <c r="E90" s="34"/>
      <c r="F90" s="34"/>
      <c r="G90" s="34"/>
      <c r="H90" s="34"/>
      <c r="I90" s="34"/>
      <c r="J90" s="34"/>
      <c r="K90" s="34"/>
      <c r="L90" s="34"/>
      <c r="M90" s="35">
        <f>C90</f>
        <v>3806</v>
      </c>
      <c r="N90" s="91">
        <v>3746</v>
      </c>
      <c r="O90" s="91">
        <v>3665</v>
      </c>
      <c r="P90" s="91">
        <v>3854</v>
      </c>
      <c r="Q90" s="91">
        <v>4081</v>
      </c>
      <c r="R90" s="91">
        <v>4219</v>
      </c>
      <c r="S90" s="33"/>
      <c r="T90" s="33"/>
      <c r="U90" s="33"/>
      <c r="V90" s="33"/>
    </row>
    <row r="91" spans="1:31">
      <c r="B91" s="32" t="s">
        <v>30</v>
      </c>
      <c r="C91" s="119">
        <v>3829</v>
      </c>
      <c r="D91" s="110"/>
      <c r="E91" s="34"/>
      <c r="F91" s="34"/>
      <c r="G91" s="34"/>
      <c r="H91" s="34"/>
      <c r="I91" s="34"/>
      <c r="J91" s="34"/>
      <c r="K91" s="34"/>
      <c r="L91" s="35">
        <f>C91</f>
        <v>3829</v>
      </c>
      <c r="M91" s="91">
        <v>3671</v>
      </c>
      <c r="N91" s="91">
        <v>3592</v>
      </c>
      <c r="O91" s="91">
        <v>3522</v>
      </c>
      <c r="P91" s="91">
        <v>3756</v>
      </c>
      <c r="Q91" s="91">
        <v>4043</v>
      </c>
      <c r="R91" s="34"/>
      <c r="S91" s="33"/>
      <c r="T91" s="33"/>
      <c r="U91" s="33"/>
      <c r="V91" s="33"/>
    </row>
    <row r="92" spans="1:31">
      <c r="B92" s="32" t="s">
        <v>31</v>
      </c>
      <c r="C92" s="119">
        <v>3943</v>
      </c>
      <c r="D92" s="110"/>
      <c r="E92" s="34"/>
      <c r="F92" s="34"/>
      <c r="G92" s="34"/>
      <c r="H92" s="34"/>
      <c r="I92" s="34"/>
      <c r="J92" s="34"/>
      <c r="K92" s="35">
        <f>C92</f>
        <v>3943</v>
      </c>
      <c r="L92" s="91">
        <v>3856</v>
      </c>
      <c r="M92" s="91">
        <v>3642</v>
      </c>
      <c r="N92" s="91">
        <v>3519</v>
      </c>
      <c r="O92" s="91">
        <v>3514</v>
      </c>
      <c r="P92" s="91">
        <v>3769</v>
      </c>
      <c r="Q92" s="34"/>
      <c r="R92" s="34"/>
      <c r="S92" s="33"/>
      <c r="T92" s="33"/>
      <c r="U92" s="33"/>
      <c r="V92" s="33"/>
    </row>
    <row r="93" spans="1:31">
      <c r="B93" s="32" t="s">
        <v>32</v>
      </c>
      <c r="C93" s="119">
        <v>4252</v>
      </c>
      <c r="D93" s="110"/>
      <c r="E93" s="34"/>
      <c r="F93" s="34"/>
      <c r="G93" s="34"/>
      <c r="H93" s="34"/>
      <c r="I93" s="34"/>
      <c r="J93" s="35">
        <f>C93</f>
        <v>4252</v>
      </c>
      <c r="K93" s="91">
        <v>4247</v>
      </c>
      <c r="L93" s="91">
        <v>4062</v>
      </c>
      <c r="M93" s="91">
        <v>3803</v>
      </c>
      <c r="N93" s="91">
        <v>3667</v>
      </c>
      <c r="O93" s="91">
        <v>3674</v>
      </c>
      <c r="P93" s="34"/>
      <c r="Q93" s="34"/>
      <c r="R93" s="34"/>
      <c r="S93" s="33"/>
      <c r="T93" s="33"/>
      <c r="U93" s="33"/>
      <c r="V93" s="33"/>
    </row>
    <row r="94" spans="1:31">
      <c r="B94" s="32" t="s">
        <v>33</v>
      </c>
      <c r="C94" s="119">
        <v>4572</v>
      </c>
      <c r="D94" s="110"/>
      <c r="E94" s="34"/>
      <c r="F94" s="34"/>
      <c r="G94" s="34"/>
      <c r="H94" s="34"/>
      <c r="I94" s="35">
        <f>C94</f>
        <v>4572</v>
      </c>
      <c r="J94" s="91">
        <v>4553</v>
      </c>
      <c r="K94" s="91">
        <v>4421</v>
      </c>
      <c r="L94" s="91">
        <v>4176</v>
      </c>
      <c r="M94" s="91">
        <v>3872</v>
      </c>
      <c r="N94" s="91">
        <v>3762</v>
      </c>
      <c r="O94" s="34"/>
      <c r="P94" s="34"/>
      <c r="Q94" s="34"/>
      <c r="R94" s="34"/>
      <c r="S94" s="33"/>
      <c r="T94" s="33"/>
      <c r="U94" s="33"/>
      <c r="V94" s="33"/>
    </row>
    <row r="95" spans="1:31">
      <c r="B95" s="32" t="s">
        <v>34</v>
      </c>
      <c r="C95" s="119">
        <v>4618</v>
      </c>
      <c r="D95" s="110"/>
      <c r="E95" s="34"/>
      <c r="F95" s="34"/>
      <c r="G95" s="34"/>
      <c r="H95" s="35">
        <f>C95</f>
        <v>4618</v>
      </c>
      <c r="I95" s="91">
        <v>4653</v>
      </c>
      <c r="J95" s="91">
        <v>4584</v>
      </c>
      <c r="K95" s="91">
        <v>4450</v>
      </c>
      <c r="L95" s="91">
        <v>4213</v>
      </c>
      <c r="M95" s="91">
        <v>3915</v>
      </c>
      <c r="N95" s="34"/>
      <c r="O95" s="34"/>
      <c r="P95" s="34"/>
      <c r="Q95" s="34"/>
      <c r="R95" s="34"/>
      <c r="S95" s="33"/>
      <c r="T95" s="33"/>
      <c r="U95" s="33"/>
      <c r="V95" s="33"/>
    </row>
    <row r="96" spans="1:31">
      <c r="B96" s="32" t="s">
        <v>35</v>
      </c>
      <c r="C96" s="119">
        <v>4768</v>
      </c>
      <c r="D96" s="110"/>
      <c r="E96" s="34"/>
      <c r="F96" s="34"/>
      <c r="G96" s="35">
        <f>C96</f>
        <v>4768</v>
      </c>
      <c r="H96" s="91">
        <v>4706</v>
      </c>
      <c r="I96" s="91">
        <v>4768</v>
      </c>
      <c r="J96" s="91">
        <v>4659</v>
      </c>
      <c r="K96" s="91">
        <v>4492</v>
      </c>
      <c r="L96" s="91">
        <v>4231</v>
      </c>
      <c r="M96" s="34"/>
      <c r="N96" s="34"/>
      <c r="O96" s="34"/>
      <c r="P96" s="34"/>
      <c r="Q96" s="34"/>
      <c r="R96" s="34"/>
      <c r="S96" s="33"/>
      <c r="T96" s="33"/>
      <c r="U96" s="33"/>
      <c r="V96" s="33"/>
    </row>
    <row r="97" spans="1:44">
      <c r="B97" s="32" t="s">
        <v>36</v>
      </c>
      <c r="C97" s="119">
        <v>4893</v>
      </c>
      <c r="D97" s="110"/>
      <c r="E97" s="34"/>
      <c r="F97" s="35">
        <f>C97</f>
        <v>4893</v>
      </c>
      <c r="G97" s="91">
        <v>4854</v>
      </c>
      <c r="H97" s="91">
        <v>4794</v>
      </c>
      <c r="I97" s="91">
        <v>4833</v>
      </c>
      <c r="J97" s="91">
        <v>4727</v>
      </c>
      <c r="K97" s="91">
        <v>4520</v>
      </c>
      <c r="L97" s="34"/>
      <c r="M97" s="34"/>
      <c r="N97" s="34"/>
      <c r="O97" s="34"/>
      <c r="P97" s="34"/>
      <c r="Q97" s="34"/>
      <c r="R97" s="34"/>
      <c r="S97" s="33"/>
      <c r="T97" s="33"/>
      <c r="U97" s="33"/>
      <c r="V97" s="33"/>
    </row>
    <row r="98" spans="1:44">
      <c r="B98" s="32" t="s">
        <v>37</v>
      </c>
      <c r="C98" s="119">
        <v>5013</v>
      </c>
      <c r="D98" s="110"/>
      <c r="E98" s="35">
        <f>C98</f>
        <v>5013</v>
      </c>
      <c r="F98" s="91">
        <v>4973</v>
      </c>
      <c r="G98" s="91">
        <v>5002</v>
      </c>
      <c r="H98" s="91">
        <v>4863</v>
      </c>
      <c r="I98" s="91">
        <v>4905</v>
      </c>
      <c r="J98" s="91">
        <v>4785</v>
      </c>
      <c r="K98" s="34"/>
      <c r="L98" s="34"/>
      <c r="M98" s="34"/>
      <c r="N98" s="34"/>
      <c r="O98" s="34"/>
      <c r="P98" s="34"/>
      <c r="Q98" s="34"/>
      <c r="R98" s="34"/>
      <c r="S98" s="33"/>
      <c r="T98" s="33"/>
      <c r="U98" s="33"/>
      <c r="V98" s="33"/>
    </row>
    <row r="99" spans="1:44">
      <c r="B99" s="32" t="s">
        <v>38</v>
      </c>
      <c r="C99" s="119">
        <v>5074</v>
      </c>
      <c r="D99" s="35">
        <f>C99</f>
        <v>5074</v>
      </c>
      <c r="E99" s="91">
        <v>5081</v>
      </c>
      <c r="F99" s="91">
        <v>5094</v>
      </c>
      <c r="G99" s="91">
        <v>5083</v>
      </c>
      <c r="H99" s="91">
        <v>4977</v>
      </c>
      <c r="I99" s="91">
        <v>5015</v>
      </c>
      <c r="J99" s="34"/>
      <c r="K99" s="34"/>
      <c r="L99" s="34"/>
      <c r="M99" s="34"/>
      <c r="N99" s="34"/>
      <c r="O99" s="34"/>
      <c r="P99" s="34"/>
      <c r="Q99" s="34"/>
      <c r="R99" s="34"/>
      <c r="S99" s="33"/>
      <c r="T99" s="33"/>
      <c r="U99" s="33"/>
      <c r="V99" s="33"/>
    </row>
    <row r="100" spans="1:44">
      <c r="B100" s="32" t="s">
        <v>39</v>
      </c>
      <c r="C100" s="119">
        <v>5262</v>
      </c>
      <c r="D100" s="91">
        <v>5271</v>
      </c>
      <c r="E100" s="91">
        <v>5239</v>
      </c>
      <c r="F100" s="91">
        <v>5283</v>
      </c>
      <c r="G100" s="91">
        <v>5277</v>
      </c>
      <c r="H100" s="91">
        <v>5143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3"/>
      <c r="T100" s="33"/>
      <c r="U100" s="33"/>
      <c r="V100" s="33"/>
    </row>
    <row r="101" spans="1:44">
      <c r="B101" s="32" t="s">
        <v>40</v>
      </c>
      <c r="C101" s="91">
        <v>5550</v>
      </c>
      <c r="D101" s="91">
        <v>5566</v>
      </c>
      <c r="E101" s="91">
        <v>5527</v>
      </c>
      <c r="F101" s="91">
        <v>5589</v>
      </c>
      <c r="G101" s="91">
        <v>5559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3"/>
      <c r="T101" s="33"/>
      <c r="U101" s="33"/>
      <c r="V101" s="33"/>
    </row>
    <row r="102" spans="1:44">
      <c r="B102" s="32" t="s">
        <v>41</v>
      </c>
      <c r="C102" s="91">
        <v>5747</v>
      </c>
      <c r="D102" s="91">
        <v>5772</v>
      </c>
      <c r="E102" s="91">
        <v>5663</v>
      </c>
      <c r="F102" s="91">
        <v>5699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3"/>
      <c r="T102" s="33"/>
      <c r="U102" s="33"/>
      <c r="V102" s="33"/>
    </row>
    <row r="103" spans="1:44">
      <c r="B103" s="32" t="s">
        <v>42</v>
      </c>
      <c r="C103" s="91">
        <v>5842</v>
      </c>
      <c r="D103" s="91">
        <v>5810</v>
      </c>
      <c r="E103" s="91">
        <v>5743</v>
      </c>
      <c r="F103" s="36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3"/>
      <c r="T103" s="33"/>
      <c r="U103" s="33"/>
      <c r="V103" s="33"/>
    </row>
    <row r="104" spans="1:44">
      <c r="B104" s="32" t="s">
        <v>43</v>
      </c>
      <c r="C104" s="91">
        <v>5723</v>
      </c>
      <c r="D104" s="91">
        <v>5657</v>
      </c>
      <c r="E104" s="36"/>
      <c r="F104" s="36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3"/>
      <c r="T104" s="33"/>
      <c r="U104" s="33"/>
      <c r="V104" s="33"/>
    </row>
    <row r="105" spans="1:44">
      <c r="B105" s="32" t="s">
        <v>44</v>
      </c>
      <c r="C105" s="91">
        <v>5670</v>
      </c>
      <c r="D105" s="37"/>
      <c r="E105" s="36"/>
      <c r="F105" s="36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3"/>
      <c r="T105" s="33"/>
      <c r="U105" s="33"/>
      <c r="V105" s="33"/>
    </row>
    <row r="106" spans="1:44">
      <c r="A106" s="33"/>
      <c r="B106" s="33"/>
      <c r="C106" s="33"/>
      <c r="D106" s="33"/>
      <c r="R106" s="33"/>
      <c r="S106" s="33"/>
      <c r="T106" s="33"/>
      <c r="U106" s="33"/>
      <c r="V106" s="33"/>
    </row>
    <row r="107" spans="1:44">
      <c r="A107" s="38" t="s">
        <v>49</v>
      </c>
      <c r="B107" s="38"/>
      <c r="C107" s="38"/>
      <c r="D107" s="38"/>
      <c r="R107" s="33"/>
      <c r="S107" s="33"/>
      <c r="T107" s="33"/>
      <c r="U107" s="33"/>
      <c r="V107" s="33"/>
      <c r="AA107" s="38" t="s">
        <v>88</v>
      </c>
      <c r="AB107" s="38"/>
      <c r="AC107" s="38"/>
      <c r="AD107" s="38"/>
      <c r="AE107" s="121"/>
      <c r="AR107" s="33"/>
    </row>
    <row r="108" spans="1:44" ht="23.25">
      <c r="D108" s="32" t="s">
        <v>38</v>
      </c>
      <c r="E108" s="32" t="s">
        <v>37</v>
      </c>
      <c r="F108" s="32" t="s">
        <v>36</v>
      </c>
      <c r="G108" s="32" t="s">
        <v>35</v>
      </c>
      <c r="H108" s="32" t="s">
        <v>34</v>
      </c>
      <c r="I108" s="32" t="s">
        <v>33</v>
      </c>
      <c r="J108" s="32" t="s">
        <v>32</v>
      </c>
      <c r="K108" s="32" t="s">
        <v>31</v>
      </c>
      <c r="L108" s="32" t="s">
        <v>30</v>
      </c>
      <c r="M108" s="32" t="s">
        <v>29</v>
      </c>
      <c r="N108" s="32" t="s">
        <v>28</v>
      </c>
      <c r="O108" s="32" t="s">
        <v>27</v>
      </c>
      <c r="P108" s="32" t="s">
        <v>26</v>
      </c>
      <c r="Q108" s="32" t="s">
        <v>25</v>
      </c>
      <c r="R108" s="32" t="s">
        <v>24</v>
      </c>
      <c r="T108" s="39" t="s">
        <v>50</v>
      </c>
      <c r="U108" s="40" t="s">
        <v>51</v>
      </c>
      <c r="V108" s="41" t="s">
        <v>52</v>
      </c>
      <c r="W108" s="41" t="s">
        <v>53</v>
      </c>
      <c r="X108" s="42" t="s">
        <v>54</v>
      </c>
      <c r="Y108" s="122"/>
      <c r="Z108" s="122"/>
      <c r="AC108" s="32" t="s">
        <v>38</v>
      </c>
      <c r="AD108" s="32" t="s">
        <v>37</v>
      </c>
      <c r="AE108" s="32" t="s">
        <v>36</v>
      </c>
      <c r="AF108" s="32" t="s">
        <v>35</v>
      </c>
      <c r="AG108" s="32" t="s">
        <v>34</v>
      </c>
      <c r="AH108" s="32" t="s">
        <v>33</v>
      </c>
      <c r="AI108" s="32" t="s">
        <v>32</v>
      </c>
      <c r="AJ108" s="32" t="s">
        <v>31</v>
      </c>
      <c r="AK108" s="32" t="s">
        <v>30</v>
      </c>
      <c r="AL108" s="32" t="s">
        <v>29</v>
      </c>
      <c r="AM108" s="32" t="s">
        <v>28</v>
      </c>
      <c r="AN108" s="32" t="s">
        <v>27</v>
      </c>
      <c r="AO108" s="32" t="s">
        <v>26</v>
      </c>
      <c r="AP108" s="32" t="s">
        <v>25</v>
      </c>
      <c r="AQ108" s="32" t="s">
        <v>24</v>
      </c>
    </row>
    <row r="109" spans="1:44">
      <c r="C109" s="44" t="s">
        <v>55</v>
      </c>
      <c r="D109" s="115">
        <f>D100-C100</f>
        <v>9</v>
      </c>
      <c r="E109" s="112">
        <f>E99-C99</f>
        <v>7</v>
      </c>
      <c r="F109" s="112">
        <f>F98-C98</f>
        <v>-40</v>
      </c>
      <c r="G109" s="112">
        <f>G97-C97</f>
        <v>-39</v>
      </c>
      <c r="H109" s="112">
        <f>H96-C96</f>
        <v>-62</v>
      </c>
      <c r="I109" s="112">
        <f>I95-C95</f>
        <v>35</v>
      </c>
      <c r="J109" s="112">
        <f>J94-C94</f>
        <v>-19</v>
      </c>
      <c r="K109" s="112">
        <f>K93-C93</f>
        <v>-5</v>
      </c>
      <c r="L109" s="112">
        <f>L92-C92</f>
        <v>-87</v>
      </c>
      <c r="M109" s="112">
        <f>M91-C91</f>
        <v>-158</v>
      </c>
      <c r="N109" s="112">
        <f>N90-C90</f>
        <v>-60</v>
      </c>
      <c r="O109" s="113">
        <f>O89-C89</f>
        <v>-51</v>
      </c>
      <c r="P109" s="112">
        <f>P88-C88</f>
        <v>47</v>
      </c>
      <c r="Q109" s="112">
        <f>Q87-C87</f>
        <v>133</v>
      </c>
      <c r="R109" s="112">
        <f>R86-C86</f>
        <v>179</v>
      </c>
      <c r="T109" s="45">
        <v>1</v>
      </c>
      <c r="U109" s="46">
        <f>_xlfn.STDEV.P(AC109:AQ109)</f>
        <v>52.659239982699674</v>
      </c>
      <c r="V109" s="45">
        <f>AVERAGE(AC109:AQ109)</f>
        <v>62.06666666666667</v>
      </c>
      <c r="W109" s="45">
        <f>1.645*U109</f>
        <v>86.624449771540966</v>
      </c>
      <c r="X109" s="116">
        <f>77.509*T109+26.274</f>
        <v>103.783</v>
      </c>
      <c r="AB109" s="44" t="s">
        <v>55</v>
      </c>
      <c r="AC109" s="115">
        <f>ABS(D109)</f>
        <v>9</v>
      </c>
      <c r="AD109" s="115">
        <f t="shared" ref="AD109:AD110" si="36">ABS(E109)</f>
        <v>7</v>
      </c>
      <c r="AE109" s="115">
        <f t="shared" ref="AE109:AE111" si="37">ABS(F109)</f>
        <v>40</v>
      </c>
      <c r="AF109" s="115">
        <f t="shared" ref="AF109:AF112" si="38">ABS(G109)</f>
        <v>39</v>
      </c>
      <c r="AG109" s="115">
        <f t="shared" ref="AG109:AG113" si="39">ABS(H109)</f>
        <v>62</v>
      </c>
      <c r="AH109" s="115">
        <f t="shared" ref="AH109:AH113" si="40">ABS(I109)</f>
        <v>35</v>
      </c>
      <c r="AI109" s="115">
        <f t="shared" ref="AI109:AI113" si="41">ABS(J109)</f>
        <v>19</v>
      </c>
      <c r="AJ109" s="115">
        <f t="shared" ref="AJ109:AJ113" si="42">ABS(K109)</f>
        <v>5</v>
      </c>
      <c r="AK109" s="115">
        <f t="shared" ref="AK109:AK113" si="43">ABS(L109)</f>
        <v>87</v>
      </c>
      <c r="AL109" s="115">
        <f t="shared" ref="AL109:AL113" si="44">ABS(M109)</f>
        <v>158</v>
      </c>
      <c r="AM109" s="115">
        <f t="shared" ref="AM109:AM113" si="45">ABS(N109)</f>
        <v>60</v>
      </c>
      <c r="AN109" s="115">
        <f t="shared" ref="AN109:AN113" si="46">ABS(O109)</f>
        <v>51</v>
      </c>
      <c r="AO109" s="115">
        <f t="shared" ref="AO109:AO113" si="47">ABS(P109)</f>
        <v>47</v>
      </c>
      <c r="AP109" s="115">
        <f t="shared" ref="AP109:AP113" si="48">ABS(Q109)</f>
        <v>133</v>
      </c>
      <c r="AQ109" s="115">
        <f t="shared" ref="AQ109:AQ113" si="49">ABS(R109)</f>
        <v>179</v>
      </c>
    </row>
    <row r="110" spans="1:44">
      <c r="C110" s="44" t="s">
        <v>56</v>
      </c>
      <c r="D110" s="61"/>
      <c r="E110" s="112">
        <f>E100-C100</f>
        <v>-23</v>
      </c>
      <c r="F110" s="112">
        <f>F99-C99</f>
        <v>20</v>
      </c>
      <c r="G110" s="112">
        <f>G98-C98</f>
        <v>-11</v>
      </c>
      <c r="H110" s="112">
        <f>H97-C97</f>
        <v>-99</v>
      </c>
      <c r="I110" s="112">
        <f>I96-C96</f>
        <v>0</v>
      </c>
      <c r="J110" s="112">
        <f>J95-C95</f>
        <v>-34</v>
      </c>
      <c r="K110" s="112">
        <f>K94-C94</f>
        <v>-151</v>
      </c>
      <c r="L110" s="112">
        <f>L93-C93</f>
        <v>-190</v>
      </c>
      <c r="M110" s="112">
        <f>M92-C92</f>
        <v>-301</v>
      </c>
      <c r="N110" s="112">
        <f>N91-C91</f>
        <v>-237</v>
      </c>
      <c r="O110" s="113">
        <f>O90-C90</f>
        <v>-141</v>
      </c>
      <c r="P110" s="112">
        <f>P89-C89</f>
        <v>114</v>
      </c>
      <c r="Q110" s="112">
        <f>Q88-C88</f>
        <v>231</v>
      </c>
      <c r="R110" s="112">
        <f>R87-C87</f>
        <v>378</v>
      </c>
      <c r="T110" s="45">
        <v>2</v>
      </c>
      <c r="U110" s="46">
        <f>_xlfn.STDEV.P(AD110:AQ110)</f>
        <v>113.6208338182352</v>
      </c>
      <c r="V110" s="45">
        <f>AVERAGE(AD110:AQ110)</f>
        <v>137.85714285714286</v>
      </c>
      <c r="W110" s="45">
        <f t="shared" ref="W110:W113" si="50">1.645*U110</f>
        <v>186.90627163099691</v>
      </c>
      <c r="X110" s="116">
        <f t="shared" ref="X110:X113" si="51">77.509*T110+26.274</f>
        <v>181.292</v>
      </c>
      <c r="AB110" s="44" t="s">
        <v>56</v>
      </c>
      <c r="AC110" s="61"/>
      <c r="AD110" s="115">
        <f t="shared" si="36"/>
        <v>23</v>
      </c>
      <c r="AE110" s="115">
        <f t="shared" si="37"/>
        <v>20</v>
      </c>
      <c r="AF110" s="115">
        <f t="shared" si="38"/>
        <v>11</v>
      </c>
      <c r="AG110" s="115">
        <f t="shared" si="39"/>
        <v>99</v>
      </c>
      <c r="AH110" s="115">
        <f t="shared" si="40"/>
        <v>0</v>
      </c>
      <c r="AI110" s="115">
        <f t="shared" si="41"/>
        <v>34</v>
      </c>
      <c r="AJ110" s="115">
        <f t="shared" si="42"/>
        <v>151</v>
      </c>
      <c r="AK110" s="115">
        <f t="shared" si="43"/>
        <v>190</v>
      </c>
      <c r="AL110" s="115">
        <f t="shared" si="44"/>
        <v>301</v>
      </c>
      <c r="AM110" s="115">
        <f t="shared" si="45"/>
        <v>237</v>
      </c>
      <c r="AN110" s="115">
        <f t="shared" si="46"/>
        <v>141</v>
      </c>
      <c r="AO110" s="115">
        <f t="shared" si="47"/>
        <v>114</v>
      </c>
      <c r="AP110" s="115">
        <f t="shared" si="48"/>
        <v>231</v>
      </c>
      <c r="AQ110" s="115">
        <f t="shared" si="49"/>
        <v>378</v>
      </c>
    </row>
    <row r="111" spans="1:44">
      <c r="C111" s="44" t="s">
        <v>57</v>
      </c>
      <c r="D111" s="61"/>
      <c r="E111" s="114"/>
      <c r="F111" s="112">
        <f>F100-C100</f>
        <v>21</v>
      </c>
      <c r="G111" s="112">
        <f>G99-C99</f>
        <v>9</v>
      </c>
      <c r="H111" s="112">
        <f>H98-C98</f>
        <v>-150</v>
      </c>
      <c r="I111" s="112">
        <f>I97-C97</f>
        <v>-60</v>
      </c>
      <c r="J111" s="112">
        <f>J96-C96</f>
        <v>-109</v>
      </c>
      <c r="K111" s="112">
        <f>K95-C95</f>
        <v>-168</v>
      </c>
      <c r="L111" s="112">
        <f>L94-C94</f>
        <v>-396</v>
      </c>
      <c r="M111" s="112">
        <f>M93-C93</f>
        <v>-449</v>
      </c>
      <c r="N111" s="112">
        <f>N92-C92</f>
        <v>-424</v>
      </c>
      <c r="O111" s="113">
        <f>O91-C91</f>
        <v>-307</v>
      </c>
      <c r="P111" s="112">
        <f>P90-C90</f>
        <v>48</v>
      </c>
      <c r="Q111" s="112">
        <f>Q89-C89</f>
        <v>345</v>
      </c>
      <c r="R111" s="112">
        <f>R88-C88</f>
        <v>459</v>
      </c>
      <c r="T111" s="45">
        <v>3</v>
      </c>
      <c r="U111" s="46">
        <f>_xlfn.STDEV.P(AE111:AQ111)</f>
        <v>167.33734485239248</v>
      </c>
      <c r="V111" s="45">
        <f>AVERAGE(AE111:AQ111)</f>
        <v>226.53846153846155</v>
      </c>
      <c r="W111" s="45">
        <f t="shared" si="50"/>
        <v>275.26993228218561</v>
      </c>
      <c r="X111" s="116">
        <f t="shared" si="51"/>
        <v>258.80099999999999</v>
      </c>
      <c r="AB111" s="44" t="s">
        <v>57</v>
      </c>
      <c r="AC111" s="61"/>
      <c r="AD111" s="115"/>
      <c r="AE111" s="115">
        <f t="shared" si="37"/>
        <v>21</v>
      </c>
      <c r="AF111" s="115">
        <f t="shared" si="38"/>
        <v>9</v>
      </c>
      <c r="AG111" s="115">
        <f t="shared" si="39"/>
        <v>150</v>
      </c>
      <c r="AH111" s="115">
        <f t="shared" si="40"/>
        <v>60</v>
      </c>
      <c r="AI111" s="115">
        <f t="shared" si="41"/>
        <v>109</v>
      </c>
      <c r="AJ111" s="115">
        <f t="shared" si="42"/>
        <v>168</v>
      </c>
      <c r="AK111" s="115">
        <f t="shared" si="43"/>
        <v>396</v>
      </c>
      <c r="AL111" s="115">
        <f t="shared" si="44"/>
        <v>449</v>
      </c>
      <c r="AM111" s="115">
        <f t="shared" si="45"/>
        <v>424</v>
      </c>
      <c r="AN111" s="115">
        <f t="shared" si="46"/>
        <v>307</v>
      </c>
      <c r="AO111" s="115">
        <f t="shared" si="47"/>
        <v>48</v>
      </c>
      <c r="AP111" s="115">
        <f t="shared" si="48"/>
        <v>345</v>
      </c>
      <c r="AQ111" s="115">
        <f t="shared" si="49"/>
        <v>459</v>
      </c>
    </row>
    <row r="112" spans="1:44">
      <c r="C112" s="44" t="s">
        <v>58</v>
      </c>
      <c r="D112" s="61"/>
      <c r="E112" s="114"/>
      <c r="F112" s="114"/>
      <c r="G112" s="112">
        <f>G100-C100</f>
        <v>15</v>
      </c>
      <c r="H112" s="112">
        <f>H99-C99</f>
        <v>-97</v>
      </c>
      <c r="I112" s="112">
        <f>I98-C98</f>
        <v>-108</v>
      </c>
      <c r="J112" s="112">
        <f>J97-C97</f>
        <v>-166</v>
      </c>
      <c r="K112" s="112">
        <f>K96-C96</f>
        <v>-276</v>
      </c>
      <c r="L112" s="112">
        <f>L95-C95</f>
        <v>-405</v>
      </c>
      <c r="M112" s="112">
        <f>M94-C94</f>
        <v>-700</v>
      </c>
      <c r="N112" s="112">
        <f>N93-C93</f>
        <v>-585</v>
      </c>
      <c r="O112" s="113">
        <f>O92-C92</f>
        <v>-429</v>
      </c>
      <c r="P112" s="112">
        <f>P91-C91</f>
        <v>-73</v>
      </c>
      <c r="Q112" s="112">
        <f>Q90-C90</f>
        <v>275</v>
      </c>
      <c r="R112" s="112">
        <f>R89-C89</f>
        <v>547</v>
      </c>
      <c r="T112" s="45">
        <v>4</v>
      </c>
      <c r="U112" s="46">
        <f>_xlfn.STDEV.P(AF112:AQ112)</f>
        <v>215.90944603904873</v>
      </c>
      <c r="V112" s="45">
        <f>AVERAGE(AF112:AQ112)</f>
        <v>306.33333333333331</v>
      </c>
      <c r="W112" s="45">
        <f t="shared" si="50"/>
        <v>355.17103873423514</v>
      </c>
      <c r="X112" s="116">
        <f t="shared" si="51"/>
        <v>336.31</v>
      </c>
      <c r="AB112" s="44" t="s">
        <v>58</v>
      </c>
      <c r="AC112" s="61"/>
      <c r="AD112" s="115"/>
      <c r="AE112" s="115"/>
      <c r="AF112" s="115">
        <f t="shared" si="38"/>
        <v>15</v>
      </c>
      <c r="AG112" s="115">
        <f t="shared" si="39"/>
        <v>97</v>
      </c>
      <c r="AH112" s="115">
        <f t="shared" si="40"/>
        <v>108</v>
      </c>
      <c r="AI112" s="115">
        <f t="shared" si="41"/>
        <v>166</v>
      </c>
      <c r="AJ112" s="115">
        <f t="shared" si="42"/>
        <v>276</v>
      </c>
      <c r="AK112" s="115">
        <f t="shared" si="43"/>
        <v>405</v>
      </c>
      <c r="AL112" s="115">
        <f t="shared" si="44"/>
        <v>700</v>
      </c>
      <c r="AM112" s="115">
        <f t="shared" si="45"/>
        <v>585</v>
      </c>
      <c r="AN112" s="115">
        <f t="shared" si="46"/>
        <v>429</v>
      </c>
      <c r="AO112" s="115">
        <f t="shared" si="47"/>
        <v>73</v>
      </c>
      <c r="AP112" s="115">
        <f t="shared" si="48"/>
        <v>275</v>
      </c>
      <c r="AQ112" s="115">
        <f t="shared" si="49"/>
        <v>547</v>
      </c>
    </row>
    <row r="113" spans="1:43" ht="15.75" thickBot="1">
      <c r="C113" s="44" t="s">
        <v>59</v>
      </c>
      <c r="D113" s="61"/>
      <c r="E113" s="114"/>
      <c r="F113" s="114"/>
      <c r="G113" s="114"/>
      <c r="H113" s="112">
        <f>H100-C100</f>
        <v>-119</v>
      </c>
      <c r="I113" s="112">
        <f>I99-C99</f>
        <v>-59</v>
      </c>
      <c r="J113" s="112">
        <f>J98-C98</f>
        <v>-228</v>
      </c>
      <c r="K113" s="112">
        <f>K97-C97</f>
        <v>-373</v>
      </c>
      <c r="L113" s="112">
        <f>L96-C96</f>
        <v>-537</v>
      </c>
      <c r="M113" s="112">
        <f>M95-C95</f>
        <v>-703</v>
      </c>
      <c r="N113" s="112">
        <f>N94-C94</f>
        <v>-810</v>
      </c>
      <c r="O113" s="113">
        <f>O93-C93</f>
        <v>-578</v>
      </c>
      <c r="P113" s="112">
        <f>P92-C92</f>
        <v>-174</v>
      </c>
      <c r="Q113" s="112">
        <f>Q91-C91</f>
        <v>214</v>
      </c>
      <c r="R113" s="112">
        <f>R90-C90</f>
        <v>413</v>
      </c>
      <c r="T113" s="47">
        <v>5</v>
      </c>
      <c r="U113" s="48">
        <f>_xlfn.STDEV.P(AG113:AQ113)</f>
        <v>237.10502607163298</v>
      </c>
      <c r="V113" s="47">
        <f>AVERAGE(AG113:AQ113)</f>
        <v>382.54545454545456</v>
      </c>
      <c r="W113" s="45">
        <f t="shared" si="50"/>
        <v>390.03776788783625</v>
      </c>
      <c r="X113" s="116">
        <f t="shared" si="51"/>
        <v>413.81900000000002</v>
      </c>
      <c r="AB113" s="44" t="s">
        <v>59</v>
      </c>
      <c r="AC113" s="61"/>
      <c r="AD113" s="115"/>
      <c r="AE113" s="115"/>
      <c r="AF113" s="115"/>
      <c r="AG113" s="115">
        <f t="shared" si="39"/>
        <v>119</v>
      </c>
      <c r="AH113" s="115">
        <f t="shared" si="40"/>
        <v>59</v>
      </c>
      <c r="AI113" s="115">
        <f t="shared" si="41"/>
        <v>228</v>
      </c>
      <c r="AJ113" s="115">
        <f t="shared" si="42"/>
        <v>373</v>
      </c>
      <c r="AK113" s="115">
        <f t="shared" si="43"/>
        <v>537</v>
      </c>
      <c r="AL113" s="115">
        <f t="shared" si="44"/>
        <v>703</v>
      </c>
      <c r="AM113" s="115">
        <f t="shared" si="45"/>
        <v>810</v>
      </c>
      <c r="AN113" s="115">
        <f t="shared" si="46"/>
        <v>578</v>
      </c>
      <c r="AO113" s="115">
        <f t="shared" si="47"/>
        <v>174</v>
      </c>
      <c r="AP113" s="115">
        <f t="shared" si="48"/>
        <v>214</v>
      </c>
      <c r="AQ113" s="115">
        <f t="shared" si="49"/>
        <v>413</v>
      </c>
    </row>
    <row r="114" spans="1:43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</row>
    <row r="115" spans="1:43" ht="30">
      <c r="K115" s="50" t="s">
        <v>60</v>
      </c>
    </row>
    <row r="116" spans="1:43" ht="22.5">
      <c r="K116" s="51" t="s">
        <v>85</v>
      </c>
      <c r="L116" s="52" t="s">
        <v>61</v>
      </c>
      <c r="M116" s="53" t="s">
        <v>62</v>
      </c>
      <c r="N116" s="123" t="s">
        <v>89</v>
      </c>
    </row>
    <row r="117" spans="1:43">
      <c r="J117" s="54" t="s">
        <v>40</v>
      </c>
      <c r="K117" s="127">
        <f>C101</f>
        <v>5550</v>
      </c>
      <c r="L117" s="55">
        <f>K117-X109</f>
        <v>5446.2169999999996</v>
      </c>
      <c r="M117" s="56">
        <f>K117+X109</f>
        <v>5653.7830000000004</v>
      </c>
      <c r="N117" s="135">
        <f t="shared" ref="N117:N121" si="52">M117-L117</f>
        <v>207.56600000000071</v>
      </c>
      <c r="O117" s="57"/>
      <c r="P117" s="57"/>
      <c r="Q117" s="57"/>
    </row>
    <row r="118" spans="1:43">
      <c r="J118" s="54" t="s">
        <v>41</v>
      </c>
      <c r="K118" s="127">
        <f t="shared" ref="K118:K121" si="53">C102</f>
        <v>5747</v>
      </c>
      <c r="L118" s="55">
        <f>K118-X110</f>
        <v>5565.7079999999996</v>
      </c>
      <c r="M118" s="56">
        <f>K118+X110</f>
        <v>5928.2920000000004</v>
      </c>
      <c r="N118" s="135">
        <f t="shared" si="52"/>
        <v>362.58400000000074</v>
      </c>
      <c r="O118" s="57"/>
      <c r="P118" s="57"/>
      <c r="Q118" s="57"/>
    </row>
    <row r="119" spans="1:43">
      <c r="J119" s="54" t="s">
        <v>42</v>
      </c>
      <c r="K119" s="127">
        <f t="shared" si="53"/>
        <v>5842</v>
      </c>
      <c r="L119" s="55">
        <f>K119-X111</f>
        <v>5583.1989999999996</v>
      </c>
      <c r="M119" s="56">
        <f>K119+X111</f>
        <v>6100.8010000000004</v>
      </c>
      <c r="N119" s="135">
        <f t="shared" si="52"/>
        <v>517.60200000000077</v>
      </c>
      <c r="O119" s="57"/>
      <c r="P119" s="57"/>
      <c r="Q119" s="57"/>
    </row>
    <row r="120" spans="1:43">
      <c r="J120" s="54" t="s">
        <v>43</v>
      </c>
      <c r="K120" s="127">
        <f t="shared" si="53"/>
        <v>5723</v>
      </c>
      <c r="L120" s="55">
        <f>K120-X112</f>
        <v>5386.69</v>
      </c>
      <c r="M120" s="56">
        <f>K120+X112</f>
        <v>6059.31</v>
      </c>
      <c r="N120" s="135">
        <f t="shared" si="52"/>
        <v>672.6200000000008</v>
      </c>
      <c r="O120" s="57"/>
      <c r="P120" s="57"/>
      <c r="Q120" s="57"/>
    </row>
    <row r="121" spans="1:43">
      <c r="J121" s="54" t="s">
        <v>44</v>
      </c>
      <c r="K121" s="127">
        <f t="shared" si="53"/>
        <v>5670</v>
      </c>
      <c r="L121" s="55">
        <f>K121-X113</f>
        <v>5256.1809999999996</v>
      </c>
      <c r="M121" s="56">
        <f>K121+X113</f>
        <v>6083.8190000000004</v>
      </c>
      <c r="N121" s="135">
        <f t="shared" si="52"/>
        <v>827.63800000000083</v>
      </c>
      <c r="O121" s="57"/>
      <c r="P121" s="57"/>
      <c r="Q121" s="57"/>
    </row>
    <row r="124" spans="1:43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</row>
    <row r="125" spans="1:43">
      <c r="H125" s="118" t="s">
        <v>6</v>
      </c>
    </row>
    <row r="126" spans="1:43" ht="30">
      <c r="B126" s="31" t="s">
        <v>47</v>
      </c>
      <c r="C126" s="32" t="s">
        <v>48</v>
      </c>
      <c r="D126" s="32" t="s">
        <v>38</v>
      </c>
      <c r="E126" s="32" t="s">
        <v>37</v>
      </c>
      <c r="F126" s="32" t="s">
        <v>36</v>
      </c>
      <c r="G126" s="32" t="s">
        <v>35</v>
      </c>
      <c r="H126" s="32" t="s">
        <v>34</v>
      </c>
      <c r="I126" s="32" t="s">
        <v>33</v>
      </c>
      <c r="J126" s="32" t="s">
        <v>32</v>
      </c>
      <c r="K126" s="32" t="s">
        <v>31</v>
      </c>
      <c r="L126" s="32" t="s">
        <v>30</v>
      </c>
      <c r="M126" s="32" t="s">
        <v>29</v>
      </c>
      <c r="N126" s="32" t="s">
        <v>28</v>
      </c>
      <c r="O126" s="32" t="s">
        <v>27</v>
      </c>
      <c r="P126" s="107" t="s">
        <v>26</v>
      </c>
      <c r="Q126" s="107" t="s">
        <v>25</v>
      </c>
      <c r="R126" s="107" t="s">
        <v>24</v>
      </c>
      <c r="S126" s="33"/>
      <c r="T126" s="33"/>
      <c r="U126" s="33"/>
      <c r="V126" s="33"/>
    </row>
    <row r="127" spans="1:43">
      <c r="B127" s="31" t="s">
        <v>24</v>
      </c>
      <c r="C127" s="120">
        <v>5090.5</v>
      </c>
      <c r="D127" s="109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8"/>
      <c r="Q127" s="108"/>
      <c r="R127" s="35">
        <f>C127</f>
        <v>5090.5</v>
      </c>
      <c r="S127" s="33"/>
      <c r="T127" s="33"/>
      <c r="U127" s="33"/>
      <c r="V127" s="33"/>
    </row>
    <row r="128" spans="1:43">
      <c r="B128" s="31" t="s">
        <v>25</v>
      </c>
      <c r="C128" s="120">
        <v>5110.5</v>
      </c>
      <c r="D128" s="109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35">
        <f>C128</f>
        <v>5110.5</v>
      </c>
      <c r="R128" s="91">
        <v>5376</v>
      </c>
      <c r="S128" s="33"/>
      <c r="T128" s="33"/>
      <c r="U128" s="33"/>
      <c r="V128" s="33"/>
    </row>
    <row r="129" spans="2:22">
      <c r="B129" s="31" t="s">
        <v>26</v>
      </c>
      <c r="C129" s="120">
        <v>5099</v>
      </c>
      <c r="D129" s="109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35">
        <f>C129</f>
        <v>5099</v>
      </c>
      <c r="Q129" s="91">
        <v>5452</v>
      </c>
      <c r="R129" s="91">
        <v>5725</v>
      </c>
      <c r="S129" s="33"/>
      <c r="T129" s="33"/>
      <c r="U129" s="33"/>
      <c r="V129" s="33"/>
    </row>
    <row r="130" spans="2:22">
      <c r="B130" s="32" t="s">
        <v>27</v>
      </c>
      <c r="C130" s="120">
        <v>5011</v>
      </c>
      <c r="D130" s="110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5">
        <f>C130</f>
        <v>5011</v>
      </c>
      <c r="P130" s="91">
        <v>5225</v>
      </c>
      <c r="Q130" s="91">
        <v>5712</v>
      </c>
      <c r="R130" s="91">
        <v>5981</v>
      </c>
      <c r="S130" s="33"/>
      <c r="T130" s="33"/>
      <c r="U130" s="33"/>
      <c r="V130" s="33"/>
    </row>
    <row r="131" spans="2:22">
      <c r="B131" s="32" t="s">
        <v>28</v>
      </c>
      <c r="C131" s="120">
        <v>5047</v>
      </c>
      <c r="D131" s="110"/>
      <c r="E131" s="34"/>
      <c r="F131" s="34"/>
      <c r="G131" s="34"/>
      <c r="H131" s="34"/>
      <c r="I131" s="34"/>
      <c r="J131" s="34"/>
      <c r="K131" s="34"/>
      <c r="L131" s="34"/>
      <c r="M131" s="34"/>
      <c r="N131" s="35">
        <f>C131</f>
        <v>5047</v>
      </c>
      <c r="O131" s="91">
        <v>5081</v>
      </c>
      <c r="P131" s="91">
        <v>5288</v>
      </c>
      <c r="Q131" s="91">
        <v>5881</v>
      </c>
      <c r="R131" s="91">
        <v>6379</v>
      </c>
      <c r="S131" s="33"/>
      <c r="T131" s="33"/>
      <c r="U131" s="33"/>
      <c r="V131" s="33"/>
    </row>
    <row r="132" spans="2:22">
      <c r="B132" s="32" t="s">
        <v>29</v>
      </c>
      <c r="C132" s="120">
        <v>4866</v>
      </c>
      <c r="D132" s="110"/>
      <c r="E132" s="34"/>
      <c r="F132" s="34"/>
      <c r="G132" s="34"/>
      <c r="H132" s="34"/>
      <c r="I132" s="34"/>
      <c r="J132" s="34"/>
      <c r="K132" s="34"/>
      <c r="L132" s="34"/>
      <c r="M132" s="35">
        <f>C132</f>
        <v>4866</v>
      </c>
      <c r="N132" s="91">
        <v>4905</v>
      </c>
      <c r="O132" s="91">
        <v>4993</v>
      </c>
      <c r="P132" s="91">
        <v>5145</v>
      </c>
      <c r="Q132" s="91">
        <v>5972</v>
      </c>
      <c r="R132" s="91">
        <v>6439</v>
      </c>
      <c r="S132" s="33"/>
      <c r="T132" s="33"/>
      <c r="U132" s="33"/>
      <c r="V132" s="33"/>
    </row>
    <row r="133" spans="2:22">
      <c r="B133" s="32" t="s">
        <v>30</v>
      </c>
      <c r="C133" s="120">
        <v>4877</v>
      </c>
      <c r="D133" s="110"/>
      <c r="E133" s="34"/>
      <c r="F133" s="34"/>
      <c r="G133" s="34"/>
      <c r="H133" s="34"/>
      <c r="I133" s="34"/>
      <c r="J133" s="34"/>
      <c r="K133" s="34"/>
      <c r="L133" s="35">
        <f>C133</f>
        <v>4877</v>
      </c>
      <c r="M133" s="91">
        <v>4923</v>
      </c>
      <c r="N133" s="91">
        <v>4751</v>
      </c>
      <c r="O133" s="91">
        <v>4867</v>
      </c>
      <c r="P133" s="91">
        <v>5260</v>
      </c>
      <c r="Q133" s="91">
        <v>6017</v>
      </c>
      <c r="R133" s="34"/>
      <c r="S133" s="33"/>
      <c r="T133" s="33"/>
      <c r="U133" s="33"/>
      <c r="V133" s="33"/>
    </row>
    <row r="134" spans="2:22">
      <c r="B134" s="32" t="s">
        <v>31</v>
      </c>
      <c r="C134" s="120">
        <v>4833</v>
      </c>
      <c r="D134" s="110"/>
      <c r="E134" s="34"/>
      <c r="F134" s="34"/>
      <c r="G134" s="34"/>
      <c r="H134" s="34"/>
      <c r="I134" s="34"/>
      <c r="J134" s="34"/>
      <c r="K134" s="35">
        <f>C134</f>
        <v>4833</v>
      </c>
      <c r="L134" s="91">
        <v>4937</v>
      </c>
      <c r="M134" s="91">
        <v>4758</v>
      </c>
      <c r="N134" s="91">
        <v>4660</v>
      </c>
      <c r="O134" s="91">
        <v>4852</v>
      </c>
      <c r="P134" s="91">
        <v>5238</v>
      </c>
      <c r="Q134" s="34"/>
      <c r="R134" s="34"/>
      <c r="S134" s="33"/>
      <c r="T134" s="33"/>
      <c r="U134" s="33"/>
      <c r="V134" s="33"/>
    </row>
    <row r="135" spans="2:22">
      <c r="B135" s="32" t="s">
        <v>32</v>
      </c>
      <c r="C135" s="120">
        <v>4814</v>
      </c>
      <c r="D135" s="110"/>
      <c r="E135" s="34"/>
      <c r="F135" s="34"/>
      <c r="G135" s="34"/>
      <c r="H135" s="34"/>
      <c r="I135" s="34"/>
      <c r="J135" s="35">
        <f>C135</f>
        <v>4814</v>
      </c>
      <c r="K135" s="91">
        <v>4733</v>
      </c>
      <c r="L135" s="91">
        <v>4780</v>
      </c>
      <c r="M135" s="91">
        <v>4688</v>
      </c>
      <c r="N135" s="91">
        <v>4376</v>
      </c>
      <c r="O135" s="91">
        <v>4454</v>
      </c>
      <c r="P135" s="34"/>
      <c r="Q135" s="34"/>
      <c r="R135" s="34"/>
      <c r="S135" s="33"/>
      <c r="T135" s="33"/>
      <c r="U135" s="33"/>
      <c r="V135" s="33"/>
    </row>
    <row r="136" spans="2:22">
      <c r="B136" s="32" t="s">
        <v>33</v>
      </c>
      <c r="C136" s="120">
        <v>4553</v>
      </c>
      <c r="D136" s="110"/>
      <c r="E136" s="34"/>
      <c r="F136" s="34"/>
      <c r="G136" s="34"/>
      <c r="H136" s="34"/>
      <c r="I136" s="35">
        <f>C136</f>
        <v>4553</v>
      </c>
      <c r="J136" s="91">
        <v>4886</v>
      </c>
      <c r="K136" s="91">
        <v>4818</v>
      </c>
      <c r="L136" s="91">
        <v>4873</v>
      </c>
      <c r="M136" s="91">
        <v>4402</v>
      </c>
      <c r="N136" s="91">
        <v>4244</v>
      </c>
      <c r="O136" s="34"/>
      <c r="P136" s="34"/>
      <c r="Q136" s="34"/>
      <c r="R136" s="34"/>
      <c r="S136" s="33"/>
      <c r="T136" s="33"/>
      <c r="U136" s="33"/>
      <c r="V136" s="33"/>
    </row>
    <row r="137" spans="2:22">
      <c r="B137" s="32" t="s">
        <v>34</v>
      </c>
      <c r="C137" s="120">
        <v>4915</v>
      </c>
      <c r="D137" s="110"/>
      <c r="E137" s="34"/>
      <c r="F137" s="34"/>
      <c r="G137" s="34"/>
      <c r="H137" s="35">
        <f>C137</f>
        <v>4915</v>
      </c>
      <c r="I137" s="91">
        <v>4899</v>
      </c>
      <c r="J137" s="91">
        <v>5149</v>
      </c>
      <c r="K137" s="91">
        <v>5097</v>
      </c>
      <c r="L137" s="91">
        <v>4836</v>
      </c>
      <c r="M137" s="91">
        <v>4379</v>
      </c>
      <c r="N137" s="34"/>
      <c r="O137" s="34"/>
      <c r="P137" s="34"/>
      <c r="Q137" s="34"/>
      <c r="R137" s="34"/>
      <c r="S137" s="33"/>
      <c r="T137" s="33"/>
      <c r="U137" s="33"/>
      <c r="V137" s="33"/>
    </row>
    <row r="138" spans="2:22">
      <c r="B138" s="32" t="s">
        <v>35</v>
      </c>
      <c r="C138" s="120">
        <v>5200</v>
      </c>
      <c r="D138" s="110"/>
      <c r="E138" s="34"/>
      <c r="F138" s="34"/>
      <c r="G138" s="35">
        <f>C138</f>
        <v>5200</v>
      </c>
      <c r="H138" s="91">
        <v>5061</v>
      </c>
      <c r="I138" s="91">
        <v>5023</v>
      </c>
      <c r="J138" s="91">
        <v>5379</v>
      </c>
      <c r="K138" s="91">
        <v>5167</v>
      </c>
      <c r="L138" s="91">
        <v>4932</v>
      </c>
      <c r="M138" s="34"/>
      <c r="N138" s="34"/>
      <c r="O138" s="34"/>
      <c r="P138" s="34"/>
      <c r="Q138" s="34"/>
      <c r="R138" s="34"/>
      <c r="S138" s="33"/>
      <c r="T138" s="33"/>
      <c r="U138" s="33"/>
      <c r="V138" s="33"/>
    </row>
    <row r="139" spans="2:22">
      <c r="B139" s="32" t="s">
        <v>36</v>
      </c>
      <c r="C139" s="120">
        <v>5614</v>
      </c>
      <c r="D139" s="110"/>
      <c r="E139" s="34"/>
      <c r="F139" s="35">
        <f>C139</f>
        <v>5614</v>
      </c>
      <c r="G139" s="91">
        <v>5474</v>
      </c>
      <c r="H139" s="91">
        <v>5288</v>
      </c>
      <c r="I139" s="91">
        <v>5397</v>
      </c>
      <c r="J139" s="91">
        <v>5666</v>
      </c>
      <c r="K139" s="91">
        <v>5411</v>
      </c>
      <c r="L139" s="34"/>
      <c r="M139" s="34"/>
      <c r="N139" s="34"/>
      <c r="O139" s="34"/>
      <c r="P139" s="34"/>
      <c r="Q139" s="34"/>
      <c r="R139" s="34"/>
      <c r="S139" s="33"/>
      <c r="T139" s="33"/>
      <c r="U139" s="33"/>
      <c r="V139" s="33"/>
    </row>
    <row r="140" spans="2:22">
      <c r="B140" s="32" t="s">
        <v>37</v>
      </c>
      <c r="C140" s="120">
        <v>5814</v>
      </c>
      <c r="D140" s="110"/>
      <c r="E140" s="35">
        <f>C140</f>
        <v>5814</v>
      </c>
      <c r="F140" s="91">
        <v>5730</v>
      </c>
      <c r="G140" s="91">
        <v>5538</v>
      </c>
      <c r="H140" s="91">
        <v>5496</v>
      </c>
      <c r="I140" s="91">
        <v>5658</v>
      </c>
      <c r="J140" s="91">
        <v>5827</v>
      </c>
      <c r="K140" s="86"/>
      <c r="L140" s="34"/>
      <c r="M140" s="34"/>
      <c r="N140" s="34"/>
      <c r="O140" s="34"/>
      <c r="P140" s="34"/>
      <c r="Q140" s="34"/>
      <c r="R140" s="34"/>
      <c r="S140" s="33"/>
      <c r="T140" s="33"/>
      <c r="U140" s="33"/>
      <c r="V140" s="33"/>
    </row>
    <row r="141" spans="2:22">
      <c r="B141" s="32" t="s">
        <v>38</v>
      </c>
      <c r="C141" s="120">
        <v>6160</v>
      </c>
      <c r="D141" s="35">
        <f>C141</f>
        <v>6160</v>
      </c>
      <c r="E141" s="91">
        <v>6051</v>
      </c>
      <c r="F141" s="91">
        <v>5834</v>
      </c>
      <c r="G141" s="91">
        <v>5743</v>
      </c>
      <c r="H141" s="91">
        <v>5709</v>
      </c>
      <c r="I141" s="91">
        <v>5815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3"/>
      <c r="T141" s="33"/>
      <c r="U141" s="33"/>
      <c r="V141" s="33"/>
    </row>
    <row r="142" spans="2:22">
      <c r="B142" s="32" t="s">
        <v>39</v>
      </c>
      <c r="C142" s="120">
        <v>6494</v>
      </c>
      <c r="D142" s="91">
        <v>6355</v>
      </c>
      <c r="E142" s="91">
        <v>6185</v>
      </c>
      <c r="F142" s="91">
        <v>5898</v>
      </c>
      <c r="G142" s="91">
        <v>5904</v>
      </c>
      <c r="H142" s="91">
        <v>5785</v>
      </c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3"/>
      <c r="T142" s="33"/>
      <c r="U142" s="33"/>
      <c r="V142" s="33"/>
    </row>
    <row r="143" spans="2:22">
      <c r="B143" s="32" t="s">
        <v>40</v>
      </c>
      <c r="C143" s="91">
        <v>6643</v>
      </c>
      <c r="D143" s="91">
        <v>6533</v>
      </c>
      <c r="E143" s="91">
        <v>6338</v>
      </c>
      <c r="F143" s="91">
        <v>5997</v>
      </c>
      <c r="G143" s="91">
        <v>6039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3"/>
      <c r="T143" s="33"/>
      <c r="U143" s="33"/>
      <c r="V143" s="33"/>
    </row>
    <row r="144" spans="2:22">
      <c r="B144" s="32" t="s">
        <v>41</v>
      </c>
      <c r="C144" s="91">
        <v>6707</v>
      </c>
      <c r="D144" s="91">
        <v>6579</v>
      </c>
      <c r="E144" s="91">
        <v>6450</v>
      </c>
      <c r="F144" s="91">
        <v>6186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3"/>
      <c r="T144" s="33"/>
      <c r="U144" s="33"/>
      <c r="V144" s="33"/>
    </row>
    <row r="145" spans="1:44">
      <c r="B145" s="32" t="s">
        <v>42</v>
      </c>
      <c r="C145" s="91">
        <v>6855</v>
      </c>
      <c r="D145" s="91">
        <v>6776</v>
      </c>
      <c r="E145" s="91">
        <v>6586</v>
      </c>
      <c r="F145" s="36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3"/>
      <c r="T145" s="33"/>
      <c r="U145" s="33"/>
      <c r="V145" s="33"/>
    </row>
    <row r="146" spans="1:44">
      <c r="B146" s="32" t="s">
        <v>43</v>
      </c>
      <c r="C146" s="91">
        <v>7259</v>
      </c>
      <c r="D146" s="91">
        <v>7156</v>
      </c>
      <c r="E146" s="36"/>
      <c r="F146" s="36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3"/>
      <c r="T146" s="33"/>
      <c r="U146" s="33"/>
      <c r="V146" s="33"/>
    </row>
    <row r="147" spans="1:44">
      <c r="B147" s="32" t="s">
        <v>44</v>
      </c>
      <c r="C147" s="91">
        <v>7433</v>
      </c>
      <c r="D147" s="37"/>
      <c r="E147" s="36"/>
      <c r="F147" s="36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3"/>
      <c r="T147" s="33"/>
      <c r="U147" s="33"/>
      <c r="V147" s="33"/>
    </row>
    <row r="148" spans="1:44">
      <c r="A148" s="33"/>
      <c r="B148" s="33"/>
      <c r="C148" s="33"/>
      <c r="D148" s="33"/>
      <c r="R148" s="33"/>
      <c r="S148" s="33"/>
      <c r="T148" s="33"/>
      <c r="U148" s="33"/>
      <c r="V148" s="33"/>
    </row>
    <row r="149" spans="1:44">
      <c r="A149" s="38" t="s">
        <v>49</v>
      </c>
      <c r="B149" s="38"/>
      <c r="C149" s="38"/>
      <c r="D149" s="38"/>
      <c r="R149" s="33"/>
      <c r="S149" s="33"/>
      <c r="T149" s="33"/>
      <c r="U149" s="33"/>
      <c r="V149" s="33"/>
      <c r="AA149" s="38" t="s">
        <v>49</v>
      </c>
      <c r="AB149" s="38"/>
      <c r="AC149" s="38"/>
      <c r="AD149" s="38"/>
      <c r="AR149" s="33"/>
    </row>
    <row r="150" spans="1:44" ht="23.25">
      <c r="D150" s="32" t="s">
        <v>38</v>
      </c>
      <c r="E150" s="32" t="s">
        <v>37</v>
      </c>
      <c r="F150" s="32" t="s">
        <v>36</v>
      </c>
      <c r="G150" s="32" t="s">
        <v>35</v>
      </c>
      <c r="H150" s="32" t="s">
        <v>34</v>
      </c>
      <c r="I150" s="32" t="s">
        <v>33</v>
      </c>
      <c r="J150" s="32" t="s">
        <v>32</v>
      </c>
      <c r="K150" s="32" t="s">
        <v>31</v>
      </c>
      <c r="L150" s="32" t="s">
        <v>30</v>
      </c>
      <c r="M150" s="32" t="s">
        <v>29</v>
      </c>
      <c r="N150" s="32" t="s">
        <v>28</v>
      </c>
      <c r="O150" s="32" t="s">
        <v>27</v>
      </c>
      <c r="P150" s="32" t="s">
        <v>26</v>
      </c>
      <c r="Q150" s="32" t="s">
        <v>25</v>
      </c>
      <c r="R150" s="32" t="s">
        <v>24</v>
      </c>
      <c r="T150" s="39" t="s">
        <v>50</v>
      </c>
      <c r="U150" s="40" t="s">
        <v>51</v>
      </c>
      <c r="V150" s="41" t="s">
        <v>52</v>
      </c>
      <c r="W150" s="41" t="s">
        <v>53</v>
      </c>
      <c r="X150" s="42" t="s">
        <v>54</v>
      </c>
      <c r="Y150" s="122"/>
      <c r="Z150" s="122"/>
      <c r="AC150" s="32" t="s">
        <v>38</v>
      </c>
      <c r="AD150" s="32" t="s">
        <v>37</v>
      </c>
      <c r="AE150" s="32" t="s">
        <v>36</v>
      </c>
      <c r="AF150" s="32" t="s">
        <v>35</v>
      </c>
      <c r="AG150" s="32" t="s">
        <v>34</v>
      </c>
      <c r="AH150" s="32" t="s">
        <v>33</v>
      </c>
      <c r="AI150" s="32" t="s">
        <v>32</v>
      </c>
      <c r="AJ150" s="32" t="s">
        <v>31</v>
      </c>
      <c r="AK150" s="32" t="s">
        <v>30</v>
      </c>
      <c r="AL150" s="32" t="s">
        <v>29</v>
      </c>
      <c r="AM150" s="32" t="s">
        <v>28</v>
      </c>
      <c r="AN150" s="32" t="s">
        <v>27</v>
      </c>
      <c r="AO150" s="32" t="s">
        <v>26</v>
      </c>
      <c r="AP150" s="32" t="s">
        <v>25</v>
      </c>
      <c r="AQ150" s="32" t="s">
        <v>24</v>
      </c>
    </row>
    <row r="151" spans="1:44">
      <c r="C151" s="44" t="s">
        <v>55</v>
      </c>
      <c r="D151" s="115">
        <f>D142-C142</f>
        <v>-139</v>
      </c>
      <c r="E151" s="112">
        <f>E141-C141</f>
        <v>-109</v>
      </c>
      <c r="F151" s="112">
        <f>F140-C140</f>
        <v>-84</v>
      </c>
      <c r="G151" s="112">
        <f>G139-C139</f>
        <v>-140</v>
      </c>
      <c r="H151" s="112">
        <f>H138-C138</f>
        <v>-139</v>
      </c>
      <c r="I151" s="112">
        <f>I137-C137</f>
        <v>-16</v>
      </c>
      <c r="J151" s="112">
        <f>J136-C136</f>
        <v>333</v>
      </c>
      <c r="K151" s="112">
        <f>K135-C135</f>
        <v>-81</v>
      </c>
      <c r="L151" s="112">
        <f>L134-C134</f>
        <v>104</v>
      </c>
      <c r="M151" s="112">
        <f>M133-C133</f>
        <v>46</v>
      </c>
      <c r="N151" s="112">
        <f>N132-C132</f>
        <v>39</v>
      </c>
      <c r="O151" s="113">
        <f>O131-C131</f>
        <v>34</v>
      </c>
      <c r="P151" s="112">
        <f>P130-C130</f>
        <v>214</v>
      </c>
      <c r="Q151" s="112">
        <f>Q129-C129</f>
        <v>353</v>
      </c>
      <c r="R151" s="112">
        <f>R128-C128</f>
        <v>265.5</v>
      </c>
      <c r="T151" s="45">
        <v>1</v>
      </c>
      <c r="U151" s="46">
        <f>_xlfn.STDEV.P(AC151:AQ151)</f>
        <v>102.75162069551777</v>
      </c>
      <c r="V151" s="45">
        <f>AVERAGE(AC151:AQ151)</f>
        <v>139.76666666666668</v>
      </c>
      <c r="W151" s="45">
        <f>1.645*U151</f>
        <v>169.02641604412673</v>
      </c>
      <c r="X151" s="116">
        <f>146.36*T151+22.139</f>
        <v>168.49900000000002</v>
      </c>
      <c r="AB151" s="44" t="s">
        <v>55</v>
      </c>
      <c r="AC151" s="115">
        <f>ABS(D151)</f>
        <v>139</v>
      </c>
      <c r="AD151" s="115">
        <f t="shared" ref="AD151:AD152" si="54">ABS(E151)</f>
        <v>109</v>
      </c>
      <c r="AE151" s="115">
        <f t="shared" ref="AE151:AE153" si="55">ABS(F151)</f>
        <v>84</v>
      </c>
      <c r="AF151" s="115">
        <f t="shared" ref="AF151:AF154" si="56">ABS(G151)</f>
        <v>140</v>
      </c>
      <c r="AG151" s="115">
        <f t="shared" ref="AG151:AG155" si="57">ABS(H151)</f>
        <v>139</v>
      </c>
      <c r="AH151" s="115">
        <f t="shared" ref="AH151:AH155" si="58">ABS(I151)</f>
        <v>16</v>
      </c>
      <c r="AI151" s="115">
        <f t="shared" ref="AI151:AI155" si="59">ABS(J151)</f>
        <v>333</v>
      </c>
      <c r="AJ151" s="115">
        <f t="shared" ref="AJ151:AJ155" si="60">ABS(K151)</f>
        <v>81</v>
      </c>
      <c r="AK151" s="115">
        <f t="shared" ref="AK151:AK155" si="61">ABS(L151)</f>
        <v>104</v>
      </c>
      <c r="AL151" s="115">
        <f t="shared" ref="AL151:AL155" si="62">ABS(M151)</f>
        <v>46</v>
      </c>
      <c r="AM151" s="115">
        <f t="shared" ref="AM151:AM155" si="63">ABS(N151)</f>
        <v>39</v>
      </c>
      <c r="AN151" s="115">
        <f t="shared" ref="AN151:AN155" si="64">ABS(O151)</f>
        <v>34</v>
      </c>
      <c r="AO151" s="115">
        <f t="shared" ref="AO151:AO155" si="65">ABS(P151)</f>
        <v>214</v>
      </c>
      <c r="AP151" s="115">
        <f t="shared" ref="AP151:AP155" si="66">ABS(Q151)</f>
        <v>353</v>
      </c>
      <c r="AQ151" s="115">
        <f t="shared" ref="AQ151:AQ155" si="67">ABS(R151)</f>
        <v>265.5</v>
      </c>
    </row>
    <row r="152" spans="1:44">
      <c r="C152" s="44" t="s">
        <v>56</v>
      </c>
      <c r="D152" s="61"/>
      <c r="E152" s="112">
        <f>E142-C142</f>
        <v>-309</v>
      </c>
      <c r="F152" s="112">
        <f>F141-C141</f>
        <v>-326</v>
      </c>
      <c r="G152" s="112">
        <f>G140-C140</f>
        <v>-276</v>
      </c>
      <c r="H152" s="112">
        <f>H139-C139</f>
        <v>-326</v>
      </c>
      <c r="I152" s="112">
        <f>I138-C138</f>
        <v>-177</v>
      </c>
      <c r="J152" s="112">
        <f>J137-C137</f>
        <v>234</v>
      </c>
      <c r="K152" s="112">
        <f>K136-C136</f>
        <v>265</v>
      </c>
      <c r="L152" s="112">
        <f>L135-C135</f>
        <v>-34</v>
      </c>
      <c r="M152" s="112">
        <f>M134-C134</f>
        <v>-75</v>
      </c>
      <c r="N152" s="112">
        <f>N133-C133</f>
        <v>-126</v>
      </c>
      <c r="O152" s="113">
        <f>O132-C132</f>
        <v>127</v>
      </c>
      <c r="P152" s="112">
        <f>P131-C131</f>
        <v>241</v>
      </c>
      <c r="Q152" s="112">
        <f>Q130-C130</f>
        <v>701</v>
      </c>
      <c r="R152" s="112">
        <f>R129-C129</f>
        <v>626</v>
      </c>
      <c r="T152" s="45">
        <v>2</v>
      </c>
      <c r="U152" s="46">
        <f>_xlfn.STDEV.P(AD152:AQ152)</f>
        <v>182.39664392275895</v>
      </c>
      <c r="V152" s="45">
        <f>AVERAGE(AD152:AQ152)</f>
        <v>274.5</v>
      </c>
      <c r="W152" s="45">
        <f t="shared" ref="W152:W155" si="68">1.645*U152</f>
        <v>300.04247925293851</v>
      </c>
      <c r="X152" s="116">
        <f t="shared" ref="X152:X155" si="69">146.36*T152+22.139</f>
        <v>314.85900000000004</v>
      </c>
      <c r="AB152" s="44" t="s">
        <v>56</v>
      </c>
      <c r="AC152" s="61"/>
      <c r="AD152" s="115">
        <f t="shared" si="54"/>
        <v>309</v>
      </c>
      <c r="AE152" s="115">
        <f t="shared" si="55"/>
        <v>326</v>
      </c>
      <c r="AF152" s="115">
        <f t="shared" si="56"/>
        <v>276</v>
      </c>
      <c r="AG152" s="115">
        <f t="shared" si="57"/>
        <v>326</v>
      </c>
      <c r="AH152" s="115">
        <f t="shared" si="58"/>
        <v>177</v>
      </c>
      <c r="AI152" s="115">
        <f t="shared" si="59"/>
        <v>234</v>
      </c>
      <c r="AJ152" s="115">
        <f t="shared" si="60"/>
        <v>265</v>
      </c>
      <c r="AK152" s="115">
        <f t="shared" si="61"/>
        <v>34</v>
      </c>
      <c r="AL152" s="115">
        <f t="shared" si="62"/>
        <v>75</v>
      </c>
      <c r="AM152" s="115">
        <f t="shared" si="63"/>
        <v>126</v>
      </c>
      <c r="AN152" s="115">
        <f t="shared" si="64"/>
        <v>127</v>
      </c>
      <c r="AO152" s="115">
        <f t="shared" si="65"/>
        <v>241</v>
      </c>
      <c r="AP152" s="115">
        <f t="shared" si="66"/>
        <v>701</v>
      </c>
      <c r="AQ152" s="115">
        <f t="shared" si="67"/>
        <v>626</v>
      </c>
    </row>
    <row r="153" spans="1:44">
      <c r="C153" s="44" t="s">
        <v>57</v>
      </c>
      <c r="D153" s="61"/>
      <c r="E153" s="114"/>
      <c r="F153" s="112">
        <f>F142-C142</f>
        <v>-596</v>
      </c>
      <c r="G153" s="112">
        <f>G141-C141</f>
        <v>-417</v>
      </c>
      <c r="H153" s="112">
        <f>H140-C140</f>
        <v>-318</v>
      </c>
      <c r="I153" s="112">
        <f>I139-C139</f>
        <v>-217</v>
      </c>
      <c r="J153" s="112">
        <f>J138-C138</f>
        <v>179</v>
      </c>
      <c r="K153" s="112">
        <f>K137-C137</f>
        <v>182</v>
      </c>
      <c r="L153" s="112">
        <f>L136-C136</f>
        <v>320</v>
      </c>
      <c r="M153" s="112">
        <f>M135-C135</f>
        <v>-126</v>
      </c>
      <c r="N153" s="112">
        <f>N134-C134</f>
        <v>-173</v>
      </c>
      <c r="O153" s="113">
        <f>O133-C133</f>
        <v>-10</v>
      </c>
      <c r="P153" s="112">
        <f>P132-C132</f>
        <v>279</v>
      </c>
      <c r="Q153" s="112">
        <f>Q131-C131</f>
        <v>834</v>
      </c>
      <c r="R153" s="112">
        <f>R130-C130</f>
        <v>970</v>
      </c>
      <c r="T153" s="45">
        <v>3</v>
      </c>
      <c r="U153" s="46">
        <f>_xlfn.STDEV.P(AE153:AQ153)</f>
        <v>272.09970327199926</v>
      </c>
      <c r="V153" s="45">
        <f>AVERAGE(AE153:AQ153)</f>
        <v>355.46153846153845</v>
      </c>
      <c r="W153" s="45">
        <f t="shared" si="68"/>
        <v>447.60401188243878</v>
      </c>
      <c r="X153" s="116">
        <f t="shared" si="69"/>
        <v>461.21900000000005</v>
      </c>
      <c r="AB153" s="44" t="s">
        <v>57</v>
      </c>
      <c r="AC153" s="61"/>
      <c r="AD153" s="115"/>
      <c r="AE153" s="115">
        <f t="shared" si="55"/>
        <v>596</v>
      </c>
      <c r="AF153" s="115">
        <f t="shared" si="56"/>
        <v>417</v>
      </c>
      <c r="AG153" s="115">
        <f t="shared" si="57"/>
        <v>318</v>
      </c>
      <c r="AH153" s="115">
        <f t="shared" si="58"/>
        <v>217</v>
      </c>
      <c r="AI153" s="115">
        <f t="shared" si="59"/>
        <v>179</v>
      </c>
      <c r="AJ153" s="115">
        <f t="shared" si="60"/>
        <v>182</v>
      </c>
      <c r="AK153" s="115">
        <f t="shared" si="61"/>
        <v>320</v>
      </c>
      <c r="AL153" s="115">
        <f t="shared" si="62"/>
        <v>126</v>
      </c>
      <c r="AM153" s="115">
        <f t="shared" si="63"/>
        <v>173</v>
      </c>
      <c r="AN153" s="115">
        <f t="shared" si="64"/>
        <v>10</v>
      </c>
      <c r="AO153" s="115">
        <f t="shared" si="65"/>
        <v>279</v>
      </c>
      <c r="AP153" s="115">
        <f t="shared" si="66"/>
        <v>834</v>
      </c>
      <c r="AQ153" s="115">
        <f t="shared" si="67"/>
        <v>970</v>
      </c>
    </row>
    <row r="154" spans="1:44">
      <c r="C154" s="44" t="s">
        <v>58</v>
      </c>
      <c r="D154" s="61"/>
      <c r="E154" s="114"/>
      <c r="F154" s="114"/>
      <c r="G154" s="112">
        <f>G142-C142</f>
        <v>-590</v>
      </c>
      <c r="H154" s="112">
        <f>H141-C141</f>
        <v>-451</v>
      </c>
      <c r="I154" s="112">
        <f>I140-C140</f>
        <v>-156</v>
      </c>
      <c r="J154" s="112">
        <f>J139-C139</f>
        <v>52</v>
      </c>
      <c r="K154" s="112">
        <f>K138-C138</f>
        <v>-33</v>
      </c>
      <c r="L154" s="112">
        <f>L137-C137</f>
        <v>-79</v>
      </c>
      <c r="M154" s="112">
        <f>M136-C136</f>
        <v>-151</v>
      </c>
      <c r="N154" s="112">
        <f>N135-C135</f>
        <v>-438</v>
      </c>
      <c r="O154" s="113">
        <f>O134-C134</f>
        <v>19</v>
      </c>
      <c r="P154" s="112">
        <f>P133-C133</f>
        <v>383</v>
      </c>
      <c r="Q154" s="112">
        <f>Q132-C132</f>
        <v>1106</v>
      </c>
      <c r="R154" s="112">
        <f>R131-C131</f>
        <v>1332</v>
      </c>
      <c r="T154" s="45">
        <v>4</v>
      </c>
      <c r="U154" s="46">
        <f>_xlfn.STDEV.P(AF154:AQ154)</f>
        <v>411.60434750970364</v>
      </c>
      <c r="V154" s="45">
        <f>AVERAGE(AF154:AQ154)</f>
        <v>399.16666666666669</v>
      </c>
      <c r="W154" s="45">
        <f t="shared" si="68"/>
        <v>677.08915165346252</v>
      </c>
      <c r="X154" s="116">
        <f t="shared" si="69"/>
        <v>607.57900000000006</v>
      </c>
      <c r="AB154" s="44" t="s">
        <v>58</v>
      </c>
      <c r="AC154" s="61"/>
      <c r="AD154" s="115"/>
      <c r="AE154" s="115"/>
      <c r="AF154" s="115">
        <f t="shared" si="56"/>
        <v>590</v>
      </c>
      <c r="AG154" s="115">
        <f t="shared" si="57"/>
        <v>451</v>
      </c>
      <c r="AH154" s="115">
        <f t="shared" si="58"/>
        <v>156</v>
      </c>
      <c r="AI154" s="115">
        <f t="shared" si="59"/>
        <v>52</v>
      </c>
      <c r="AJ154" s="115">
        <f t="shared" si="60"/>
        <v>33</v>
      </c>
      <c r="AK154" s="115">
        <f t="shared" si="61"/>
        <v>79</v>
      </c>
      <c r="AL154" s="115">
        <f t="shared" si="62"/>
        <v>151</v>
      </c>
      <c r="AM154" s="115">
        <f t="shared" si="63"/>
        <v>438</v>
      </c>
      <c r="AN154" s="115">
        <f t="shared" si="64"/>
        <v>19</v>
      </c>
      <c r="AO154" s="115">
        <f t="shared" si="65"/>
        <v>383</v>
      </c>
      <c r="AP154" s="115">
        <f t="shared" si="66"/>
        <v>1106</v>
      </c>
      <c r="AQ154" s="115">
        <f t="shared" si="67"/>
        <v>1332</v>
      </c>
    </row>
    <row r="155" spans="1:44" ht="15.75" thickBot="1">
      <c r="C155" s="44" t="s">
        <v>59</v>
      </c>
      <c r="D155" s="61"/>
      <c r="E155" s="114"/>
      <c r="F155" s="114"/>
      <c r="G155" s="114"/>
      <c r="H155" s="112">
        <f>H142-C142</f>
        <v>-709</v>
      </c>
      <c r="I155" s="112">
        <f>I141-C141</f>
        <v>-345</v>
      </c>
      <c r="J155" s="112">
        <f>J140-C140</f>
        <v>13</v>
      </c>
      <c r="K155" s="112">
        <f>K139-C139</f>
        <v>-203</v>
      </c>
      <c r="L155" s="112">
        <f>L138-C138</f>
        <v>-268</v>
      </c>
      <c r="M155" s="112">
        <f>M137-C137</f>
        <v>-536</v>
      </c>
      <c r="N155" s="112">
        <f>N136-C136</f>
        <v>-309</v>
      </c>
      <c r="O155" s="113">
        <f>O135-C135</f>
        <v>-360</v>
      </c>
      <c r="P155" s="112">
        <f>P134-C134</f>
        <v>405</v>
      </c>
      <c r="Q155" s="112">
        <f>Q133-C133</f>
        <v>1140</v>
      </c>
      <c r="R155" s="112">
        <f>R132-C132</f>
        <v>1573</v>
      </c>
      <c r="T155" s="47">
        <v>5</v>
      </c>
      <c r="U155" s="48">
        <f>_xlfn.STDEV.P(AG155:AQ155)</f>
        <v>433.0013265110519</v>
      </c>
      <c r="V155" s="47">
        <f>AVERAGE(AG155:AQ155)</f>
        <v>532.81818181818187</v>
      </c>
      <c r="W155" s="45">
        <f t="shared" si="68"/>
        <v>712.28718211068042</v>
      </c>
      <c r="X155" s="116">
        <f t="shared" si="69"/>
        <v>753.93900000000008</v>
      </c>
      <c r="AB155" s="44" t="s">
        <v>59</v>
      </c>
      <c r="AC155" s="61"/>
      <c r="AD155" s="115"/>
      <c r="AE155" s="115"/>
      <c r="AF155" s="115"/>
      <c r="AG155" s="115">
        <f t="shared" si="57"/>
        <v>709</v>
      </c>
      <c r="AH155" s="115">
        <f t="shared" si="58"/>
        <v>345</v>
      </c>
      <c r="AI155" s="115">
        <f t="shared" si="59"/>
        <v>13</v>
      </c>
      <c r="AJ155" s="115">
        <f t="shared" si="60"/>
        <v>203</v>
      </c>
      <c r="AK155" s="115">
        <f t="shared" si="61"/>
        <v>268</v>
      </c>
      <c r="AL155" s="115">
        <f t="shared" si="62"/>
        <v>536</v>
      </c>
      <c r="AM155" s="115">
        <f t="shared" si="63"/>
        <v>309</v>
      </c>
      <c r="AN155" s="115">
        <f t="shared" si="64"/>
        <v>360</v>
      </c>
      <c r="AO155" s="115">
        <f t="shared" si="65"/>
        <v>405</v>
      </c>
      <c r="AP155" s="115">
        <f t="shared" si="66"/>
        <v>1140</v>
      </c>
      <c r="AQ155" s="115">
        <f t="shared" si="67"/>
        <v>1573</v>
      </c>
    </row>
    <row r="156" spans="1:44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</row>
    <row r="157" spans="1:44" ht="30">
      <c r="K157" s="50" t="s">
        <v>60</v>
      </c>
    </row>
    <row r="158" spans="1:44" ht="22.5">
      <c r="K158" s="51" t="s">
        <v>86</v>
      </c>
      <c r="L158" s="52" t="s">
        <v>61</v>
      </c>
      <c r="M158" s="53" t="s">
        <v>62</v>
      </c>
      <c r="N158" s="123" t="s">
        <v>89</v>
      </c>
    </row>
    <row r="159" spans="1:44">
      <c r="J159" s="54" t="s">
        <v>40</v>
      </c>
      <c r="K159" s="128">
        <f>C143</f>
        <v>6643</v>
      </c>
      <c r="L159" s="55">
        <f>K159-X151</f>
        <v>6474.5010000000002</v>
      </c>
      <c r="M159" s="56">
        <f>K159+X151</f>
        <v>6811.4989999999998</v>
      </c>
      <c r="N159" s="134">
        <f t="shared" ref="N159:N163" si="70">M159-L159</f>
        <v>336.99799999999959</v>
      </c>
      <c r="O159" s="57"/>
      <c r="P159" s="57"/>
      <c r="Q159" s="57"/>
    </row>
    <row r="160" spans="1:44">
      <c r="J160" s="54" t="s">
        <v>41</v>
      </c>
      <c r="K160" s="128">
        <f t="shared" ref="K160:K163" si="71">C144</f>
        <v>6707</v>
      </c>
      <c r="L160" s="55">
        <f>K160-X152</f>
        <v>6392.1409999999996</v>
      </c>
      <c r="M160" s="56">
        <f>K160+X152</f>
        <v>7021.8590000000004</v>
      </c>
      <c r="N160" s="134">
        <f t="shared" si="70"/>
        <v>629.71800000000076</v>
      </c>
      <c r="O160" s="57"/>
      <c r="P160" s="57"/>
      <c r="Q160" s="57"/>
    </row>
    <row r="161" spans="10:17">
      <c r="J161" s="54" t="s">
        <v>42</v>
      </c>
      <c r="K161" s="128">
        <f t="shared" si="71"/>
        <v>6855</v>
      </c>
      <c r="L161" s="55">
        <f>K161-X153</f>
        <v>6393.7809999999999</v>
      </c>
      <c r="M161" s="56">
        <f>K161+X153</f>
        <v>7316.2190000000001</v>
      </c>
      <c r="N161" s="134">
        <f t="shared" si="70"/>
        <v>922.4380000000001</v>
      </c>
      <c r="O161" s="57"/>
      <c r="P161" s="57"/>
      <c r="Q161" s="57"/>
    </row>
    <row r="162" spans="10:17">
      <c r="J162" s="54" t="s">
        <v>43</v>
      </c>
      <c r="K162" s="128">
        <f t="shared" si="71"/>
        <v>7259</v>
      </c>
      <c r="L162" s="55">
        <f>K162-X154</f>
        <v>6651.4210000000003</v>
      </c>
      <c r="M162" s="56">
        <f>K162+X154</f>
        <v>7866.5789999999997</v>
      </c>
      <c r="N162" s="134">
        <f t="shared" si="70"/>
        <v>1215.1579999999994</v>
      </c>
      <c r="O162" s="57"/>
      <c r="P162" s="57"/>
      <c r="Q162" s="57"/>
    </row>
    <row r="163" spans="10:17">
      <c r="J163" s="54" t="s">
        <v>44</v>
      </c>
      <c r="K163" s="128">
        <f t="shared" si="71"/>
        <v>7433</v>
      </c>
      <c r="L163" s="55">
        <f>K163-X155</f>
        <v>6679.0609999999997</v>
      </c>
      <c r="M163" s="56">
        <f>K163+X155</f>
        <v>8186.9390000000003</v>
      </c>
      <c r="N163" s="134">
        <f t="shared" si="70"/>
        <v>1507.8780000000006</v>
      </c>
      <c r="O163" s="57"/>
      <c r="P163" s="57"/>
      <c r="Q163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74"/>
  <sheetViews>
    <sheetView topLeftCell="A15" workbookViewId="0">
      <selection activeCell="AL1" sqref="AL1:AX22"/>
    </sheetView>
  </sheetViews>
  <sheetFormatPr defaultRowHeight="15"/>
  <cols>
    <col min="2" max="2" width="12.5703125" customWidth="1"/>
    <col min="23" max="23" width="9.140625" style="86"/>
    <col min="24" max="25" width="9" style="86" bestFit="1" customWidth="1"/>
    <col min="26" max="26" width="9.5703125" style="86" bestFit="1" customWidth="1"/>
    <col min="27" max="36" width="9" style="86" bestFit="1" customWidth="1"/>
  </cols>
  <sheetData>
    <row r="1" spans="1:50">
      <c r="AL1" s="132" t="s">
        <v>90</v>
      </c>
      <c r="AM1" s="132"/>
      <c r="AN1" s="132"/>
    </row>
    <row r="2" spans="1:50" ht="18.75">
      <c r="A2" s="1" t="s">
        <v>0</v>
      </c>
      <c r="B2" s="2" t="s">
        <v>1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" t="s">
        <v>3</v>
      </c>
      <c r="Q2" s="4" t="s">
        <v>4</v>
      </c>
      <c r="R2" s="5" t="s">
        <v>79</v>
      </c>
      <c r="S2" s="5" t="s">
        <v>5</v>
      </c>
      <c r="T2" s="5" t="s">
        <v>6</v>
      </c>
      <c r="U2" s="70" t="s">
        <v>80</v>
      </c>
      <c r="V2" s="6"/>
      <c r="W2" s="85"/>
      <c r="X2" s="7" t="s">
        <v>7</v>
      </c>
      <c r="Y2" s="8" t="s">
        <v>8</v>
      </c>
      <c r="Z2" s="8" t="s">
        <v>9</v>
      </c>
      <c r="AA2" s="8" t="s">
        <v>10</v>
      </c>
      <c r="AB2" s="8" t="s">
        <v>11</v>
      </c>
      <c r="AC2" s="8" t="s">
        <v>12</v>
      </c>
      <c r="AD2" s="8" t="s">
        <v>13</v>
      </c>
      <c r="AE2" s="9" t="s">
        <v>14</v>
      </c>
      <c r="AF2" s="9" t="s">
        <v>15</v>
      </c>
      <c r="AG2" s="9" t="s">
        <v>16</v>
      </c>
      <c r="AH2" s="9" t="s">
        <v>17</v>
      </c>
      <c r="AI2" s="9" t="s">
        <v>18</v>
      </c>
      <c r="AJ2" s="9" t="s">
        <v>19</v>
      </c>
      <c r="AL2" s="7" t="s">
        <v>7</v>
      </c>
      <c r="AM2" s="8" t="s">
        <v>8</v>
      </c>
      <c r="AN2" s="8" t="s">
        <v>9</v>
      </c>
      <c r="AO2" s="8" t="s">
        <v>10</v>
      </c>
      <c r="AP2" s="8" t="s">
        <v>11</v>
      </c>
      <c r="AQ2" s="8" t="s">
        <v>12</v>
      </c>
      <c r="AR2" s="8" t="s">
        <v>13</v>
      </c>
      <c r="AS2" s="9" t="s">
        <v>14</v>
      </c>
      <c r="AT2" s="9" t="s">
        <v>15</v>
      </c>
      <c r="AU2" s="9" t="s">
        <v>16</v>
      </c>
      <c r="AV2" s="9" t="s">
        <v>17</v>
      </c>
      <c r="AW2" s="9" t="s">
        <v>18</v>
      </c>
      <c r="AX2" s="9" t="s">
        <v>19</v>
      </c>
    </row>
    <row r="3" spans="1:50">
      <c r="A3" s="62" t="s">
        <v>20</v>
      </c>
      <c r="B3" s="65">
        <v>648</v>
      </c>
      <c r="C3" s="61">
        <v>337</v>
      </c>
      <c r="D3" s="61">
        <v>340</v>
      </c>
      <c r="E3" s="61">
        <v>325</v>
      </c>
      <c r="F3" s="61">
        <v>308</v>
      </c>
      <c r="G3" s="61">
        <v>323</v>
      </c>
      <c r="H3" s="61">
        <v>249</v>
      </c>
      <c r="I3" s="61">
        <v>247</v>
      </c>
      <c r="J3" s="61">
        <v>228</v>
      </c>
      <c r="K3" s="61">
        <v>264</v>
      </c>
      <c r="L3" s="61">
        <v>386</v>
      </c>
      <c r="M3" s="61">
        <v>363</v>
      </c>
      <c r="N3" s="61">
        <v>383</v>
      </c>
      <c r="O3" s="61">
        <v>359</v>
      </c>
      <c r="P3" s="75">
        <f t="shared" ref="P3:P22" si="0">SUM(C3:O3)</f>
        <v>4112</v>
      </c>
      <c r="R3" s="16">
        <f t="shared" ref="R3:R21" si="1">SUM(C3:H3)</f>
        <v>1882</v>
      </c>
      <c r="S3" s="16">
        <f t="shared" ref="S3:S21" si="2">SUM(I3:K3)</f>
        <v>739</v>
      </c>
      <c r="T3" s="17">
        <f t="shared" ref="T3:T21" si="3">SUM(L3:O3)</f>
        <v>1491</v>
      </c>
      <c r="U3" s="17">
        <f t="shared" ref="U3:U12" si="4">SUM(R3:T3)</f>
        <v>4112</v>
      </c>
      <c r="X3" s="12">
        <f t="shared" ref="X3" si="5">C3/B3</f>
        <v>0.52006172839506171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50">
      <c r="A4" s="62" t="s">
        <v>21</v>
      </c>
      <c r="B4" s="65">
        <v>664</v>
      </c>
      <c r="C4" s="61">
        <v>320</v>
      </c>
      <c r="D4" s="61">
        <v>393</v>
      </c>
      <c r="E4" s="61">
        <v>324</v>
      </c>
      <c r="F4" s="61">
        <v>317</v>
      </c>
      <c r="G4" s="61">
        <v>351</v>
      </c>
      <c r="H4" s="61">
        <v>342</v>
      </c>
      <c r="I4" s="61">
        <v>277</v>
      </c>
      <c r="J4" s="61">
        <v>274</v>
      </c>
      <c r="K4" s="61">
        <v>275</v>
      </c>
      <c r="L4" s="61">
        <v>401</v>
      </c>
      <c r="M4" s="61">
        <v>402.5</v>
      </c>
      <c r="N4" s="61">
        <v>395.5</v>
      </c>
      <c r="O4" s="61">
        <v>377</v>
      </c>
      <c r="P4" s="75">
        <f t="shared" si="0"/>
        <v>4449</v>
      </c>
      <c r="Q4" s="18">
        <f t="shared" ref="Q4:Q13" si="6">P4-P3</f>
        <v>337</v>
      </c>
      <c r="R4" s="16">
        <f t="shared" si="1"/>
        <v>2047</v>
      </c>
      <c r="S4" s="16">
        <f t="shared" si="2"/>
        <v>826</v>
      </c>
      <c r="T4" s="17">
        <f t="shared" si="3"/>
        <v>1576</v>
      </c>
      <c r="U4" s="17">
        <f t="shared" si="4"/>
        <v>4449</v>
      </c>
      <c r="X4" s="12">
        <f t="shared" ref="X4:X22" si="7">C4/B4</f>
        <v>0.48192771084337349</v>
      </c>
      <c r="Y4" s="12">
        <f t="shared" ref="Y4:Y22" si="8">D4/C3</f>
        <v>1.1661721068249258</v>
      </c>
      <c r="Z4" s="12">
        <f t="shared" ref="Z4:Z22" si="9">E4/D3</f>
        <v>0.95294117647058818</v>
      </c>
      <c r="AA4" s="12">
        <f t="shared" ref="AA4:AA22" si="10">F4/E3</f>
        <v>0.97538461538461541</v>
      </c>
      <c r="AB4" s="12">
        <f t="shared" ref="AB4:AB22" si="11">G4/F3</f>
        <v>1.1396103896103895</v>
      </c>
      <c r="AC4" s="12">
        <f t="shared" ref="AC4:AC22" si="12">H4/G3</f>
        <v>1.0588235294117647</v>
      </c>
      <c r="AD4" s="12">
        <f t="shared" ref="AD4:AD22" si="13">I4/H3</f>
        <v>1.1124497991967872</v>
      </c>
      <c r="AE4" s="12">
        <f t="shared" ref="AE4:AE22" si="14">J4/I3</f>
        <v>1.1093117408906883</v>
      </c>
      <c r="AF4" s="12">
        <f t="shared" ref="AF4:AF22" si="15">K4/J3</f>
        <v>1.2061403508771931</v>
      </c>
      <c r="AG4" s="12">
        <f t="shared" ref="AG4:AG22" si="16">L4/K3</f>
        <v>1.518939393939394</v>
      </c>
      <c r="AH4" s="12">
        <f t="shared" ref="AH4:AH22" si="17">M4/L3</f>
        <v>1.0427461139896372</v>
      </c>
      <c r="AI4" s="12">
        <f t="shared" ref="AI4:AI22" si="18">N4/M3</f>
        <v>1.0895316804407713</v>
      </c>
      <c r="AJ4" s="12">
        <f t="shared" ref="AJ4:AJ22" si="19">O4/N3</f>
        <v>0.98433420365535251</v>
      </c>
      <c r="AL4" s="133">
        <f>X4-X3</f>
        <v>-3.8134017551688215E-2</v>
      </c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</row>
    <row r="5" spans="1:50">
      <c r="A5" s="62" t="s">
        <v>22</v>
      </c>
      <c r="B5" s="65">
        <v>612</v>
      </c>
      <c r="C5" s="61">
        <v>366</v>
      </c>
      <c r="D5" s="61">
        <v>357</v>
      </c>
      <c r="E5" s="61">
        <v>374</v>
      </c>
      <c r="F5" s="61">
        <v>323</v>
      </c>
      <c r="G5" s="61">
        <v>322</v>
      </c>
      <c r="H5" s="61">
        <v>349</v>
      </c>
      <c r="I5" s="61">
        <v>320</v>
      </c>
      <c r="J5" s="61">
        <v>291</v>
      </c>
      <c r="K5" s="61">
        <v>301</v>
      </c>
      <c r="L5" s="61">
        <v>400</v>
      </c>
      <c r="M5" s="61">
        <v>423</v>
      </c>
      <c r="N5" s="61">
        <v>379.5</v>
      </c>
      <c r="O5" s="61">
        <v>368.5</v>
      </c>
      <c r="P5" s="75">
        <f t="shared" si="0"/>
        <v>4574</v>
      </c>
      <c r="Q5" s="18">
        <f t="shared" si="6"/>
        <v>125</v>
      </c>
      <c r="R5" s="16">
        <f t="shared" si="1"/>
        <v>2091</v>
      </c>
      <c r="S5" s="16">
        <f t="shared" si="2"/>
        <v>912</v>
      </c>
      <c r="T5" s="17">
        <f t="shared" si="3"/>
        <v>1571</v>
      </c>
      <c r="U5" s="17">
        <f t="shared" si="4"/>
        <v>4574</v>
      </c>
      <c r="X5" s="12">
        <f t="shared" si="7"/>
        <v>0.59803921568627449</v>
      </c>
      <c r="Y5" s="12">
        <f t="shared" si="8"/>
        <v>1.1156250000000001</v>
      </c>
      <c r="Z5" s="12">
        <f t="shared" si="9"/>
        <v>0.95165394402035619</v>
      </c>
      <c r="AA5" s="12">
        <f t="shared" si="10"/>
        <v>0.99691358024691357</v>
      </c>
      <c r="AB5" s="12">
        <f t="shared" si="11"/>
        <v>1.0157728706624605</v>
      </c>
      <c r="AC5" s="12">
        <f t="shared" si="12"/>
        <v>0.99430199430199429</v>
      </c>
      <c r="AD5" s="12">
        <f t="shared" si="13"/>
        <v>0.93567251461988299</v>
      </c>
      <c r="AE5" s="12">
        <f t="shared" si="14"/>
        <v>1.0505415162454874</v>
      </c>
      <c r="AF5" s="12">
        <f t="shared" si="15"/>
        <v>1.0985401459854014</v>
      </c>
      <c r="AG5" s="12">
        <f t="shared" si="16"/>
        <v>1.4545454545454546</v>
      </c>
      <c r="AH5" s="12">
        <f t="shared" si="17"/>
        <v>1.054862842892768</v>
      </c>
      <c r="AI5" s="12">
        <f t="shared" si="18"/>
        <v>0.94285714285714284</v>
      </c>
      <c r="AJ5" s="12">
        <f t="shared" si="19"/>
        <v>0.93173198482932995</v>
      </c>
      <c r="AL5" s="133">
        <f t="shared" ref="AL5:AX22" si="20">X5-X4</f>
        <v>0.116111504842901</v>
      </c>
      <c r="AM5" s="133">
        <f t="shared" si="20"/>
        <v>-5.0547106824925692E-2</v>
      </c>
      <c r="AN5" s="133">
        <f t="shared" si="20"/>
        <v>-1.2872324502319898E-3</v>
      </c>
      <c r="AO5" s="133">
        <f t="shared" si="20"/>
        <v>2.1528964862298161E-2</v>
      </c>
      <c r="AP5" s="133">
        <f t="shared" si="20"/>
        <v>-0.12383751894792905</v>
      </c>
      <c r="AQ5" s="133">
        <f t="shared" si="20"/>
        <v>-6.4521535109770434E-2</v>
      </c>
      <c r="AR5" s="133">
        <f t="shared" si="20"/>
        <v>-0.17677728457690423</v>
      </c>
      <c r="AS5" s="133">
        <f t="shared" si="20"/>
        <v>-5.8770224645200875E-2</v>
      </c>
      <c r="AT5" s="133">
        <f t="shared" si="20"/>
        <v>-0.10760020489179167</v>
      </c>
      <c r="AU5" s="133">
        <f t="shared" si="20"/>
        <v>-6.4393939393939448E-2</v>
      </c>
      <c r="AV5" s="133">
        <f t="shared" si="20"/>
        <v>1.2116728903130758E-2</v>
      </c>
      <c r="AW5" s="133">
        <f t="shared" si="20"/>
        <v>-0.14667453758362847</v>
      </c>
      <c r="AX5" s="133">
        <f t="shared" si="20"/>
        <v>-5.2602218826022562E-2</v>
      </c>
    </row>
    <row r="6" spans="1:50">
      <c r="A6" s="62" t="s">
        <v>23</v>
      </c>
      <c r="B6" s="65">
        <v>614</v>
      </c>
      <c r="C6" s="61">
        <v>345</v>
      </c>
      <c r="D6" s="61">
        <v>386</v>
      </c>
      <c r="E6" s="61">
        <v>334</v>
      </c>
      <c r="F6" s="61">
        <v>361</v>
      </c>
      <c r="G6" s="61">
        <v>330</v>
      </c>
      <c r="H6" s="61">
        <v>322</v>
      </c>
      <c r="I6" s="61">
        <v>349</v>
      </c>
      <c r="J6" s="61">
        <v>341</v>
      </c>
      <c r="K6" s="61">
        <v>302</v>
      </c>
      <c r="L6" s="61">
        <v>425.5</v>
      </c>
      <c r="M6" s="61">
        <v>393</v>
      </c>
      <c r="N6" s="61">
        <v>410.5</v>
      </c>
      <c r="O6" s="61">
        <v>356</v>
      </c>
      <c r="P6" s="75">
        <f t="shared" si="0"/>
        <v>4655</v>
      </c>
      <c r="Q6" s="18">
        <f t="shared" si="6"/>
        <v>81</v>
      </c>
      <c r="R6" s="16">
        <f t="shared" si="1"/>
        <v>2078</v>
      </c>
      <c r="S6" s="16">
        <f t="shared" si="2"/>
        <v>992</v>
      </c>
      <c r="T6" s="17">
        <f t="shared" si="3"/>
        <v>1585</v>
      </c>
      <c r="U6" s="17">
        <f t="shared" si="4"/>
        <v>4655</v>
      </c>
      <c r="X6" s="12">
        <f t="shared" si="7"/>
        <v>0.56188925081433228</v>
      </c>
      <c r="Y6" s="12">
        <f t="shared" si="8"/>
        <v>1.0546448087431695</v>
      </c>
      <c r="Z6" s="12">
        <f t="shared" si="9"/>
        <v>0.93557422969187676</v>
      </c>
      <c r="AA6" s="12">
        <f t="shared" si="10"/>
        <v>0.96524064171122992</v>
      </c>
      <c r="AB6" s="12">
        <f t="shared" si="11"/>
        <v>1.021671826625387</v>
      </c>
      <c r="AC6" s="12">
        <f t="shared" si="12"/>
        <v>1</v>
      </c>
      <c r="AD6" s="12">
        <f t="shared" si="13"/>
        <v>1</v>
      </c>
      <c r="AE6" s="12">
        <f t="shared" si="14"/>
        <v>1.065625</v>
      </c>
      <c r="AF6" s="12">
        <f t="shared" si="15"/>
        <v>1.0378006872852235</v>
      </c>
      <c r="AG6" s="12">
        <f t="shared" si="16"/>
        <v>1.4136212624584719</v>
      </c>
      <c r="AH6" s="12">
        <f t="shared" si="17"/>
        <v>0.98250000000000004</v>
      </c>
      <c r="AI6" s="12">
        <f t="shared" si="18"/>
        <v>0.97044917257683216</v>
      </c>
      <c r="AJ6" s="12">
        <f t="shared" si="19"/>
        <v>0.93807641633728589</v>
      </c>
      <c r="AL6" s="133">
        <f t="shared" si="20"/>
        <v>-3.614996487194222E-2</v>
      </c>
      <c r="AM6" s="133">
        <f t="shared" si="20"/>
        <v>-6.0980191256830629E-2</v>
      </c>
      <c r="AN6" s="133">
        <f t="shared" si="20"/>
        <v>-1.6079714328479433E-2</v>
      </c>
      <c r="AO6" s="133">
        <f t="shared" si="20"/>
        <v>-3.1672938535683648E-2</v>
      </c>
      <c r="AP6" s="133">
        <f t="shared" si="20"/>
        <v>5.8989559629265553E-3</v>
      </c>
      <c r="AQ6" s="133">
        <f t="shared" si="20"/>
        <v>5.6980056980057148E-3</v>
      </c>
      <c r="AR6" s="133">
        <f t="shared" si="20"/>
        <v>6.4327485380117011E-2</v>
      </c>
      <c r="AS6" s="133">
        <f t="shared" si="20"/>
        <v>1.5083483754512628E-2</v>
      </c>
      <c r="AT6" s="133">
        <f t="shared" si="20"/>
        <v>-6.073945870017794E-2</v>
      </c>
      <c r="AU6" s="133">
        <f t="shared" si="20"/>
        <v>-4.0924192086982725E-2</v>
      </c>
      <c r="AV6" s="133">
        <f t="shared" si="20"/>
        <v>-7.2362842892767953E-2</v>
      </c>
      <c r="AW6" s="133">
        <f t="shared" si="20"/>
        <v>2.7592029719689326E-2</v>
      </c>
      <c r="AX6" s="133">
        <f t="shared" si="20"/>
        <v>6.3444315079559388E-3</v>
      </c>
    </row>
    <row r="7" spans="1:50">
      <c r="A7" s="62" t="s">
        <v>24</v>
      </c>
      <c r="B7" s="65">
        <v>650</v>
      </c>
      <c r="C7" s="61">
        <v>320</v>
      </c>
      <c r="D7" s="61">
        <v>373</v>
      </c>
      <c r="E7" s="61">
        <v>352</v>
      </c>
      <c r="F7" s="61">
        <v>333</v>
      </c>
      <c r="G7" s="61">
        <v>373</v>
      </c>
      <c r="H7" s="61">
        <v>350</v>
      </c>
      <c r="I7" s="61">
        <v>323</v>
      </c>
      <c r="J7" s="61">
        <v>371</v>
      </c>
      <c r="K7" s="61">
        <v>347</v>
      </c>
      <c r="L7" s="61">
        <v>425</v>
      </c>
      <c r="M7" s="61">
        <v>433</v>
      </c>
      <c r="N7" s="61">
        <v>376</v>
      </c>
      <c r="O7" s="61">
        <v>398</v>
      </c>
      <c r="P7" s="75">
        <f t="shared" si="0"/>
        <v>4774</v>
      </c>
      <c r="Q7" s="18">
        <f t="shared" si="6"/>
        <v>119</v>
      </c>
      <c r="R7" s="16">
        <f t="shared" si="1"/>
        <v>2101</v>
      </c>
      <c r="S7" s="16">
        <f t="shared" si="2"/>
        <v>1041</v>
      </c>
      <c r="T7" s="17">
        <f t="shared" si="3"/>
        <v>1632</v>
      </c>
      <c r="U7" s="17">
        <f t="shared" si="4"/>
        <v>4774</v>
      </c>
      <c r="X7" s="12">
        <f t="shared" si="7"/>
        <v>0.49230769230769234</v>
      </c>
      <c r="Y7" s="12">
        <f t="shared" si="8"/>
        <v>1.0811594202898551</v>
      </c>
      <c r="Z7" s="12">
        <f t="shared" si="9"/>
        <v>0.91191709844559588</v>
      </c>
      <c r="AA7" s="12">
        <f t="shared" si="10"/>
        <v>0.99700598802395213</v>
      </c>
      <c r="AB7" s="12">
        <f t="shared" si="11"/>
        <v>1.0332409972299168</v>
      </c>
      <c r="AC7" s="12">
        <f t="shared" si="12"/>
        <v>1.0606060606060606</v>
      </c>
      <c r="AD7" s="12">
        <f t="shared" si="13"/>
        <v>1.0031055900621118</v>
      </c>
      <c r="AE7" s="12">
        <f t="shared" si="14"/>
        <v>1.0630372492836677</v>
      </c>
      <c r="AF7" s="12">
        <f t="shared" si="15"/>
        <v>1.0175953079178885</v>
      </c>
      <c r="AG7" s="12">
        <f t="shared" si="16"/>
        <v>1.4072847682119205</v>
      </c>
      <c r="AH7" s="12">
        <f t="shared" si="17"/>
        <v>1.0176263219741482</v>
      </c>
      <c r="AI7" s="12">
        <f t="shared" si="18"/>
        <v>0.95674300254452926</v>
      </c>
      <c r="AJ7" s="12">
        <f t="shared" si="19"/>
        <v>0.9695493300852619</v>
      </c>
      <c r="AL7" s="133">
        <f t="shared" si="20"/>
        <v>-6.958155850663994E-2</v>
      </c>
      <c r="AM7" s="133">
        <f t="shared" si="20"/>
        <v>2.6514611546685662E-2</v>
      </c>
      <c r="AN7" s="133">
        <f t="shared" si="20"/>
        <v>-2.3657131246280882E-2</v>
      </c>
      <c r="AO7" s="133">
        <f t="shared" si="20"/>
        <v>3.1765346312722209E-2</v>
      </c>
      <c r="AP7" s="133">
        <f t="shared" si="20"/>
        <v>1.1569170604529777E-2</v>
      </c>
      <c r="AQ7" s="133">
        <f t="shared" si="20"/>
        <v>6.0606060606060552E-2</v>
      </c>
      <c r="AR7" s="133">
        <f t="shared" si="20"/>
        <v>3.1055900621117516E-3</v>
      </c>
      <c r="AS7" s="133">
        <f t="shared" si="20"/>
        <v>-2.5877507163323266E-3</v>
      </c>
      <c r="AT7" s="133">
        <f t="shared" si="20"/>
        <v>-2.0205379367334908E-2</v>
      </c>
      <c r="AU7" s="133">
        <f t="shared" si="20"/>
        <v>-6.3364942465513607E-3</v>
      </c>
      <c r="AV7" s="133">
        <f t="shared" si="20"/>
        <v>3.5126321974148111E-2</v>
      </c>
      <c r="AW7" s="133">
        <f t="shared" si="20"/>
        <v>-1.37061700323029E-2</v>
      </c>
      <c r="AX7" s="133">
        <f t="shared" si="20"/>
        <v>3.1472913747976006E-2</v>
      </c>
    </row>
    <row r="8" spans="1:50">
      <c r="A8" s="62" t="s">
        <v>25</v>
      </c>
      <c r="B8" s="65">
        <v>585</v>
      </c>
      <c r="C8" s="61">
        <v>330</v>
      </c>
      <c r="D8" s="61">
        <v>340</v>
      </c>
      <c r="E8" s="61">
        <v>370</v>
      </c>
      <c r="F8" s="61">
        <v>355</v>
      </c>
      <c r="G8" s="61">
        <v>327</v>
      </c>
      <c r="H8" s="61">
        <v>359</v>
      </c>
      <c r="I8" s="61">
        <v>342</v>
      </c>
      <c r="J8" s="61">
        <v>313</v>
      </c>
      <c r="K8" s="61">
        <v>375</v>
      </c>
      <c r="L8" s="61">
        <v>488</v>
      </c>
      <c r="M8" s="61">
        <v>441</v>
      </c>
      <c r="N8" s="61">
        <v>415</v>
      </c>
      <c r="O8" s="61">
        <v>372</v>
      </c>
      <c r="P8" s="75">
        <f t="shared" si="0"/>
        <v>4827</v>
      </c>
      <c r="Q8" s="18">
        <f t="shared" si="6"/>
        <v>53</v>
      </c>
      <c r="R8" s="16">
        <f t="shared" si="1"/>
        <v>2081</v>
      </c>
      <c r="S8" s="16">
        <f t="shared" si="2"/>
        <v>1030</v>
      </c>
      <c r="T8" s="17">
        <f t="shared" si="3"/>
        <v>1716</v>
      </c>
      <c r="U8" s="17">
        <f t="shared" si="4"/>
        <v>4827</v>
      </c>
      <c r="X8" s="12">
        <f t="shared" si="7"/>
        <v>0.5641025641025641</v>
      </c>
      <c r="Y8" s="12">
        <f t="shared" si="8"/>
        <v>1.0625</v>
      </c>
      <c r="Z8" s="12">
        <f t="shared" si="9"/>
        <v>0.99195710455764075</v>
      </c>
      <c r="AA8" s="12">
        <f t="shared" si="10"/>
        <v>1.0085227272727273</v>
      </c>
      <c r="AB8" s="12">
        <f t="shared" si="11"/>
        <v>0.98198198198198194</v>
      </c>
      <c r="AC8" s="12">
        <f t="shared" si="12"/>
        <v>0.96246648793565681</v>
      </c>
      <c r="AD8" s="12">
        <f t="shared" si="13"/>
        <v>0.97714285714285709</v>
      </c>
      <c r="AE8" s="12">
        <f t="shared" si="14"/>
        <v>0.96904024767801855</v>
      </c>
      <c r="AF8" s="12">
        <f t="shared" si="15"/>
        <v>1.0107816711590296</v>
      </c>
      <c r="AG8" s="12">
        <f t="shared" si="16"/>
        <v>1.4063400576368876</v>
      </c>
      <c r="AH8" s="12">
        <f t="shared" si="17"/>
        <v>1.0376470588235294</v>
      </c>
      <c r="AI8" s="12">
        <f t="shared" si="18"/>
        <v>0.95842956120092382</v>
      </c>
      <c r="AJ8" s="12">
        <f t="shared" si="19"/>
        <v>0.98936170212765961</v>
      </c>
      <c r="AL8" s="133">
        <f t="shared" si="20"/>
        <v>7.1794871794871762E-2</v>
      </c>
      <c r="AM8" s="133">
        <f t="shared" si="20"/>
        <v>-1.8659420289855122E-2</v>
      </c>
      <c r="AN8" s="133">
        <f t="shared" si="20"/>
        <v>8.004000611204487E-2</v>
      </c>
      <c r="AO8" s="133">
        <f t="shared" si="20"/>
        <v>1.1516739248775165E-2</v>
      </c>
      <c r="AP8" s="133">
        <f t="shared" si="20"/>
        <v>-5.1259015247934858E-2</v>
      </c>
      <c r="AQ8" s="133">
        <f t="shared" si="20"/>
        <v>-9.8139572670403741E-2</v>
      </c>
      <c r="AR8" s="133">
        <f t="shared" si="20"/>
        <v>-2.5962732919254661E-2</v>
      </c>
      <c r="AS8" s="133">
        <f t="shared" si="20"/>
        <v>-9.3997001605649166E-2</v>
      </c>
      <c r="AT8" s="133">
        <f t="shared" si="20"/>
        <v>-6.8136367588589319E-3</v>
      </c>
      <c r="AU8" s="133">
        <f t="shared" si="20"/>
        <v>-9.4471057503286993E-4</v>
      </c>
      <c r="AV8" s="133">
        <f t="shared" si="20"/>
        <v>2.0020736849381215E-2</v>
      </c>
      <c r="AW8" s="133">
        <f t="shared" si="20"/>
        <v>1.6865586563945545E-3</v>
      </c>
      <c r="AX8" s="133">
        <f t="shared" si="20"/>
        <v>1.9812372042397719E-2</v>
      </c>
    </row>
    <row r="9" spans="1:50">
      <c r="A9" s="62" t="s">
        <v>26</v>
      </c>
      <c r="B9" s="65">
        <v>608</v>
      </c>
      <c r="C9" s="61">
        <v>335</v>
      </c>
      <c r="D9" s="61">
        <v>361</v>
      </c>
      <c r="E9" s="61">
        <v>361</v>
      </c>
      <c r="F9" s="61">
        <v>383</v>
      </c>
      <c r="G9" s="61">
        <v>389</v>
      </c>
      <c r="H9" s="61">
        <v>373</v>
      </c>
      <c r="I9" s="61">
        <v>375</v>
      </c>
      <c r="J9" s="61">
        <v>415</v>
      </c>
      <c r="K9" s="61">
        <v>358</v>
      </c>
      <c r="L9" s="61">
        <v>494</v>
      </c>
      <c r="M9" s="61">
        <v>518.5</v>
      </c>
      <c r="N9" s="61">
        <v>439.5</v>
      </c>
      <c r="O9" s="61">
        <v>403.5</v>
      </c>
      <c r="P9" s="74">
        <f t="shared" si="0"/>
        <v>5205.5</v>
      </c>
      <c r="Q9" s="18">
        <f t="shared" si="6"/>
        <v>378.5</v>
      </c>
      <c r="R9" s="16">
        <f t="shared" si="1"/>
        <v>2202</v>
      </c>
      <c r="S9" s="16">
        <f t="shared" si="2"/>
        <v>1148</v>
      </c>
      <c r="T9" s="17">
        <f t="shared" si="3"/>
        <v>1855.5</v>
      </c>
      <c r="U9" s="17">
        <f t="shared" si="4"/>
        <v>5205.5</v>
      </c>
      <c r="X9" s="12">
        <f t="shared" si="7"/>
        <v>0.55098684210526316</v>
      </c>
      <c r="Y9" s="12">
        <f t="shared" si="8"/>
        <v>1.093939393939394</v>
      </c>
      <c r="Z9" s="12">
        <f t="shared" si="9"/>
        <v>1.0617647058823529</v>
      </c>
      <c r="AA9" s="12">
        <f t="shared" si="10"/>
        <v>1.0351351351351352</v>
      </c>
      <c r="AB9" s="12">
        <f t="shared" si="11"/>
        <v>1.095774647887324</v>
      </c>
      <c r="AC9" s="12">
        <f t="shared" si="12"/>
        <v>1.1406727828746177</v>
      </c>
      <c r="AD9" s="12">
        <f t="shared" si="13"/>
        <v>1.0445682451253482</v>
      </c>
      <c r="AE9" s="12">
        <f t="shared" si="14"/>
        <v>1.2134502923976609</v>
      </c>
      <c r="AF9" s="12">
        <f t="shared" si="15"/>
        <v>1.1437699680511182</v>
      </c>
      <c r="AG9" s="12">
        <f t="shared" si="16"/>
        <v>1.3173333333333332</v>
      </c>
      <c r="AH9" s="12">
        <f t="shared" si="17"/>
        <v>1.0625</v>
      </c>
      <c r="AI9" s="12">
        <f t="shared" si="18"/>
        <v>0.99659863945578231</v>
      </c>
      <c r="AJ9" s="12">
        <f t="shared" si="19"/>
        <v>0.97228915662650606</v>
      </c>
      <c r="AL9" s="133">
        <f t="shared" si="20"/>
        <v>-1.3115721997300933E-2</v>
      </c>
      <c r="AM9" s="133">
        <f t="shared" si="20"/>
        <v>3.1439393939393989E-2</v>
      </c>
      <c r="AN9" s="133">
        <f t="shared" si="20"/>
        <v>6.9807601324712198E-2</v>
      </c>
      <c r="AO9" s="133">
        <f t="shared" si="20"/>
        <v>2.6612407862407927E-2</v>
      </c>
      <c r="AP9" s="133">
        <f t="shared" si="20"/>
        <v>0.11379266590534209</v>
      </c>
      <c r="AQ9" s="133">
        <f t="shared" si="20"/>
        <v>0.1782062949389609</v>
      </c>
      <c r="AR9" s="133">
        <f t="shared" si="20"/>
        <v>6.7425387982491092E-2</v>
      </c>
      <c r="AS9" s="133">
        <f t="shared" si="20"/>
        <v>0.24441004471964234</v>
      </c>
      <c r="AT9" s="133">
        <f t="shared" si="20"/>
        <v>0.13298829689208858</v>
      </c>
      <c r="AU9" s="133">
        <f t="shared" si="20"/>
        <v>-8.9006724303554385E-2</v>
      </c>
      <c r="AV9" s="133">
        <f t="shared" si="20"/>
        <v>2.4852941176470633E-2</v>
      </c>
      <c r="AW9" s="133">
        <f t="shared" si="20"/>
        <v>3.8169078254858491E-2</v>
      </c>
      <c r="AX9" s="133">
        <f t="shared" si="20"/>
        <v>-1.7072545501153558E-2</v>
      </c>
    </row>
    <row r="10" spans="1:50">
      <c r="A10" s="62" t="s">
        <v>27</v>
      </c>
      <c r="B10" s="65">
        <v>633</v>
      </c>
      <c r="C10" s="61">
        <v>331</v>
      </c>
      <c r="D10" s="61">
        <v>331</v>
      </c>
      <c r="E10" s="61">
        <v>313</v>
      </c>
      <c r="F10" s="61">
        <v>310</v>
      </c>
      <c r="G10" s="61">
        <v>333</v>
      </c>
      <c r="H10" s="61">
        <v>334</v>
      </c>
      <c r="I10" s="61">
        <v>296</v>
      </c>
      <c r="J10" s="61">
        <v>352</v>
      </c>
      <c r="K10" s="61">
        <v>348</v>
      </c>
      <c r="L10" s="61">
        <v>447</v>
      </c>
      <c r="M10" s="61">
        <v>497</v>
      </c>
      <c r="N10" s="61">
        <v>496.5</v>
      </c>
      <c r="O10" s="61">
        <v>412.5</v>
      </c>
      <c r="P10" s="75">
        <f t="shared" si="0"/>
        <v>4801</v>
      </c>
      <c r="Q10" s="18">
        <f t="shared" si="6"/>
        <v>-404.5</v>
      </c>
      <c r="R10" s="16">
        <f t="shared" si="1"/>
        <v>1952</v>
      </c>
      <c r="S10" s="16">
        <f t="shared" si="2"/>
        <v>996</v>
      </c>
      <c r="T10" s="17">
        <f t="shared" si="3"/>
        <v>1853</v>
      </c>
      <c r="U10" s="17">
        <f t="shared" si="4"/>
        <v>4801</v>
      </c>
      <c r="X10" s="12">
        <f t="shared" si="7"/>
        <v>0.52290679304897314</v>
      </c>
      <c r="Y10" s="12">
        <f t="shared" si="8"/>
        <v>0.9880597014925373</v>
      </c>
      <c r="Z10" s="12">
        <f t="shared" si="9"/>
        <v>0.86703601108033246</v>
      </c>
      <c r="AA10" s="12">
        <f t="shared" si="10"/>
        <v>0.8587257617728532</v>
      </c>
      <c r="AB10" s="12">
        <f t="shared" si="11"/>
        <v>0.86945169712793735</v>
      </c>
      <c r="AC10" s="12">
        <f t="shared" si="12"/>
        <v>0.8586118251928021</v>
      </c>
      <c r="AD10" s="12">
        <f t="shared" si="13"/>
        <v>0.79356568364611257</v>
      </c>
      <c r="AE10" s="12">
        <f t="shared" si="14"/>
        <v>0.93866666666666665</v>
      </c>
      <c r="AF10" s="12">
        <f t="shared" si="15"/>
        <v>0.83855421686746989</v>
      </c>
      <c r="AG10" s="12">
        <f t="shared" si="16"/>
        <v>1.2486033519553073</v>
      </c>
      <c r="AH10" s="12">
        <f t="shared" si="17"/>
        <v>1.0060728744939271</v>
      </c>
      <c r="AI10" s="12">
        <f t="shared" si="18"/>
        <v>0.95756991321118612</v>
      </c>
      <c r="AJ10" s="12">
        <f t="shared" si="19"/>
        <v>0.93856655290102387</v>
      </c>
      <c r="AL10" s="133">
        <f t="shared" si="20"/>
        <v>-2.8080049056290024E-2</v>
      </c>
      <c r="AM10" s="133">
        <f t="shared" si="20"/>
        <v>-0.10587969244685669</v>
      </c>
      <c r="AN10" s="133">
        <f t="shared" si="20"/>
        <v>-0.19472869480202049</v>
      </c>
      <c r="AO10" s="133">
        <f t="shared" si="20"/>
        <v>-0.17640937336228202</v>
      </c>
      <c r="AP10" s="133">
        <f t="shared" si="20"/>
        <v>-0.22632295075938669</v>
      </c>
      <c r="AQ10" s="133">
        <f t="shared" si="20"/>
        <v>-0.28206095768181561</v>
      </c>
      <c r="AR10" s="133">
        <f t="shared" si="20"/>
        <v>-0.25100256147923561</v>
      </c>
      <c r="AS10" s="133">
        <f t="shared" si="20"/>
        <v>-0.27478362573099424</v>
      </c>
      <c r="AT10" s="133">
        <f t="shared" si="20"/>
        <v>-0.3052157511836483</v>
      </c>
      <c r="AU10" s="133">
        <f t="shared" si="20"/>
        <v>-6.8729981378025995E-2</v>
      </c>
      <c r="AV10" s="133">
        <f t="shared" si="20"/>
        <v>-5.6427125506072873E-2</v>
      </c>
      <c r="AW10" s="133">
        <f t="shared" si="20"/>
        <v>-3.902872624459619E-2</v>
      </c>
      <c r="AX10" s="133">
        <f t="shared" si="20"/>
        <v>-3.3722603725482192E-2</v>
      </c>
    </row>
    <row r="11" spans="1:50">
      <c r="A11" s="62" t="s">
        <v>28</v>
      </c>
      <c r="B11" s="65">
        <v>652</v>
      </c>
      <c r="C11" s="61">
        <v>339</v>
      </c>
      <c r="D11" s="61">
        <v>349</v>
      </c>
      <c r="E11" s="61">
        <v>318</v>
      </c>
      <c r="F11" s="61">
        <v>304</v>
      </c>
      <c r="G11" s="61">
        <v>295</v>
      </c>
      <c r="H11" s="61">
        <v>311</v>
      </c>
      <c r="I11" s="61">
        <v>321</v>
      </c>
      <c r="J11" s="61">
        <v>325</v>
      </c>
      <c r="K11" s="61">
        <v>354</v>
      </c>
      <c r="L11" s="61">
        <v>543.5</v>
      </c>
      <c r="M11" s="61">
        <v>433.5</v>
      </c>
      <c r="N11" s="61">
        <v>400.5</v>
      </c>
      <c r="O11" s="61">
        <v>411.5</v>
      </c>
      <c r="P11" s="75">
        <f t="shared" si="0"/>
        <v>4705</v>
      </c>
      <c r="Q11" s="18">
        <f t="shared" si="6"/>
        <v>-96</v>
      </c>
      <c r="R11" s="16">
        <f t="shared" si="1"/>
        <v>1916</v>
      </c>
      <c r="S11" s="16">
        <f t="shared" si="2"/>
        <v>1000</v>
      </c>
      <c r="T11" s="17">
        <f t="shared" si="3"/>
        <v>1789</v>
      </c>
      <c r="U11" s="17">
        <f t="shared" si="4"/>
        <v>4705</v>
      </c>
      <c r="X11" s="12">
        <f t="shared" si="7"/>
        <v>0.51993865030674846</v>
      </c>
      <c r="Y11" s="12">
        <f t="shared" si="8"/>
        <v>1.054380664652568</v>
      </c>
      <c r="Z11" s="12">
        <f t="shared" si="9"/>
        <v>0.9607250755287009</v>
      </c>
      <c r="AA11" s="12">
        <f t="shared" si="10"/>
        <v>0.97124600638977632</v>
      </c>
      <c r="AB11" s="12">
        <f t="shared" si="11"/>
        <v>0.95161290322580649</v>
      </c>
      <c r="AC11" s="12">
        <f t="shared" si="12"/>
        <v>0.93393393393393398</v>
      </c>
      <c r="AD11" s="12">
        <f t="shared" si="13"/>
        <v>0.96107784431137722</v>
      </c>
      <c r="AE11" s="12">
        <f t="shared" si="14"/>
        <v>1.097972972972973</v>
      </c>
      <c r="AF11" s="12">
        <f t="shared" si="15"/>
        <v>1.0056818181818181</v>
      </c>
      <c r="AG11" s="12">
        <f t="shared" si="16"/>
        <v>1.5617816091954022</v>
      </c>
      <c r="AH11" s="12">
        <f t="shared" si="17"/>
        <v>0.96979865771812079</v>
      </c>
      <c r="AI11" s="12">
        <f t="shared" si="18"/>
        <v>0.80583501006036218</v>
      </c>
      <c r="AJ11" s="12">
        <f t="shared" si="19"/>
        <v>0.82880161127895269</v>
      </c>
      <c r="AL11" s="133">
        <f t="shared" si="20"/>
        <v>-2.9681427422246776E-3</v>
      </c>
      <c r="AM11" s="133">
        <f t="shared" si="20"/>
        <v>6.6320963160030666E-2</v>
      </c>
      <c r="AN11" s="133">
        <f t="shared" si="20"/>
        <v>9.3689064448368442E-2</v>
      </c>
      <c r="AO11" s="133">
        <f t="shared" si="20"/>
        <v>0.11252024461692312</v>
      </c>
      <c r="AP11" s="133">
        <f t="shared" si="20"/>
        <v>8.2161206097869144E-2</v>
      </c>
      <c r="AQ11" s="133">
        <f t="shared" si="20"/>
        <v>7.5322108741131877E-2</v>
      </c>
      <c r="AR11" s="133">
        <f t="shared" si="20"/>
        <v>0.16751216066526464</v>
      </c>
      <c r="AS11" s="133">
        <f t="shared" si="20"/>
        <v>0.15930630630630638</v>
      </c>
      <c r="AT11" s="133">
        <f t="shared" si="20"/>
        <v>0.16712760131434823</v>
      </c>
      <c r="AU11" s="133">
        <f t="shared" si="20"/>
        <v>0.31317825724009496</v>
      </c>
      <c r="AV11" s="133">
        <f t="shared" si="20"/>
        <v>-3.6274216775806334E-2</v>
      </c>
      <c r="AW11" s="133">
        <f t="shared" si="20"/>
        <v>-0.15173490315082394</v>
      </c>
      <c r="AX11" s="133">
        <f t="shared" si="20"/>
        <v>-0.10976494162207118</v>
      </c>
    </row>
    <row r="12" spans="1:50">
      <c r="A12" s="62" t="s">
        <v>29</v>
      </c>
      <c r="B12" s="65">
        <v>656</v>
      </c>
      <c r="C12" s="61">
        <v>349</v>
      </c>
      <c r="D12" s="61">
        <v>357</v>
      </c>
      <c r="E12" s="61">
        <v>312</v>
      </c>
      <c r="F12" s="61">
        <v>295</v>
      </c>
      <c r="G12" s="61">
        <v>297</v>
      </c>
      <c r="H12" s="61">
        <v>287</v>
      </c>
      <c r="I12" s="61">
        <v>329</v>
      </c>
      <c r="J12" s="61">
        <v>335</v>
      </c>
      <c r="K12" s="61">
        <v>320</v>
      </c>
      <c r="L12" s="61">
        <v>570</v>
      </c>
      <c r="M12" s="61">
        <v>404</v>
      </c>
      <c r="N12" s="61">
        <v>345</v>
      </c>
      <c r="O12" s="61">
        <v>431</v>
      </c>
      <c r="P12" s="75">
        <f t="shared" si="0"/>
        <v>4631</v>
      </c>
      <c r="Q12" s="18">
        <f t="shared" si="6"/>
        <v>-74</v>
      </c>
      <c r="R12" s="16">
        <f t="shared" si="1"/>
        <v>1897</v>
      </c>
      <c r="S12" s="16">
        <f t="shared" si="2"/>
        <v>984</v>
      </c>
      <c r="T12" s="17">
        <f t="shared" si="3"/>
        <v>1750</v>
      </c>
      <c r="U12" s="17">
        <f t="shared" si="4"/>
        <v>4631</v>
      </c>
      <c r="X12" s="12">
        <f t="shared" si="7"/>
        <v>0.53201219512195119</v>
      </c>
      <c r="Y12" s="12">
        <f t="shared" si="8"/>
        <v>1.0530973451327434</v>
      </c>
      <c r="Z12" s="12">
        <f t="shared" si="9"/>
        <v>0.89398280802292263</v>
      </c>
      <c r="AA12" s="12">
        <f t="shared" si="10"/>
        <v>0.92767295597484278</v>
      </c>
      <c r="AB12" s="12">
        <f t="shared" si="11"/>
        <v>0.97697368421052633</v>
      </c>
      <c r="AC12" s="12">
        <f t="shared" si="12"/>
        <v>0.97288135593220337</v>
      </c>
      <c r="AD12" s="12">
        <f t="shared" si="13"/>
        <v>1.0578778135048232</v>
      </c>
      <c r="AE12" s="12">
        <f t="shared" si="14"/>
        <v>1.043613707165109</v>
      </c>
      <c r="AF12" s="12">
        <f t="shared" si="15"/>
        <v>0.98461538461538467</v>
      </c>
      <c r="AG12" s="12">
        <f t="shared" si="16"/>
        <v>1.6101694915254237</v>
      </c>
      <c r="AH12" s="12">
        <f t="shared" si="17"/>
        <v>0.74333026678932845</v>
      </c>
      <c r="AI12" s="12">
        <f t="shared" si="18"/>
        <v>0.79584775086505188</v>
      </c>
      <c r="AJ12" s="12">
        <f t="shared" si="19"/>
        <v>1.0761548064918851</v>
      </c>
      <c r="AL12" s="133">
        <f t="shared" si="20"/>
        <v>1.207354481520273E-2</v>
      </c>
      <c r="AM12" s="133">
        <f t="shared" si="20"/>
        <v>-1.2833195198245217E-3</v>
      </c>
      <c r="AN12" s="133">
        <f t="shared" si="20"/>
        <v>-6.6742267505778274E-2</v>
      </c>
      <c r="AO12" s="133">
        <f t="shared" si="20"/>
        <v>-4.3573050414933534E-2</v>
      </c>
      <c r="AP12" s="133">
        <f t="shared" si="20"/>
        <v>2.5360780984719833E-2</v>
      </c>
      <c r="AQ12" s="133">
        <f t="shared" si="20"/>
        <v>3.8947421998269394E-2</v>
      </c>
      <c r="AR12" s="133">
        <f t="shared" si="20"/>
        <v>9.6799969193446023E-2</v>
      </c>
      <c r="AS12" s="133">
        <f t="shared" si="20"/>
        <v>-5.4359265807863988E-2</v>
      </c>
      <c r="AT12" s="133">
        <f t="shared" si="20"/>
        <v>-2.1066433566433451E-2</v>
      </c>
      <c r="AU12" s="133">
        <f t="shared" si="20"/>
        <v>4.8387882330021448E-2</v>
      </c>
      <c r="AV12" s="133">
        <f t="shared" si="20"/>
        <v>-0.22646839092879234</v>
      </c>
      <c r="AW12" s="133">
        <f t="shared" si="20"/>
        <v>-9.987259195310294E-3</v>
      </c>
      <c r="AX12" s="133">
        <f t="shared" si="20"/>
        <v>0.24735319521293242</v>
      </c>
    </row>
    <row r="13" spans="1:50">
      <c r="A13" s="62" t="s">
        <v>30</v>
      </c>
      <c r="B13" s="65">
        <v>682</v>
      </c>
      <c r="C13" s="61">
        <v>405</v>
      </c>
      <c r="D13" s="61">
        <v>361</v>
      </c>
      <c r="E13" s="61">
        <v>340</v>
      </c>
      <c r="F13" s="61">
        <v>317</v>
      </c>
      <c r="G13" s="61">
        <v>299</v>
      </c>
      <c r="H13" s="61">
        <v>266</v>
      </c>
      <c r="I13" s="61">
        <v>289</v>
      </c>
      <c r="J13" s="61">
        <v>371</v>
      </c>
      <c r="K13" s="61">
        <v>326</v>
      </c>
      <c r="L13" s="61">
        <v>553</v>
      </c>
      <c r="M13" s="61">
        <v>421</v>
      </c>
      <c r="N13" s="61">
        <v>342</v>
      </c>
      <c r="O13" s="61">
        <v>395.5</v>
      </c>
      <c r="P13" s="74">
        <f t="shared" si="0"/>
        <v>4685.5</v>
      </c>
      <c r="Q13" s="18">
        <f t="shared" si="6"/>
        <v>54.5</v>
      </c>
      <c r="R13" s="16">
        <f t="shared" si="1"/>
        <v>1988</v>
      </c>
      <c r="S13" s="16">
        <f t="shared" si="2"/>
        <v>986</v>
      </c>
      <c r="T13" s="17">
        <f t="shared" si="3"/>
        <v>1711.5</v>
      </c>
      <c r="U13" s="17">
        <f>SUM(R13:T13)</f>
        <v>4685.5</v>
      </c>
      <c r="W13" s="87"/>
      <c r="X13" s="12">
        <f t="shared" si="7"/>
        <v>0.59384164222873903</v>
      </c>
      <c r="Y13" s="12">
        <f t="shared" si="8"/>
        <v>1.0343839541547277</v>
      </c>
      <c r="Z13" s="12">
        <f t="shared" si="9"/>
        <v>0.95238095238095233</v>
      </c>
      <c r="AA13" s="12">
        <f t="shared" si="10"/>
        <v>1.016025641025641</v>
      </c>
      <c r="AB13" s="12">
        <f t="shared" si="11"/>
        <v>1.0135593220338983</v>
      </c>
      <c r="AC13" s="12">
        <f t="shared" si="12"/>
        <v>0.89562289562289565</v>
      </c>
      <c r="AD13" s="12">
        <f t="shared" si="13"/>
        <v>1.0069686411149825</v>
      </c>
      <c r="AE13" s="12">
        <f t="shared" si="14"/>
        <v>1.1276595744680851</v>
      </c>
      <c r="AF13" s="12">
        <f t="shared" si="15"/>
        <v>0.9731343283582089</v>
      </c>
      <c r="AG13" s="12">
        <f t="shared" si="16"/>
        <v>1.7281249999999999</v>
      </c>
      <c r="AH13" s="12">
        <f t="shared" si="17"/>
        <v>0.73859649122807014</v>
      </c>
      <c r="AI13" s="12">
        <f t="shared" si="18"/>
        <v>0.84653465346534651</v>
      </c>
      <c r="AJ13" s="12">
        <f t="shared" si="19"/>
        <v>1.1463768115942028</v>
      </c>
      <c r="AL13" s="133">
        <f t="shared" si="20"/>
        <v>6.1829447106787838E-2</v>
      </c>
      <c r="AM13" s="133">
        <f t="shared" si="20"/>
        <v>-1.871339097801572E-2</v>
      </c>
      <c r="AN13" s="133">
        <f t="shared" si="20"/>
        <v>5.8398144358029702E-2</v>
      </c>
      <c r="AO13" s="133">
        <f t="shared" si="20"/>
        <v>8.8352685050798185E-2</v>
      </c>
      <c r="AP13" s="133">
        <f t="shared" si="20"/>
        <v>3.6585637823371986E-2</v>
      </c>
      <c r="AQ13" s="133">
        <f t="shared" si="20"/>
        <v>-7.7258460309307719E-2</v>
      </c>
      <c r="AR13" s="133">
        <f t="shared" si="20"/>
        <v>-5.0909172389840718E-2</v>
      </c>
      <c r="AS13" s="133">
        <f t="shared" si="20"/>
        <v>8.4045867302976029E-2</v>
      </c>
      <c r="AT13" s="133">
        <f t="shared" si="20"/>
        <v>-1.148105625717577E-2</v>
      </c>
      <c r="AU13" s="133">
        <f t="shared" si="20"/>
        <v>0.11795550847457625</v>
      </c>
      <c r="AV13" s="133">
        <f t="shared" si="20"/>
        <v>-4.7337755612583132E-3</v>
      </c>
      <c r="AW13" s="133">
        <f t="shared" si="20"/>
        <v>5.0686902600294625E-2</v>
      </c>
      <c r="AX13" s="133">
        <f t="shared" si="20"/>
        <v>7.0222005102317686E-2</v>
      </c>
    </row>
    <row r="14" spans="1:50">
      <c r="A14" s="62" t="s">
        <v>31</v>
      </c>
      <c r="B14" s="65">
        <v>665</v>
      </c>
      <c r="C14" s="61">
        <v>401</v>
      </c>
      <c r="D14" s="61">
        <v>378</v>
      </c>
      <c r="E14" s="61">
        <v>356</v>
      </c>
      <c r="F14" s="61">
        <v>340</v>
      </c>
      <c r="G14" s="61">
        <v>316</v>
      </c>
      <c r="H14" s="61">
        <v>283</v>
      </c>
      <c r="I14" s="61">
        <v>311</v>
      </c>
      <c r="J14" s="61">
        <v>296</v>
      </c>
      <c r="K14" s="61">
        <v>328</v>
      </c>
      <c r="L14" s="61">
        <v>551</v>
      </c>
      <c r="M14" s="61">
        <v>382</v>
      </c>
      <c r="N14" s="61">
        <v>374</v>
      </c>
      <c r="O14" s="61">
        <v>395.5</v>
      </c>
      <c r="P14" s="74">
        <f t="shared" si="0"/>
        <v>4711.5</v>
      </c>
      <c r="Q14" s="18">
        <f t="shared" ref="Q14:Q22" si="21">P14-P13</f>
        <v>26</v>
      </c>
      <c r="R14" s="16">
        <f t="shared" si="1"/>
        <v>2074</v>
      </c>
      <c r="S14" s="16">
        <f t="shared" si="2"/>
        <v>935</v>
      </c>
      <c r="T14" s="17">
        <f t="shared" si="3"/>
        <v>1702.5</v>
      </c>
      <c r="U14" s="17">
        <f t="shared" ref="U14:U22" si="22">SUM(R14:T14)</f>
        <v>4711.5</v>
      </c>
      <c r="W14" s="88"/>
      <c r="X14" s="12">
        <f t="shared" si="7"/>
        <v>0.60300751879699244</v>
      </c>
      <c r="Y14" s="12">
        <f t="shared" si="8"/>
        <v>0.93333333333333335</v>
      </c>
      <c r="Z14" s="12">
        <f t="shared" si="9"/>
        <v>0.98614958448753465</v>
      </c>
      <c r="AA14" s="12">
        <f t="shared" si="10"/>
        <v>1</v>
      </c>
      <c r="AB14" s="12">
        <f t="shared" si="11"/>
        <v>0.99684542586750791</v>
      </c>
      <c r="AC14" s="12">
        <f t="shared" si="12"/>
        <v>0.94648829431438131</v>
      </c>
      <c r="AD14" s="12">
        <f t="shared" si="13"/>
        <v>1.1691729323308271</v>
      </c>
      <c r="AE14" s="12">
        <f t="shared" si="14"/>
        <v>1.0242214532871972</v>
      </c>
      <c r="AF14" s="12">
        <f t="shared" si="15"/>
        <v>0.88409703504043125</v>
      </c>
      <c r="AG14" s="12">
        <f t="shared" si="16"/>
        <v>1.6901840490797546</v>
      </c>
      <c r="AH14" s="12">
        <f t="shared" si="17"/>
        <v>0.69077757685352625</v>
      </c>
      <c r="AI14" s="12">
        <f t="shared" si="18"/>
        <v>0.88836104513064129</v>
      </c>
      <c r="AJ14" s="12">
        <f t="shared" si="19"/>
        <v>1.1564327485380117</v>
      </c>
      <c r="AL14" s="133">
        <f t="shared" si="20"/>
        <v>9.165876568253406E-3</v>
      </c>
      <c r="AM14" s="133">
        <f t="shared" si="20"/>
        <v>-0.10105062082139438</v>
      </c>
      <c r="AN14" s="133">
        <f t="shared" si="20"/>
        <v>3.3768632106582319E-2</v>
      </c>
      <c r="AO14" s="133">
        <f t="shared" si="20"/>
        <v>-1.6025641025640969E-2</v>
      </c>
      <c r="AP14" s="133">
        <f t="shared" si="20"/>
        <v>-1.6713896166390407E-2</v>
      </c>
      <c r="AQ14" s="133">
        <f t="shared" si="20"/>
        <v>5.0865398691485653E-2</v>
      </c>
      <c r="AR14" s="133">
        <f t="shared" si="20"/>
        <v>0.16220429121584456</v>
      </c>
      <c r="AS14" s="133">
        <f t="shared" si="20"/>
        <v>-0.10343812118088791</v>
      </c>
      <c r="AT14" s="133">
        <f t="shared" si="20"/>
        <v>-8.9037293317777655E-2</v>
      </c>
      <c r="AU14" s="133">
        <f t="shared" si="20"/>
        <v>-3.7940950920245298E-2</v>
      </c>
      <c r="AV14" s="133">
        <f t="shared" si="20"/>
        <v>-4.7818914374543886E-2</v>
      </c>
      <c r="AW14" s="133">
        <f t="shared" si="20"/>
        <v>4.1826391665294782E-2</v>
      </c>
      <c r="AX14" s="133">
        <f t="shared" si="20"/>
        <v>1.0055936943808907E-2</v>
      </c>
    </row>
    <row r="15" spans="1:50">
      <c r="A15" s="62" t="s">
        <v>32</v>
      </c>
      <c r="B15" s="65">
        <v>661</v>
      </c>
      <c r="C15" s="70">
        <v>400</v>
      </c>
      <c r="D15" s="61">
        <v>365</v>
      </c>
      <c r="E15" s="61">
        <v>358</v>
      </c>
      <c r="F15" s="61">
        <v>346</v>
      </c>
      <c r="G15" s="61">
        <v>332</v>
      </c>
      <c r="H15" s="61">
        <v>313</v>
      </c>
      <c r="I15" s="61">
        <v>292</v>
      </c>
      <c r="J15" s="61">
        <v>317</v>
      </c>
      <c r="K15" s="61">
        <v>304</v>
      </c>
      <c r="L15" s="61">
        <v>544</v>
      </c>
      <c r="M15" s="61">
        <v>439.5</v>
      </c>
      <c r="N15" s="61">
        <v>349</v>
      </c>
      <c r="O15" s="61">
        <v>425</v>
      </c>
      <c r="P15" s="74">
        <f t="shared" si="0"/>
        <v>4784.5</v>
      </c>
      <c r="Q15" s="15">
        <f t="shared" si="21"/>
        <v>73</v>
      </c>
      <c r="R15" s="16">
        <f t="shared" si="1"/>
        <v>2114</v>
      </c>
      <c r="S15" s="16">
        <f t="shared" si="2"/>
        <v>913</v>
      </c>
      <c r="T15" s="17">
        <f t="shared" si="3"/>
        <v>1757.5</v>
      </c>
      <c r="U15" s="17">
        <f t="shared" si="22"/>
        <v>4784.5</v>
      </c>
      <c r="W15" s="87"/>
      <c r="X15" s="12">
        <f t="shared" si="7"/>
        <v>0.60514372163388808</v>
      </c>
      <c r="Y15" s="12">
        <f t="shared" si="8"/>
        <v>0.91022443890274318</v>
      </c>
      <c r="Z15" s="12">
        <f t="shared" si="9"/>
        <v>0.94708994708994709</v>
      </c>
      <c r="AA15" s="12">
        <f t="shared" si="10"/>
        <v>0.9719101123595506</v>
      </c>
      <c r="AB15" s="12">
        <f t="shared" si="11"/>
        <v>0.97647058823529409</v>
      </c>
      <c r="AC15" s="12">
        <f t="shared" si="12"/>
        <v>0.990506329113924</v>
      </c>
      <c r="AD15" s="12">
        <f t="shared" si="13"/>
        <v>1.0318021201413428</v>
      </c>
      <c r="AE15" s="12">
        <f t="shared" si="14"/>
        <v>1.0192926045016077</v>
      </c>
      <c r="AF15" s="12">
        <f t="shared" si="15"/>
        <v>1.027027027027027</v>
      </c>
      <c r="AG15" s="12">
        <f t="shared" si="16"/>
        <v>1.6585365853658536</v>
      </c>
      <c r="AH15" s="12">
        <f t="shared" si="17"/>
        <v>0.79764065335753176</v>
      </c>
      <c r="AI15" s="12">
        <f t="shared" si="18"/>
        <v>0.91361256544502623</v>
      </c>
      <c r="AJ15" s="12">
        <f t="shared" si="19"/>
        <v>1.1363636363636365</v>
      </c>
      <c r="AL15" s="133">
        <f t="shared" si="20"/>
        <v>2.1362028368956398E-3</v>
      </c>
      <c r="AM15" s="133">
        <f t="shared" si="20"/>
        <v>-2.3108894430590166E-2</v>
      </c>
      <c r="AN15" s="133">
        <f t="shared" si="20"/>
        <v>-3.9059637397587554E-2</v>
      </c>
      <c r="AO15" s="133">
        <f t="shared" si="20"/>
        <v>-2.8089887640449396E-2</v>
      </c>
      <c r="AP15" s="133">
        <f t="shared" si="20"/>
        <v>-2.0374837632213816E-2</v>
      </c>
      <c r="AQ15" s="133">
        <f t="shared" si="20"/>
        <v>4.4018034799542693E-2</v>
      </c>
      <c r="AR15" s="133">
        <f t="shared" si="20"/>
        <v>-0.13737081218948433</v>
      </c>
      <c r="AS15" s="133">
        <f t="shared" si="20"/>
        <v>-4.9288487855894125E-3</v>
      </c>
      <c r="AT15" s="133">
        <f t="shared" si="20"/>
        <v>0.14292999198659573</v>
      </c>
      <c r="AU15" s="133">
        <f t="shared" si="20"/>
        <v>-3.1647463713901036E-2</v>
      </c>
      <c r="AV15" s="133">
        <f t="shared" si="20"/>
        <v>0.10686307650400551</v>
      </c>
      <c r="AW15" s="133">
        <f t="shared" si="20"/>
        <v>2.5251520314384934E-2</v>
      </c>
      <c r="AX15" s="133">
        <f t="shared" si="20"/>
        <v>-2.0069112174375237E-2</v>
      </c>
    </row>
    <row r="16" spans="1:50">
      <c r="A16" s="62" t="s">
        <v>33</v>
      </c>
      <c r="B16" s="65">
        <v>634</v>
      </c>
      <c r="C16" s="71">
        <v>413</v>
      </c>
      <c r="D16" s="71">
        <v>369</v>
      </c>
      <c r="E16" s="71">
        <v>364</v>
      </c>
      <c r="F16" s="71">
        <v>370</v>
      </c>
      <c r="G16" s="71">
        <v>359</v>
      </c>
      <c r="H16" s="71">
        <v>318</v>
      </c>
      <c r="I16" s="71">
        <v>313</v>
      </c>
      <c r="J16" s="71">
        <v>312</v>
      </c>
      <c r="K16" s="71">
        <v>318</v>
      </c>
      <c r="L16" s="71">
        <v>517.5</v>
      </c>
      <c r="M16" s="71">
        <v>434</v>
      </c>
      <c r="N16" s="71">
        <v>380</v>
      </c>
      <c r="O16" s="71">
        <v>393</v>
      </c>
      <c r="P16" s="74">
        <f t="shared" si="0"/>
        <v>4860.5</v>
      </c>
      <c r="Q16" s="18">
        <f t="shared" si="21"/>
        <v>76</v>
      </c>
      <c r="R16" s="16">
        <f t="shared" si="1"/>
        <v>2193</v>
      </c>
      <c r="S16" s="16">
        <f t="shared" si="2"/>
        <v>943</v>
      </c>
      <c r="T16" s="17">
        <f t="shared" si="3"/>
        <v>1724.5</v>
      </c>
      <c r="U16" s="17">
        <f t="shared" si="22"/>
        <v>4860.5</v>
      </c>
      <c r="W16" s="87"/>
      <c r="X16" s="12">
        <f t="shared" si="7"/>
        <v>0.6514195583596214</v>
      </c>
      <c r="Y16" s="12">
        <f t="shared" si="8"/>
        <v>0.92249999999999999</v>
      </c>
      <c r="Z16" s="12">
        <f t="shared" si="9"/>
        <v>0.99726027397260275</v>
      </c>
      <c r="AA16" s="12">
        <f t="shared" si="10"/>
        <v>1.0335195530726258</v>
      </c>
      <c r="AB16" s="12">
        <f t="shared" si="11"/>
        <v>1.0375722543352601</v>
      </c>
      <c r="AC16" s="12">
        <f t="shared" si="12"/>
        <v>0.95783132530120485</v>
      </c>
      <c r="AD16" s="12">
        <f t="shared" si="13"/>
        <v>1</v>
      </c>
      <c r="AE16" s="12">
        <f t="shared" si="14"/>
        <v>1.0684931506849316</v>
      </c>
      <c r="AF16" s="12">
        <f t="shared" si="15"/>
        <v>1.0031545741324921</v>
      </c>
      <c r="AG16" s="12">
        <f t="shared" si="16"/>
        <v>1.7023026315789473</v>
      </c>
      <c r="AH16" s="12">
        <f t="shared" si="17"/>
        <v>0.79779411764705888</v>
      </c>
      <c r="AI16" s="12">
        <f t="shared" si="18"/>
        <v>0.86461888509670082</v>
      </c>
      <c r="AJ16" s="12">
        <f t="shared" si="19"/>
        <v>1.1260744985673352</v>
      </c>
      <c r="AL16" s="133">
        <f t="shared" si="20"/>
        <v>4.6275836725733321E-2</v>
      </c>
      <c r="AM16" s="133">
        <f t="shared" si="20"/>
        <v>1.2275561097256804E-2</v>
      </c>
      <c r="AN16" s="133">
        <f t="shared" si="20"/>
        <v>5.0170326882655658E-2</v>
      </c>
      <c r="AO16" s="133">
        <f t="shared" si="20"/>
        <v>6.160944071307517E-2</v>
      </c>
      <c r="AP16" s="133">
        <f t="shared" si="20"/>
        <v>6.1101666099966034E-2</v>
      </c>
      <c r="AQ16" s="133">
        <f t="shared" si="20"/>
        <v>-3.267500381271915E-2</v>
      </c>
      <c r="AR16" s="133">
        <f t="shared" si="20"/>
        <v>-3.180212014134276E-2</v>
      </c>
      <c r="AS16" s="133">
        <f t="shared" si="20"/>
        <v>4.9200546183323812E-2</v>
      </c>
      <c r="AT16" s="133">
        <f t="shared" si="20"/>
        <v>-2.3872452894534879E-2</v>
      </c>
      <c r="AU16" s="133">
        <f t="shared" si="20"/>
        <v>4.3766046213093768E-2</v>
      </c>
      <c r="AV16" s="133">
        <f t="shared" si="20"/>
        <v>1.5346428952711655E-4</v>
      </c>
      <c r="AW16" s="133">
        <f t="shared" si="20"/>
        <v>-4.8993680348325408E-2</v>
      </c>
      <c r="AX16" s="133">
        <f t="shared" si="20"/>
        <v>-1.0289137796301251E-2</v>
      </c>
    </row>
    <row r="17" spans="1:50">
      <c r="A17" s="62" t="s">
        <v>34</v>
      </c>
      <c r="B17" s="65">
        <v>675</v>
      </c>
      <c r="C17" s="61">
        <v>426</v>
      </c>
      <c r="D17" s="61">
        <v>414</v>
      </c>
      <c r="E17" s="61">
        <v>353</v>
      </c>
      <c r="F17" s="61">
        <v>379</v>
      </c>
      <c r="G17" s="61">
        <v>361</v>
      </c>
      <c r="H17" s="61">
        <v>334</v>
      </c>
      <c r="I17" s="61">
        <v>333</v>
      </c>
      <c r="J17" s="61">
        <v>318</v>
      </c>
      <c r="K17" s="61">
        <v>304</v>
      </c>
      <c r="L17" s="61">
        <v>521.5</v>
      </c>
      <c r="M17" s="61">
        <v>463.5</v>
      </c>
      <c r="N17" s="61">
        <v>369</v>
      </c>
      <c r="O17" s="61">
        <v>448.5</v>
      </c>
      <c r="P17" s="74">
        <f t="shared" si="0"/>
        <v>5024.5</v>
      </c>
      <c r="Q17" s="18">
        <f t="shared" si="21"/>
        <v>164</v>
      </c>
      <c r="R17" s="16">
        <f t="shared" si="1"/>
        <v>2267</v>
      </c>
      <c r="S17" s="16">
        <f t="shared" si="2"/>
        <v>955</v>
      </c>
      <c r="T17" s="17">
        <f t="shared" si="3"/>
        <v>1802.5</v>
      </c>
      <c r="U17" s="17">
        <f t="shared" si="22"/>
        <v>5024.5</v>
      </c>
      <c r="W17" s="87"/>
      <c r="X17" s="12">
        <f t="shared" si="7"/>
        <v>0.63111111111111107</v>
      </c>
      <c r="Y17" s="12">
        <f t="shared" si="8"/>
        <v>1.0024213075060533</v>
      </c>
      <c r="Z17" s="12">
        <f t="shared" si="9"/>
        <v>0.95663956639566394</v>
      </c>
      <c r="AA17" s="12">
        <f t="shared" si="10"/>
        <v>1.0412087912087913</v>
      </c>
      <c r="AB17" s="12">
        <f t="shared" si="11"/>
        <v>0.9756756756756757</v>
      </c>
      <c r="AC17" s="12">
        <f t="shared" si="12"/>
        <v>0.93036211699164351</v>
      </c>
      <c r="AD17" s="12">
        <f t="shared" si="13"/>
        <v>1.0471698113207548</v>
      </c>
      <c r="AE17" s="12">
        <f t="shared" si="14"/>
        <v>1.0159744408945688</v>
      </c>
      <c r="AF17" s="12">
        <f t="shared" si="15"/>
        <v>0.97435897435897434</v>
      </c>
      <c r="AG17" s="12">
        <f t="shared" si="16"/>
        <v>1.6399371069182389</v>
      </c>
      <c r="AH17" s="12">
        <f t="shared" si="17"/>
        <v>0.89565217391304353</v>
      </c>
      <c r="AI17" s="12">
        <f t="shared" si="18"/>
        <v>0.85023041474654382</v>
      </c>
      <c r="AJ17" s="12">
        <f t="shared" si="19"/>
        <v>1.1802631578947369</v>
      </c>
      <c r="AL17" s="133">
        <f t="shared" si="20"/>
        <v>-2.0308447248510331E-2</v>
      </c>
      <c r="AM17" s="133">
        <f t="shared" si="20"/>
        <v>7.9921307506053307E-2</v>
      </c>
      <c r="AN17" s="133">
        <f t="shared" si="20"/>
        <v>-4.0620707576938808E-2</v>
      </c>
      <c r="AO17" s="133">
        <f t="shared" si="20"/>
        <v>7.6892381361655104E-3</v>
      </c>
      <c r="AP17" s="133">
        <f t="shared" si="20"/>
        <v>-6.1896578659584423E-2</v>
      </c>
      <c r="AQ17" s="133">
        <f t="shared" si="20"/>
        <v>-2.7469208309561344E-2</v>
      </c>
      <c r="AR17" s="133">
        <f t="shared" si="20"/>
        <v>4.7169811320754818E-2</v>
      </c>
      <c r="AS17" s="133">
        <f t="shared" si="20"/>
        <v>-5.2518709790362772E-2</v>
      </c>
      <c r="AT17" s="133">
        <f t="shared" si="20"/>
        <v>-2.8795599773517755E-2</v>
      </c>
      <c r="AU17" s="133">
        <f t="shared" si="20"/>
        <v>-6.2365524660708438E-2</v>
      </c>
      <c r="AV17" s="133">
        <f t="shared" si="20"/>
        <v>9.785805626598465E-2</v>
      </c>
      <c r="AW17" s="133">
        <f t="shared" si="20"/>
        <v>-1.4388470350157001E-2</v>
      </c>
      <c r="AX17" s="133">
        <f t="shared" si="20"/>
        <v>5.4188659327401689E-2</v>
      </c>
    </row>
    <row r="18" spans="1:50">
      <c r="A18" s="62" t="s">
        <v>35</v>
      </c>
      <c r="B18" s="65">
        <v>677</v>
      </c>
      <c r="C18" s="61">
        <v>464</v>
      </c>
      <c r="D18" s="61">
        <v>407</v>
      </c>
      <c r="E18" s="61">
        <v>391</v>
      </c>
      <c r="F18" s="61">
        <v>340</v>
      </c>
      <c r="G18" s="61">
        <v>350</v>
      </c>
      <c r="H18" s="61">
        <v>347</v>
      </c>
      <c r="I18" s="61">
        <v>331</v>
      </c>
      <c r="J18" s="61">
        <v>337</v>
      </c>
      <c r="K18" s="61">
        <v>340</v>
      </c>
      <c r="L18" s="61">
        <v>472.5</v>
      </c>
      <c r="M18" s="61">
        <v>475</v>
      </c>
      <c r="N18" s="61">
        <v>387</v>
      </c>
      <c r="O18" s="61">
        <v>419</v>
      </c>
      <c r="P18" s="74">
        <f t="shared" si="0"/>
        <v>5060.5</v>
      </c>
      <c r="Q18" s="15">
        <f t="shared" si="21"/>
        <v>36</v>
      </c>
      <c r="R18" s="16">
        <f t="shared" si="1"/>
        <v>2299</v>
      </c>
      <c r="S18" s="16">
        <f t="shared" si="2"/>
        <v>1008</v>
      </c>
      <c r="T18" s="17">
        <f t="shared" si="3"/>
        <v>1753.5</v>
      </c>
      <c r="U18" s="17">
        <f t="shared" si="22"/>
        <v>5060.5</v>
      </c>
      <c r="W18" s="87"/>
      <c r="X18" s="12">
        <f t="shared" si="7"/>
        <v>0.68537666174298373</v>
      </c>
      <c r="Y18" s="12">
        <f t="shared" si="8"/>
        <v>0.95539906103286387</v>
      </c>
      <c r="Z18" s="12">
        <f t="shared" si="9"/>
        <v>0.94444444444444442</v>
      </c>
      <c r="AA18" s="12">
        <f t="shared" si="10"/>
        <v>0.96317280453257792</v>
      </c>
      <c r="AB18" s="12">
        <f t="shared" si="11"/>
        <v>0.92348284960422167</v>
      </c>
      <c r="AC18" s="12">
        <f t="shared" si="12"/>
        <v>0.96121883656509699</v>
      </c>
      <c r="AD18" s="12">
        <f t="shared" si="13"/>
        <v>0.99101796407185627</v>
      </c>
      <c r="AE18" s="12">
        <f t="shared" si="14"/>
        <v>1.012012012012012</v>
      </c>
      <c r="AF18" s="12">
        <f t="shared" si="15"/>
        <v>1.0691823899371069</v>
      </c>
      <c r="AG18" s="12">
        <f t="shared" si="16"/>
        <v>1.5542763157894737</v>
      </c>
      <c r="AH18" s="12">
        <f t="shared" si="17"/>
        <v>0.91083413231064236</v>
      </c>
      <c r="AI18" s="12">
        <f t="shared" si="18"/>
        <v>0.83495145631067957</v>
      </c>
      <c r="AJ18" s="12">
        <f t="shared" si="19"/>
        <v>1.1355013550135502</v>
      </c>
      <c r="AL18" s="133">
        <f t="shared" si="20"/>
        <v>5.4265550631872661E-2</v>
      </c>
      <c r="AM18" s="133">
        <f t="shared" si="20"/>
        <v>-4.7022246473189422E-2</v>
      </c>
      <c r="AN18" s="133">
        <f t="shared" si="20"/>
        <v>-1.2195121951219523E-2</v>
      </c>
      <c r="AO18" s="133">
        <f t="shared" si="20"/>
        <v>-7.8035986676213365E-2</v>
      </c>
      <c r="AP18" s="133">
        <f t="shared" si="20"/>
        <v>-5.2192826071454035E-2</v>
      </c>
      <c r="AQ18" s="133">
        <f t="shared" si="20"/>
        <v>3.0856719573453484E-2</v>
      </c>
      <c r="AR18" s="133">
        <f t="shared" si="20"/>
        <v>-5.6151847248898545E-2</v>
      </c>
      <c r="AS18" s="133">
        <f t="shared" si="20"/>
        <v>-3.9624288825568232E-3</v>
      </c>
      <c r="AT18" s="133">
        <f t="shared" si="20"/>
        <v>9.4823415578132564E-2</v>
      </c>
      <c r="AU18" s="133">
        <f t="shared" si="20"/>
        <v>-8.5660791128765235E-2</v>
      </c>
      <c r="AV18" s="133">
        <f t="shared" si="20"/>
        <v>1.5181958397598838E-2</v>
      </c>
      <c r="AW18" s="133">
        <f t="shared" si="20"/>
        <v>-1.5278958435864243E-2</v>
      </c>
      <c r="AX18" s="133">
        <f t="shared" si="20"/>
        <v>-4.4761802881186696E-2</v>
      </c>
    </row>
    <row r="19" spans="1:50">
      <c r="A19" s="62" t="s">
        <v>36</v>
      </c>
      <c r="B19" s="65">
        <v>706</v>
      </c>
      <c r="C19" s="61">
        <v>454</v>
      </c>
      <c r="D19" s="61">
        <v>434</v>
      </c>
      <c r="E19" s="61">
        <v>387</v>
      </c>
      <c r="F19" s="61">
        <v>363</v>
      </c>
      <c r="G19" s="61">
        <v>322</v>
      </c>
      <c r="H19" s="61">
        <v>336</v>
      </c>
      <c r="I19" s="61">
        <v>335</v>
      </c>
      <c r="J19" s="61">
        <v>336</v>
      </c>
      <c r="K19" s="61">
        <v>340</v>
      </c>
      <c r="L19" s="61">
        <v>491.5</v>
      </c>
      <c r="M19" s="61">
        <v>439</v>
      </c>
      <c r="N19" s="61">
        <v>399.5</v>
      </c>
      <c r="O19" s="61">
        <v>446.5</v>
      </c>
      <c r="P19" s="74">
        <f t="shared" si="0"/>
        <v>5083.5</v>
      </c>
      <c r="Q19" s="15">
        <f t="shared" si="21"/>
        <v>23</v>
      </c>
      <c r="R19" s="16">
        <f t="shared" si="1"/>
        <v>2296</v>
      </c>
      <c r="S19" s="16">
        <f t="shared" si="2"/>
        <v>1011</v>
      </c>
      <c r="T19" s="17">
        <f t="shared" si="3"/>
        <v>1776.5</v>
      </c>
      <c r="U19" s="17">
        <f t="shared" si="22"/>
        <v>5083.5</v>
      </c>
      <c r="W19" s="87"/>
      <c r="X19" s="12">
        <f t="shared" si="7"/>
        <v>0.64305949008498586</v>
      </c>
      <c r="Y19" s="12">
        <f t="shared" si="8"/>
        <v>0.93534482758620685</v>
      </c>
      <c r="Z19" s="12">
        <f t="shared" si="9"/>
        <v>0.9508599508599509</v>
      </c>
      <c r="AA19" s="12">
        <f t="shared" si="10"/>
        <v>0.92838874680306904</v>
      </c>
      <c r="AB19" s="12">
        <f t="shared" si="11"/>
        <v>0.94705882352941173</v>
      </c>
      <c r="AC19" s="12">
        <f t="shared" si="12"/>
        <v>0.96</v>
      </c>
      <c r="AD19" s="12">
        <f t="shared" si="13"/>
        <v>0.96541786743515845</v>
      </c>
      <c r="AE19" s="12">
        <f t="shared" si="14"/>
        <v>1.0151057401812689</v>
      </c>
      <c r="AF19" s="12">
        <f t="shared" si="15"/>
        <v>1.0089020771513353</v>
      </c>
      <c r="AG19" s="12">
        <f t="shared" si="16"/>
        <v>1.4455882352941176</v>
      </c>
      <c r="AH19" s="12">
        <f t="shared" si="17"/>
        <v>0.92910052910052909</v>
      </c>
      <c r="AI19" s="12">
        <f t="shared" si="18"/>
        <v>0.84105263157894739</v>
      </c>
      <c r="AJ19" s="12">
        <f t="shared" si="19"/>
        <v>1.1537467700258397</v>
      </c>
      <c r="AL19" s="133">
        <f t="shared" si="20"/>
        <v>-4.2317171657997865E-2</v>
      </c>
      <c r="AM19" s="133">
        <f t="shared" si="20"/>
        <v>-2.0054233446657022E-2</v>
      </c>
      <c r="AN19" s="133">
        <f t="shared" si="20"/>
        <v>6.4155064155064778E-3</v>
      </c>
      <c r="AO19" s="133">
        <f t="shared" si="20"/>
        <v>-3.4784057729508877E-2</v>
      </c>
      <c r="AP19" s="133">
        <f t="shared" si="20"/>
        <v>2.3575973925190064E-2</v>
      </c>
      <c r="AQ19" s="133">
        <f t="shared" si="20"/>
        <v>-1.2188365650970256E-3</v>
      </c>
      <c r="AR19" s="133">
        <f t="shared" si="20"/>
        <v>-2.5600096636697822E-2</v>
      </c>
      <c r="AS19" s="133">
        <f t="shared" si="20"/>
        <v>3.0937281692569041E-3</v>
      </c>
      <c r="AT19" s="133">
        <f t="shared" si="20"/>
        <v>-6.0280312785771617E-2</v>
      </c>
      <c r="AU19" s="133">
        <f t="shared" si="20"/>
        <v>-0.10868808049535605</v>
      </c>
      <c r="AV19" s="133">
        <f t="shared" si="20"/>
        <v>1.826639678988673E-2</v>
      </c>
      <c r="AW19" s="133">
        <f t="shared" si="20"/>
        <v>6.1011752682678111E-3</v>
      </c>
      <c r="AX19" s="133">
        <f t="shared" si="20"/>
        <v>1.824541501228949E-2</v>
      </c>
    </row>
    <row r="20" spans="1:50">
      <c r="A20" s="62" t="s">
        <v>37</v>
      </c>
      <c r="B20" s="65">
        <v>646</v>
      </c>
      <c r="C20" s="61">
        <v>383</v>
      </c>
      <c r="D20" s="61">
        <v>436</v>
      </c>
      <c r="E20" s="61">
        <v>424</v>
      </c>
      <c r="F20" s="61">
        <v>402</v>
      </c>
      <c r="G20" s="61">
        <v>345</v>
      </c>
      <c r="H20" s="61">
        <v>313</v>
      </c>
      <c r="I20" s="61">
        <v>335</v>
      </c>
      <c r="J20" s="61">
        <v>340</v>
      </c>
      <c r="K20" s="61">
        <v>354</v>
      </c>
      <c r="L20" s="61">
        <v>508</v>
      </c>
      <c r="M20" s="61">
        <v>429.5</v>
      </c>
      <c r="N20" s="61">
        <v>390</v>
      </c>
      <c r="O20" s="61">
        <v>443</v>
      </c>
      <c r="P20" s="74">
        <f t="shared" si="0"/>
        <v>5102.5</v>
      </c>
      <c r="Q20" s="15">
        <f t="shared" si="21"/>
        <v>19</v>
      </c>
      <c r="R20" s="16">
        <f t="shared" si="1"/>
        <v>2303</v>
      </c>
      <c r="S20" s="16">
        <f t="shared" si="2"/>
        <v>1029</v>
      </c>
      <c r="T20" s="17">
        <f t="shared" si="3"/>
        <v>1770.5</v>
      </c>
      <c r="U20" s="17">
        <f t="shared" si="22"/>
        <v>5102.5</v>
      </c>
      <c r="W20" s="87"/>
      <c r="X20" s="12">
        <f t="shared" si="7"/>
        <v>0.59287925696594423</v>
      </c>
      <c r="Y20" s="12">
        <f t="shared" si="8"/>
        <v>0.96035242290748901</v>
      </c>
      <c r="Z20" s="12">
        <f t="shared" si="9"/>
        <v>0.97695852534562211</v>
      </c>
      <c r="AA20" s="12">
        <f t="shared" si="10"/>
        <v>1.0387596899224807</v>
      </c>
      <c r="AB20" s="12">
        <f t="shared" si="11"/>
        <v>0.95041322314049592</v>
      </c>
      <c r="AC20" s="12">
        <f t="shared" si="12"/>
        <v>0.97204968944099379</v>
      </c>
      <c r="AD20" s="12">
        <f t="shared" si="13"/>
        <v>0.99702380952380953</v>
      </c>
      <c r="AE20" s="12">
        <f t="shared" si="14"/>
        <v>1.0149253731343284</v>
      </c>
      <c r="AF20" s="12">
        <f t="shared" si="15"/>
        <v>1.0535714285714286</v>
      </c>
      <c r="AG20" s="12">
        <f t="shared" si="16"/>
        <v>1.4941176470588236</v>
      </c>
      <c r="AH20" s="12">
        <f t="shared" si="17"/>
        <v>0.87385554425228895</v>
      </c>
      <c r="AI20" s="12">
        <f t="shared" si="18"/>
        <v>0.88838268792710706</v>
      </c>
      <c r="AJ20" s="12">
        <f t="shared" si="19"/>
        <v>1.1088861076345431</v>
      </c>
      <c r="AL20" s="133">
        <f t="shared" si="20"/>
        <v>-5.0180233119041628E-2</v>
      </c>
      <c r="AM20" s="133">
        <f t="shared" si="20"/>
        <v>2.5007595321282161E-2</v>
      </c>
      <c r="AN20" s="133">
        <f t="shared" si="20"/>
        <v>2.6098574485671211E-2</v>
      </c>
      <c r="AO20" s="133">
        <f t="shared" si="20"/>
        <v>0.11037094311941165</v>
      </c>
      <c r="AP20" s="133">
        <f t="shared" si="20"/>
        <v>3.3543996110841912E-3</v>
      </c>
      <c r="AQ20" s="133">
        <f t="shared" si="20"/>
        <v>1.2049689440993827E-2</v>
      </c>
      <c r="AR20" s="133">
        <f t="shared" si="20"/>
        <v>3.1605942088651084E-2</v>
      </c>
      <c r="AS20" s="133">
        <f t="shared" si="20"/>
        <v>-1.8036704694046612E-4</v>
      </c>
      <c r="AT20" s="133">
        <f t="shared" si="20"/>
        <v>4.4669351420093317E-2</v>
      </c>
      <c r="AU20" s="133">
        <f t="shared" si="20"/>
        <v>4.8529411764705932E-2</v>
      </c>
      <c r="AV20" s="133">
        <f t="shared" si="20"/>
        <v>-5.5244984848240142E-2</v>
      </c>
      <c r="AW20" s="133">
        <f t="shared" si="20"/>
        <v>4.7330056348159677E-2</v>
      </c>
      <c r="AX20" s="133">
        <f t="shared" si="20"/>
        <v>-4.4860662391296602E-2</v>
      </c>
    </row>
    <row r="21" spans="1:50">
      <c r="A21" s="63" t="s">
        <v>38</v>
      </c>
      <c r="B21" s="65">
        <v>581</v>
      </c>
      <c r="C21" s="61">
        <v>326</v>
      </c>
      <c r="D21" s="61">
        <v>418</v>
      </c>
      <c r="E21" s="61">
        <v>435</v>
      </c>
      <c r="F21" s="61">
        <v>412</v>
      </c>
      <c r="G21" s="61">
        <v>376</v>
      </c>
      <c r="H21" s="61">
        <v>339</v>
      </c>
      <c r="I21" s="61">
        <v>319</v>
      </c>
      <c r="J21" s="61">
        <v>351</v>
      </c>
      <c r="K21" s="61">
        <v>331</v>
      </c>
      <c r="L21" s="61">
        <v>513</v>
      </c>
      <c r="M21" s="61">
        <v>456.5</v>
      </c>
      <c r="N21" s="61">
        <v>401</v>
      </c>
      <c r="O21" s="61">
        <v>420</v>
      </c>
      <c r="P21" s="74">
        <f t="shared" si="0"/>
        <v>5097.5</v>
      </c>
      <c r="Q21" s="18">
        <f t="shared" si="21"/>
        <v>-5</v>
      </c>
      <c r="R21" s="16">
        <f t="shared" si="1"/>
        <v>2306</v>
      </c>
      <c r="S21" s="16">
        <f t="shared" si="2"/>
        <v>1001</v>
      </c>
      <c r="T21" s="17">
        <f t="shared" si="3"/>
        <v>1790.5</v>
      </c>
      <c r="U21" s="17">
        <f t="shared" si="22"/>
        <v>5097.5</v>
      </c>
      <c r="W21" s="89"/>
      <c r="X21" s="12">
        <f t="shared" si="7"/>
        <v>0.5611015490533563</v>
      </c>
      <c r="Y21" s="12">
        <f t="shared" si="8"/>
        <v>1.0913838120104438</v>
      </c>
      <c r="Z21" s="12">
        <f t="shared" si="9"/>
        <v>0.99770642201834858</v>
      </c>
      <c r="AA21" s="12">
        <f t="shared" si="10"/>
        <v>0.97169811320754718</v>
      </c>
      <c r="AB21" s="12">
        <f t="shared" si="11"/>
        <v>0.93532338308457708</v>
      </c>
      <c r="AC21" s="12">
        <f t="shared" si="12"/>
        <v>0.9826086956521739</v>
      </c>
      <c r="AD21" s="12">
        <f t="shared" si="13"/>
        <v>1.0191693290734825</v>
      </c>
      <c r="AE21" s="12">
        <f t="shared" si="14"/>
        <v>1.0477611940298508</v>
      </c>
      <c r="AF21" s="12">
        <f t="shared" si="15"/>
        <v>0.97352941176470587</v>
      </c>
      <c r="AG21" s="12">
        <f t="shared" si="16"/>
        <v>1.4491525423728813</v>
      </c>
      <c r="AH21" s="12">
        <f t="shared" si="17"/>
        <v>0.89862204724409445</v>
      </c>
      <c r="AI21" s="12">
        <f t="shared" si="18"/>
        <v>0.93364377182770664</v>
      </c>
      <c r="AJ21" s="12">
        <f t="shared" si="19"/>
        <v>1.0769230769230769</v>
      </c>
      <c r="AL21" s="133">
        <f t="shared" si="20"/>
        <v>-3.1777707912587938E-2</v>
      </c>
      <c r="AM21" s="133">
        <f t="shared" si="20"/>
        <v>0.13103138910295475</v>
      </c>
      <c r="AN21" s="133">
        <f t="shared" si="20"/>
        <v>2.0747896672726474E-2</v>
      </c>
      <c r="AO21" s="133">
        <f t="shared" si="20"/>
        <v>-6.7061576714933513E-2</v>
      </c>
      <c r="AP21" s="133">
        <f t="shared" si="20"/>
        <v>-1.5089840055918846E-2</v>
      </c>
      <c r="AQ21" s="133">
        <f t="shared" si="20"/>
        <v>1.0559006211180111E-2</v>
      </c>
      <c r="AR21" s="133">
        <f t="shared" si="20"/>
        <v>2.2145519549672921E-2</v>
      </c>
      <c r="AS21" s="133">
        <f t="shared" si="20"/>
        <v>3.2835820895522394E-2</v>
      </c>
      <c r="AT21" s="133">
        <f t="shared" si="20"/>
        <v>-8.0042016806722738E-2</v>
      </c>
      <c r="AU21" s="133">
        <f t="shared" si="20"/>
        <v>-4.4965104685942281E-2</v>
      </c>
      <c r="AV21" s="133">
        <f t="shared" si="20"/>
        <v>2.4766502991805495E-2</v>
      </c>
      <c r="AW21" s="133">
        <f t="shared" si="20"/>
        <v>4.5261083900599575E-2</v>
      </c>
      <c r="AX21" s="133">
        <f t="shared" si="20"/>
        <v>-3.1963030711466223E-2</v>
      </c>
    </row>
    <row r="22" spans="1:50">
      <c r="A22" s="63" t="s">
        <v>39</v>
      </c>
      <c r="B22" s="65">
        <v>635</v>
      </c>
      <c r="C22" s="61">
        <v>363</v>
      </c>
      <c r="D22" s="61">
        <v>322</v>
      </c>
      <c r="E22" s="61">
        <v>405</v>
      </c>
      <c r="F22" s="61">
        <v>406</v>
      </c>
      <c r="G22" s="61">
        <v>397</v>
      </c>
      <c r="H22" s="61">
        <v>374</v>
      </c>
      <c r="I22" s="61">
        <v>346</v>
      </c>
      <c r="J22" s="61">
        <v>326</v>
      </c>
      <c r="K22" s="61">
        <v>355</v>
      </c>
      <c r="L22" s="61">
        <v>474.5</v>
      </c>
      <c r="M22" s="61">
        <v>513.5</v>
      </c>
      <c r="N22" s="61">
        <v>420</v>
      </c>
      <c r="O22" s="61">
        <v>448.5</v>
      </c>
      <c r="P22" s="74">
        <f t="shared" si="0"/>
        <v>5150.5</v>
      </c>
      <c r="Q22" s="15">
        <f t="shared" si="21"/>
        <v>53</v>
      </c>
      <c r="R22" s="16">
        <f>SUM(C22:H22)</f>
        <v>2267</v>
      </c>
      <c r="S22" s="16">
        <f>SUM(I22:K22)</f>
        <v>1027</v>
      </c>
      <c r="T22" s="17">
        <f>SUM(L22:O22)</f>
        <v>1856.5</v>
      </c>
      <c r="U22" s="17">
        <f t="shared" si="22"/>
        <v>5150.5</v>
      </c>
      <c r="W22" s="90" t="s">
        <v>81</v>
      </c>
      <c r="X22" s="12">
        <f t="shared" si="7"/>
        <v>0.57165354330708662</v>
      </c>
      <c r="Y22" s="12">
        <f t="shared" si="8"/>
        <v>0.98773006134969321</v>
      </c>
      <c r="Z22" s="12">
        <f t="shared" si="9"/>
        <v>0.96889952153110048</v>
      </c>
      <c r="AA22" s="12">
        <f t="shared" si="10"/>
        <v>0.93333333333333335</v>
      </c>
      <c r="AB22" s="12">
        <f t="shared" si="11"/>
        <v>0.96359223300970875</v>
      </c>
      <c r="AC22" s="12">
        <f t="shared" si="12"/>
        <v>0.99468085106382975</v>
      </c>
      <c r="AD22" s="12">
        <f t="shared" si="13"/>
        <v>1.0206489675516224</v>
      </c>
      <c r="AE22" s="12">
        <f t="shared" si="14"/>
        <v>1.0219435736677116</v>
      </c>
      <c r="AF22" s="12">
        <f t="shared" si="15"/>
        <v>1.0113960113960114</v>
      </c>
      <c r="AG22" s="12">
        <f t="shared" si="16"/>
        <v>1.433534743202417</v>
      </c>
      <c r="AH22" s="12">
        <f t="shared" si="17"/>
        <v>1.0009746588693957</v>
      </c>
      <c r="AI22" s="12">
        <f t="shared" si="18"/>
        <v>0.92004381161007665</v>
      </c>
      <c r="AJ22" s="12">
        <f t="shared" si="19"/>
        <v>1.1184538653366582</v>
      </c>
      <c r="AL22" s="133">
        <f t="shared" si="20"/>
        <v>1.0551994253730324E-2</v>
      </c>
      <c r="AM22" s="133">
        <f t="shared" si="20"/>
        <v>-0.10365375066075055</v>
      </c>
      <c r="AN22" s="133">
        <f t="shared" si="20"/>
        <v>-2.8806900487248099E-2</v>
      </c>
      <c r="AO22" s="133">
        <f t="shared" si="20"/>
        <v>-3.8364779874213828E-2</v>
      </c>
      <c r="AP22" s="133">
        <f t="shared" si="20"/>
        <v>2.8268849925131678E-2</v>
      </c>
      <c r="AQ22" s="133">
        <f t="shared" si="20"/>
        <v>1.2072155411655849E-2</v>
      </c>
      <c r="AR22" s="133">
        <f t="shared" si="20"/>
        <v>1.4796384781399219E-3</v>
      </c>
      <c r="AS22" s="133">
        <f t="shared" si="20"/>
        <v>-2.5817620362139193E-2</v>
      </c>
      <c r="AT22" s="133">
        <f t="shared" si="20"/>
        <v>3.7866599631305564E-2</v>
      </c>
      <c r="AU22" s="133">
        <f t="shared" si="20"/>
        <v>-1.5617799170464242E-2</v>
      </c>
      <c r="AV22" s="133">
        <f t="shared" si="20"/>
        <v>0.10235261162530129</v>
      </c>
      <c r="AW22" s="133">
        <f t="shared" si="20"/>
        <v>-1.3599960217629992E-2</v>
      </c>
      <c r="AX22" s="133">
        <f t="shared" si="20"/>
        <v>4.1530788413581377E-2</v>
      </c>
    </row>
    <row r="23" spans="1:50">
      <c r="A23" s="62" t="s">
        <v>40</v>
      </c>
      <c r="B23" s="65">
        <v>682</v>
      </c>
      <c r="C23" s="132"/>
      <c r="L23" s="20"/>
      <c r="M23" s="20"/>
      <c r="N23" s="20"/>
      <c r="O23" s="20"/>
      <c r="W23" s="77" t="s">
        <v>63</v>
      </c>
      <c r="X23" s="81">
        <f>AVERAGE(X3:X7)</f>
        <v>0.53084511960934688</v>
      </c>
      <c r="Y23" s="83">
        <f t="shared" ref="Y23:AJ38" si="23">AVERAGE(Y4:Y7)</f>
        <v>1.1044003339644877</v>
      </c>
      <c r="Z23" s="81">
        <f t="shared" si="23"/>
        <v>0.93802161215710422</v>
      </c>
      <c r="AA23" s="83">
        <f t="shared" si="23"/>
        <v>0.98363620634167781</v>
      </c>
      <c r="AB23" s="83">
        <f t="shared" si="23"/>
        <v>1.0525740210320385</v>
      </c>
      <c r="AC23" s="83">
        <f t="shared" si="23"/>
        <v>1.0284328960799549</v>
      </c>
      <c r="AD23" s="83">
        <f t="shared" si="23"/>
        <v>1.0128069759696956</v>
      </c>
      <c r="AE23" s="83">
        <f t="shared" si="23"/>
        <v>1.0721288766049608</v>
      </c>
      <c r="AF23" s="83">
        <f t="shared" si="23"/>
        <v>1.0900191230164267</v>
      </c>
      <c r="AG23" s="83">
        <f t="shared" si="23"/>
        <v>1.4485977197888102</v>
      </c>
      <c r="AH23" s="81">
        <f t="shared" si="23"/>
        <v>1.0244338197141385</v>
      </c>
      <c r="AI23" s="83">
        <f t="shared" si="23"/>
        <v>0.98989524960481901</v>
      </c>
      <c r="AJ23" s="83">
        <f t="shared" si="23"/>
        <v>0.95592298372680751</v>
      </c>
    </row>
    <row r="24" spans="1:50">
      <c r="A24" s="63" t="s">
        <v>41</v>
      </c>
      <c r="B24" s="65">
        <v>629</v>
      </c>
      <c r="L24" s="22"/>
      <c r="M24" s="22"/>
      <c r="N24" s="23"/>
      <c r="O24" s="23"/>
      <c r="P24" s="23"/>
      <c r="Q24" s="23"/>
      <c r="R24" s="24"/>
      <c r="S24" s="24"/>
      <c r="T24" s="24"/>
      <c r="U24" s="24"/>
      <c r="W24" s="79" t="s">
        <v>64</v>
      </c>
      <c r="X24" s="82">
        <f>AVERAGE(X4:X8)</f>
        <v>0.53965328675084723</v>
      </c>
      <c r="Y24" s="84">
        <f t="shared" si="23"/>
        <v>1.0784823072582561</v>
      </c>
      <c r="Z24" s="82">
        <f t="shared" si="23"/>
        <v>0.94777559417886748</v>
      </c>
      <c r="AA24" s="84">
        <f t="shared" si="23"/>
        <v>0.99192073431370575</v>
      </c>
      <c r="AB24" s="84">
        <f t="shared" si="23"/>
        <v>1.0131669191249366</v>
      </c>
      <c r="AC24" s="84">
        <f t="shared" si="23"/>
        <v>1.0043436357109279</v>
      </c>
      <c r="AD24" s="84">
        <f t="shared" si="23"/>
        <v>0.9789802404562129</v>
      </c>
      <c r="AE24" s="84">
        <f t="shared" si="23"/>
        <v>1.0370610033017933</v>
      </c>
      <c r="AF24" s="84">
        <f t="shared" si="23"/>
        <v>1.0411794530868856</v>
      </c>
      <c r="AG24" s="84">
        <f t="shared" si="23"/>
        <v>1.4204478857131835</v>
      </c>
      <c r="AH24" s="82">
        <f t="shared" si="23"/>
        <v>1.0231590559226114</v>
      </c>
      <c r="AI24" s="84">
        <f t="shared" si="23"/>
        <v>0.95711971979485699</v>
      </c>
      <c r="AJ24" s="84">
        <f t="shared" si="23"/>
        <v>0.95717985834488439</v>
      </c>
    </row>
    <row r="25" spans="1:50">
      <c r="A25" s="62" t="s">
        <v>42</v>
      </c>
      <c r="B25" s="65">
        <v>680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5"/>
      <c r="Q25" s="26"/>
      <c r="R25" s="26"/>
      <c r="S25" s="26"/>
      <c r="T25" s="26"/>
      <c r="U25" s="26"/>
      <c r="W25" s="80" t="s">
        <v>65</v>
      </c>
      <c r="X25" s="81">
        <f t="shared" ref="X25:X38" si="24">AVERAGE(X5:X9)</f>
        <v>0.55346511300322532</v>
      </c>
      <c r="Y25" s="83">
        <f t="shared" si="23"/>
        <v>1.0730609057431046</v>
      </c>
      <c r="Z25" s="81">
        <f t="shared" si="23"/>
        <v>0.97530328464436655</v>
      </c>
      <c r="AA25" s="83">
        <f t="shared" si="23"/>
        <v>1.0014761230357612</v>
      </c>
      <c r="AB25" s="83">
        <f t="shared" si="23"/>
        <v>1.0331673634311525</v>
      </c>
      <c r="AC25" s="83">
        <f t="shared" si="23"/>
        <v>1.0409363328540837</v>
      </c>
      <c r="AD25" s="83">
        <f t="shared" si="23"/>
        <v>1.0062041730825793</v>
      </c>
      <c r="AE25" s="83">
        <f t="shared" si="23"/>
        <v>1.0777881973398369</v>
      </c>
      <c r="AF25" s="83">
        <f t="shared" si="23"/>
        <v>1.0524869086033148</v>
      </c>
      <c r="AG25" s="83">
        <f t="shared" si="23"/>
        <v>1.3861448554101532</v>
      </c>
      <c r="AH25" s="81">
        <f t="shared" si="23"/>
        <v>1.0250683451994194</v>
      </c>
      <c r="AI25" s="83">
        <f t="shared" si="23"/>
        <v>0.97055509394451689</v>
      </c>
      <c r="AJ25" s="83">
        <f t="shared" si="23"/>
        <v>0.96731915129417834</v>
      </c>
    </row>
    <row r="26" spans="1:50">
      <c r="A26" s="62" t="s">
        <v>43</v>
      </c>
      <c r="B26" s="65">
        <v>641</v>
      </c>
      <c r="C26" s="26"/>
      <c r="D26" s="26"/>
      <c r="E26" s="26"/>
      <c r="F26" s="26"/>
      <c r="G26" s="26"/>
      <c r="H26" s="26"/>
      <c r="I26" s="26"/>
      <c r="J26" s="27"/>
      <c r="K26" s="27"/>
      <c r="L26" s="27"/>
      <c r="M26" s="27"/>
      <c r="N26" s="27"/>
      <c r="O26" s="27"/>
      <c r="P26" s="25"/>
      <c r="Q26" s="25"/>
      <c r="R26" s="26"/>
      <c r="S26" s="26"/>
      <c r="T26" s="26"/>
      <c r="U26" s="26"/>
      <c r="W26" s="79" t="s">
        <v>66</v>
      </c>
      <c r="X26" s="82">
        <f t="shared" si="24"/>
        <v>0.53843862847576496</v>
      </c>
      <c r="Y26" s="84">
        <f t="shared" si="23"/>
        <v>1.0564146289304466</v>
      </c>
      <c r="Z26" s="82">
        <f t="shared" si="23"/>
        <v>0.95816872999148039</v>
      </c>
      <c r="AA26" s="84">
        <f t="shared" si="23"/>
        <v>0.97484740305116713</v>
      </c>
      <c r="AB26" s="84">
        <f t="shared" si="23"/>
        <v>0.99511233105678998</v>
      </c>
      <c r="AC26" s="84">
        <f t="shared" si="23"/>
        <v>1.0055892891522842</v>
      </c>
      <c r="AD26" s="84">
        <f t="shared" si="23"/>
        <v>0.95459559399410743</v>
      </c>
      <c r="AE26" s="84">
        <f t="shared" si="23"/>
        <v>1.0460486140065033</v>
      </c>
      <c r="AF26" s="84">
        <f t="shared" si="23"/>
        <v>1.0026752909988765</v>
      </c>
      <c r="AG26" s="84">
        <f t="shared" si="23"/>
        <v>1.3448903777843619</v>
      </c>
      <c r="AH26" s="82">
        <f t="shared" si="23"/>
        <v>1.0309615638229013</v>
      </c>
      <c r="AI26" s="84">
        <f t="shared" si="23"/>
        <v>0.96733527910310535</v>
      </c>
      <c r="AJ26" s="84">
        <f t="shared" si="23"/>
        <v>0.96744168543511289</v>
      </c>
    </row>
    <row r="27" spans="1:50">
      <c r="A27" s="62" t="s">
        <v>44</v>
      </c>
      <c r="B27" s="73">
        <f>ROUND(AVERAGE(B22:B26),0)</f>
        <v>653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5"/>
      <c r="P27" s="26"/>
      <c r="Q27" s="26"/>
      <c r="R27" s="26"/>
      <c r="S27" s="26"/>
      <c r="T27" s="64"/>
      <c r="U27" s="64"/>
      <c r="W27" s="80" t="s">
        <v>67</v>
      </c>
      <c r="X27" s="81">
        <f t="shared" si="24"/>
        <v>0.53004850837424811</v>
      </c>
      <c r="Y27" s="83">
        <f t="shared" si="23"/>
        <v>1.0497199400211248</v>
      </c>
      <c r="Z27" s="81">
        <f t="shared" si="23"/>
        <v>0.97037072426225679</v>
      </c>
      <c r="AA27" s="83">
        <f t="shared" si="23"/>
        <v>0.96840740764262301</v>
      </c>
      <c r="AB27" s="83">
        <f t="shared" si="23"/>
        <v>0.97470530755576246</v>
      </c>
      <c r="AC27" s="83">
        <f t="shared" si="23"/>
        <v>0.97392125748425251</v>
      </c>
      <c r="AD27" s="83">
        <f t="shared" si="23"/>
        <v>0.94408865755642379</v>
      </c>
      <c r="AE27" s="83">
        <f t="shared" si="23"/>
        <v>1.0547825449288297</v>
      </c>
      <c r="AF27" s="83">
        <f t="shared" si="23"/>
        <v>0.99969691856485898</v>
      </c>
      <c r="AG27" s="83">
        <f t="shared" si="23"/>
        <v>1.3835145880302326</v>
      </c>
      <c r="AH27" s="81">
        <f t="shared" si="23"/>
        <v>1.0190046477588943</v>
      </c>
      <c r="AI27" s="83">
        <f t="shared" si="23"/>
        <v>0.92960828098206361</v>
      </c>
      <c r="AJ27" s="83">
        <f t="shared" si="23"/>
        <v>0.93225475573353556</v>
      </c>
    </row>
    <row r="28" spans="1:50">
      <c r="A28" s="62" t="s">
        <v>45</v>
      </c>
      <c r="B28" s="73">
        <f>ROUND(AVERAGE(B23:B27),0)</f>
        <v>657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9"/>
      <c r="P28" s="30"/>
      <c r="W28" s="78" t="s">
        <v>68</v>
      </c>
      <c r="X28" s="82">
        <f t="shared" si="24"/>
        <v>0.53798940893710001</v>
      </c>
      <c r="Y28" s="84">
        <f t="shared" si="23"/>
        <v>1.0473692763043108</v>
      </c>
      <c r="Z28" s="82">
        <f t="shared" si="23"/>
        <v>0.9458771501285772</v>
      </c>
      <c r="AA28" s="84">
        <f t="shared" si="23"/>
        <v>0.9481949648181518</v>
      </c>
      <c r="AB28" s="84">
        <f t="shared" si="23"/>
        <v>0.97345323311289866</v>
      </c>
      <c r="AC28" s="84">
        <f t="shared" si="23"/>
        <v>0.97652497448338926</v>
      </c>
      <c r="AD28" s="84">
        <f t="shared" si="23"/>
        <v>0.96427239664691533</v>
      </c>
      <c r="AE28" s="84">
        <f t="shared" si="23"/>
        <v>1.0734259098006025</v>
      </c>
      <c r="AF28" s="84">
        <f t="shared" si="23"/>
        <v>0.9931553469289478</v>
      </c>
      <c r="AG28" s="84">
        <f t="shared" si="23"/>
        <v>1.4344719465023668</v>
      </c>
      <c r="AH28" s="82">
        <f t="shared" si="23"/>
        <v>0.94542544975034404</v>
      </c>
      <c r="AI28" s="84">
        <f t="shared" si="23"/>
        <v>0.88896282839809571</v>
      </c>
      <c r="AJ28" s="84">
        <f t="shared" si="23"/>
        <v>0.9539530318245919</v>
      </c>
    </row>
    <row r="29" spans="1:50">
      <c r="W29" s="80" t="s">
        <v>69</v>
      </c>
      <c r="X29" s="81">
        <f t="shared" si="24"/>
        <v>0.54393722456233495</v>
      </c>
      <c r="Y29" s="83">
        <f t="shared" si="23"/>
        <v>1.032480416358144</v>
      </c>
      <c r="Z29" s="81">
        <f t="shared" si="23"/>
        <v>0.91853121175322716</v>
      </c>
      <c r="AA29" s="83">
        <f t="shared" si="23"/>
        <v>0.94341759129077829</v>
      </c>
      <c r="AB29" s="83">
        <f t="shared" si="23"/>
        <v>0.95289940164954201</v>
      </c>
      <c r="AC29" s="83">
        <f t="shared" si="23"/>
        <v>0.91526250267045883</v>
      </c>
      <c r="AD29" s="83">
        <f t="shared" si="23"/>
        <v>0.95487249564432386</v>
      </c>
      <c r="AE29" s="83">
        <f t="shared" si="23"/>
        <v>1.0519782303182084</v>
      </c>
      <c r="AF29" s="83">
        <f t="shared" si="23"/>
        <v>0.9504964370057204</v>
      </c>
      <c r="AG29" s="83">
        <f t="shared" si="23"/>
        <v>1.5371698631690331</v>
      </c>
      <c r="AH29" s="81">
        <f t="shared" si="23"/>
        <v>0.86444957255736155</v>
      </c>
      <c r="AI29" s="83">
        <f t="shared" si="23"/>
        <v>0.85144683190048664</v>
      </c>
      <c r="AJ29" s="83">
        <f t="shared" si="23"/>
        <v>0.99747494556651617</v>
      </c>
    </row>
    <row r="30" spans="1:50">
      <c r="W30" s="79" t="s">
        <v>70</v>
      </c>
      <c r="X30" s="82">
        <f t="shared" si="24"/>
        <v>0.5543413599006809</v>
      </c>
      <c r="Y30" s="84">
        <f t="shared" si="23"/>
        <v>1.0187988243183432</v>
      </c>
      <c r="Z30" s="82">
        <f t="shared" si="23"/>
        <v>0.9483096051050276</v>
      </c>
      <c r="AA30" s="84">
        <f t="shared" si="23"/>
        <v>0.97873615084756505</v>
      </c>
      <c r="AB30" s="84">
        <f t="shared" si="23"/>
        <v>0.98474783383443476</v>
      </c>
      <c r="AC30" s="84">
        <f t="shared" si="23"/>
        <v>0.93723161995085358</v>
      </c>
      <c r="AD30" s="84">
        <f t="shared" si="23"/>
        <v>1.0487743078155025</v>
      </c>
      <c r="AE30" s="84">
        <f t="shared" si="23"/>
        <v>1.073366926973341</v>
      </c>
      <c r="AF30" s="84">
        <f t="shared" si="23"/>
        <v>0.96188214154896068</v>
      </c>
      <c r="AG30" s="84">
        <f t="shared" si="23"/>
        <v>1.6475650374501452</v>
      </c>
      <c r="AH30" s="82">
        <f t="shared" si="23"/>
        <v>0.78562574814726149</v>
      </c>
      <c r="AI30" s="84">
        <f t="shared" si="23"/>
        <v>0.83414461488035041</v>
      </c>
      <c r="AJ30" s="84">
        <f t="shared" si="23"/>
        <v>1.051941494475763</v>
      </c>
    </row>
    <row r="31" spans="1:50">
      <c r="B31" s="86"/>
      <c r="C31" s="92" t="s">
        <v>7</v>
      </c>
      <c r="D31" s="92" t="s">
        <v>8</v>
      </c>
      <c r="E31" s="92" t="s">
        <v>9</v>
      </c>
      <c r="F31" s="92" t="s">
        <v>10</v>
      </c>
      <c r="G31" s="92" t="s">
        <v>11</v>
      </c>
      <c r="H31" s="92" t="s">
        <v>12</v>
      </c>
      <c r="I31" s="92" t="s">
        <v>13</v>
      </c>
      <c r="J31" s="93" t="s">
        <v>14</v>
      </c>
      <c r="K31" s="93" t="s">
        <v>15</v>
      </c>
      <c r="L31" s="93" t="s">
        <v>16</v>
      </c>
      <c r="M31" s="93" t="s">
        <v>17</v>
      </c>
      <c r="N31" s="93" t="s">
        <v>18</v>
      </c>
      <c r="O31" s="93" t="s">
        <v>19</v>
      </c>
      <c r="P31" s="86"/>
      <c r="Q31" s="86"/>
      <c r="R31" s="86"/>
      <c r="S31" s="86"/>
      <c r="W31" s="80" t="s">
        <v>71</v>
      </c>
      <c r="X31" s="81">
        <f t="shared" si="24"/>
        <v>0.5707887456176638</v>
      </c>
      <c r="Y31" s="83">
        <f t="shared" si="23"/>
        <v>0.98275976788088681</v>
      </c>
      <c r="Z31" s="81">
        <f t="shared" si="23"/>
        <v>0.94490082299533917</v>
      </c>
      <c r="AA31" s="83">
        <f t="shared" si="23"/>
        <v>0.97890217734000862</v>
      </c>
      <c r="AB31" s="83">
        <f t="shared" si="23"/>
        <v>0.99096225508680669</v>
      </c>
      <c r="AC31" s="83">
        <f t="shared" si="23"/>
        <v>0.95137471874585111</v>
      </c>
      <c r="AD31" s="83">
        <f t="shared" si="23"/>
        <v>1.0664553767729941</v>
      </c>
      <c r="AE31" s="83">
        <f t="shared" si="23"/>
        <v>1.0536968348554998</v>
      </c>
      <c r="AF31" s="83">
        <f t="shared" si="23"/>
        <v>0.96721844376026289</v>
      </c>
      <c r="AG31" s="83">
        <f t="shared" si="23"/>
        <v>1.6717537814927579</v>
      </c>
      <c r="AH31" s="81">
        <f t="shared" si="23"/>
        <v>0.74258624705711429</v>
      </c>
      <c r="AI31" s="83">
        <f t="shared" si="23"/>
        <v>0.86108900372651642</v>
      </c>
      <c r="AJ31" s="83">
        <f t="shared" si="23"/>
        <v>1.1288320007469341</v>
      </c>
    </row>
    <row r="32" spans="1:50">
      <c r="B32" s="66" t="s">
        <v>63</v>
      </c>
      <c r="C32" s="59">
        <f>X23</f>
        <v>0.53084511960934688</v>
      </c>
      <c r="D32" s="59">
        <f t="shared" ref="D32:O32" si="25">Y23</f>
        <v>1.1044003339644877</v>
      </c>
      <c r="E32" s="59">
        <f t="shared" si="25"/>
        <v>0.93802161215710422</v>
      </c>
      <c r="F32" s="59">
        <f t="shared" si="25"/>
        <v>0.98363620634167781</v>
      </c>
      <c r="G32" s="59">
        <f t="shared" si="25"/>
        <v>1.0525740210320385</v>
      </c>
      <c r="H32" s="59">
        <f t="shared" si="25"/>
        <v>1.0284328960799549</v>
      </c>
      <c r="I32" s="59">
        <f t="shared" si="25"/>
        <v>1.0128069759696956</v>
      </c>
      <c r="J32" s="59">
        <f t="shared" si="25"/>
        <v>1.0721288766049608</v>
      </c>
      <c r="K32" s="59">
        <f t="shared" si="25"/>
        <v>1.0900191230164267</v>
      </c>
      <c r="L32" s="59">
        <f t="shared" si="25"/>
        <v>1.4485977197888102</v>
      </c>
      <c r="M32" s="59">
        <f t="shared" si="25"/>
        <v>1.0244338197141385</v>
      </c>
      <c r="N32" s="59">
        <f t="shared" si="25"/>
        <v>0.98989524960481901</v>
      </c>
      <c r="O32" s="59">
        <f t="shared" si="25"/>
        <v>0.95592298372680751</v>
      </c>
      <c r="P32" s="86"/>
      <c r="Q32" s="86"/>
      <c r="R32" s="86"/>
      <c r="S32" s="86"/>
      <c r="W32" s="79" t="s">
        <v>72</v>
      </c>
      <c r="X32" s="82">
        <f t="shared" si="24"/>
        <v>0.59708492722823847</v>
      </c>
      <c r="Y32" s="84">
        <f t="shared" si="23"/>
        <v>0.95011043159770103</v>
      </c>
      <c r="Z32" s="82">
        <f t="shared" si="23"/>
        <v>0.97072018948275918</v>
      </c>
      <c r="AA32" s="84">
        <f t="shared" si="23"/>
        <v>1.0053638266144544</v>
      </c>
      <c r="AB32" s="84">
        <f t="shared" si="23"/>
        <v>1.0061118976179901</v>
      </c>
      <c r="AC32" s="84">
        <f t="shared" si="23"/>
        <v>0.94761221108810145</v>
      </c>
      <c r="AD32" s="84">
        <f t="shared" si="23"/>
        <v>1.0519859233967881</v>
      </c>
      <c r="AE32" s="84">
        <f t="shared" si="23"/>
        <v>1.0599166957354553</v>
      </c>
      <c r="AF32" s="84">
        <f t="shared" si="23"/>
        <v>0.97185324113953975</v>
      </c>
      <c r="AG32" s="84">
        <f t="shared" si="23"/>
        <v>1.6947870665061386</v>
      </c>
      <c r="AH32" s="82">
        <f t="shared" si="23"/>
        <v>0.75620220977154684</v>
      </c>
      <c r="AI32" s="84">
        <f t="shared" si="23"/>
        <v>0.87828178728442874</v>
      </c>
      <c r="AJ32" s="84">
        <f t="shared" si="23"/>
        <v>1.1413119237657965</v>
      </c>
    </row>
    <row r="33" spans="2:36" ht="18.75">
      <c r="B33" s="9" t="s">
        <v>46</v>
      </c>
      <c r="C33" s="94" t="s">
        <v>2</v>
      </c>
      <c r="D33" s="94">
        <v>1</v>
      </c>
      <c r="E33" s="94">
        <v>2</v>
      </c>
      <c r="F33" s="94">
        <v>3</v>
      </c>
      <c r="G33" s="94">
        <v>4</v>
      </c>
      <c r="H33" s="94">
        <v>5</v>
      </c>
      <c r="I33" s="94">
        <v>6</v>
      </c>
      <c r="J33" s="94">
        <v>7</v>
      </c>
      <c r="K33" s="94">
        <v>8</v>
      </c>
      <c r="L33" s="94">
        <v>9</v>
      </c>
      <c r="M33" s="94">
        <v>10</v>
      </c>
      <c r="N33" s="94">
        <v>11</v>
      </c>
      <c r="O33" s="94">
        <v>12</v>
      </c>
      <c r="P33" s="95" t="s">
        <v>3</v>
      </c>
      <c r="Q33" s="96" t="s">
        <v>79</v>
      </c>
      <c r="R33" s="96" t="s">
        <v>5</v>
      </c>
      <c r="S33" s="96" t="s">
        <v>6</v>
      </c>
      <c r="W33" s="80" t="s">
        <v>73</v>
      </c>
      <c r="X33" s="81">
        <f t="shared" si="24"/>
        <v>0.61690471042607042</v>
      </c>
      <c r="Y33" s="83">
        <f t="shared" si="23"/>
        <v>0.94211976993553237</v>
      </c>
      <c r="Z33" s="81">
        <f t="shared" si="23"/>
        <v>0.97178484298643708</v>
      </c>
      <c r="AA33" s="83">
        <f t="shared" si="23"/>
        <v>1.0116596141602419</v>
      </c>
      <c r="AB33" s="83">
        <f t="shared" si="23"/>
        <v>0.99664098602843454</v>
      </c>
      <c r="AC33" s="83">
        <f t="shared" si="23"/>
        <v>0.95629701643028842</v>
      </c>
      <c r="AD33" s="83">
        <f t="shared" si="23"/>
        <v>1.0620362159482313</v>
      </c>
      <c r="AE33" s="83">
        <f t="shared" si="23"/>
        <v>1.0319954123420763</v>
      </c>
      <c r="AF33" s="83">
        <f t="shared" si="23"/>
        <v>0.97215940263973122</v>
      </c>
      <c r="AG33" s="83">
        <f t="shared" si="23"/>
        <v>1.6727400932356988</v>
      </c>
      <c r="AH33" s="81">
        <f t="shared" si="23"/>
        <v>0.79546613044279013</v>
      </c>
      <c r="AI33" s="83">
        <f t="shared" si="23"/>
        <v>0.87920572760472804</v>
      </c>
      <c r="AJ33" s="83">
        <f t="shared" si="23"/>
        <v>1.1497835103409302</v>
      </c>
    </row>
    <row r="34" spans="2:36">
      <c r="B34" s="97" t="s">
        <v>25</v>
      </c>
      <c r="C34" s="98">
        <f>ROUND(B8*$C$32,0)</f>
        <v>311</v>
      </c>
      <c r="D34" s="98">
        <f>ROUND(C7*D32,0)</f>
        <v>353</v>
      </c>
      <c r="E34" s="98">
        <f t="shared" ref="E34:O34" si="26">ROUND(D7*E32,0)</f>
        <v>350</v>
      </c>
      <c r="F34" s="98">
        <f t="shared" si="26"/>
        <v>346</v>
      </c>
      <c r="G34" s="98">
        <f t="shared" si="26"/>
        <v>351</v>
      </c>
      <c r="H34" s="98">
        <f t="shared" si="26"/>
        <v>384</v>
      </c>
      <c r="I34" s="98">
        <f t="shared" si="26"/>
        <v>354</v>
      </c>
      <c r="J34" s="98">
        <f t="shared" si="26"/>
        <v>346</v>
      </c>
      <c r="K34" s="98">
        <f t="shared" si="26"/>
        <v>404</v>
      </c>
      <c r="L34" s="98">
        <f t="shared" si="26"/>
        <v>503</v>
      </c>
      <c r="M34" s="98">
        <f t="shared" si="26"/>
        <v>435</v>
      </c>
      <c r="N34" s="98">
        <f t="shared" si="26"/>
        <v>429</v>
      </c>
      <c r="O34" s="98">
        <f t="shared" si="26"/>
        <v>359</v>
      </c>
      <c r="P34" s="75">
        <f t="shared" ref="P34:P38" si="27">SUM(C34:O34)</f>
        <v>4925</v>
      </c>
      <c r="Q34" s="91">
        <f>SUM(C34:H34)</f>
        <v>2095</v>
      </c>
      <c r="R34" s="91">
        <f>SUM(I34:K34)</f>
        <v>1104</v>
      </c>
      <c r="S34" s="91">
        <f>SUM(L34:O34)</f>
        <v>1726</v>
      </c>
      <c r="W34" s="79" t="s">
        <v>74</v>
      </c>
      <c r="X34" s="82">
        <f t="shared" si="24"/>
        <v>0.63521171432891932</v>
      </c>
      <c r="Y34" s="84">
        <f t="shared" si="23"/>
        <v>0.94763620186041519</v>
      </c>
      <c r="Z34" s="82">
        <f t="shared" si="23"/>
        <v>0.9613585579756645</v>
      </c>
      <c r="AA34" s="84">
        <f t="shared" si="23"/>
        <v>1.0024528152933863</v>
      </c>
      <c r="AB34" s="84">
        <f t="shared" si="23"/>
        <v>0.97830034196261284</v>
      </c>
      <c r="AC34" s="84">
        <f t="shared" si="23"/>
        <v>0.95997965199296731</v>
      </c>
      <c r="AD34" s="84">
        <f t="shared" si="23"/>
        <v>1.0174974738834885</v>
      </c>
      <c r="AE34" s="84">
        <f t="shared" si="23"/>
        <v>1.0289430520232801</v>
      </c>
      <c r="AF34" s="84">
        <f t="shared" si="23"/>
        <v>1.0184307413639002</v>
      </c>
      <c r="AG34" s="84">
        <f t="shared" si="23"/>
        <v>1.6387631599131283</v>
      </c>
      <c r="AH34" s="82">
        <f t="shared" si="23"/>
        <v>0.8504802693070691</v>
      </c>
      <c r="AI34" s="84">
        <f t="shared" si="23"/>
        <v>0.86585333039973766</v>
      </c>
      <c r="AJ34" s="84">
        <f t="shared" si="23"/>
        <v>1.1445506619598147</v>
      </c>
    </row>
    <row r="35" spans="2:36">
      <c r="B35" s="97" t="s">
        <v>26</v>
      </c>
      <c r="C35" s="98">
        <f t="shared" ref="C35:C38" si="28">ROUND(B9*$C$32,0)</f>
        <v>323</v>
      </c>
      <c r="D35" s="98">
        <f t="shared" ref="D35:O35" si="29">ROUND(C34*D32,0)</f>
        <v>343</v>
      </c>
      <c r="E35" s="98">
        <f t="shared" si="29"/>
        <v>331</v>
      </c>
      <c r="F35" s="98">
        <f t="shared" si="29"/>
        <v>344</v>
      </c>
      <c r="G35" s="98">
        <f t="shared" si="29"/>
        <v>364</v>
      </c>
      <c r="H35" s="98">
        <f t="shared" si="29"/>
        <v>361</v>
      </c>
      <c r="I35" s="98">
        <f t="shared" si="29"/>
        <v>389</v>
      </c>
      <c r="J35" s="98">
        <f t="shared" si="29"/>
        <v>380</v>
      </c>
      <c r="K35" s="98">
        <f t="shared" si="29"/>
        <v>377</v>
      </c>
      <c r="L35" s="98">
        <f t="shared" si="29"/>
        <v>585</v>
      </c>
      <c r="M35" s="98">
        <f t="shared" si="29"/>
        <v>515</v>
      </c>
      <c r="N35" s="98">
        <f t="shared" si="29"/>
        <v>431</v>
      </c>
      <c r="O35" s="98">
        <f t="shared" si="29"/>
        <v>410</v>
      </c>
      <c r="P35" s="75">
        <f t="shared" si="27"/>
        <v>5153</v>
      </c>
      <c r="Q35" s="91">
        <f t="shared" ref="Q35:Q38" si="30">SUM(C35:H35)</f>
        <v>2066</v>
      </c>
      <c r="R35" s="91">
        <f t="shared" ref="R35:R38" si="31">SUM(I35:K35)</f>
        <v>1146</v>
      </c>
      <c r="S35" s="91">
        <f t="shared" ref="S35:S38" si="32">SUM(L35:O35)</f>
        <v>1941</v>
      </c>
      <c r="W35" s="80" t="s">
        <v>75</v>
      </c>
      <c r="X35" s="81">
        <f t="shared" si="24"/>
        <v>0.64322210858651807</v>
      </c>
      <c r="Y35" s="83">
        <f t="shared" si="23"/>
        <v>0.95391629903128106</v>
      </c>
      <c r="Z35" s="81">
        <f t="shared" si="23"/>
        <v>0.96230105891816553</v>
      </c>
      <c r="AA35" s="83">
        <f t="shared" si="23"/>
        <v>0.99157247390426606</v>
      </c>
      <c r="AB35" s="83">
        <f t="shared" si="23"/>
        <v>0.97094740078614228</v>
      </c>
      <c r="AC35" s="83">
        <f t="shared" si="23"/>
        <v>0.9523530697144863</v>
      </c>
      <c r="AD35" s="83">
        <f t="shared" si="23"/>
        <v>1.0009014107069425</v>
      </c>
      <c r="AE35" s="83">
        <f t="shared" si="23"/>
        <v>1.0278963359431952</v>
      </c>
      <c r="AF35" s="83">
        <f t="shared" si="23"/>
        <v>1.0138995038949772</v>
      </c>
      <c r="AG35" s="83">
        <f t="shared" si="23"/>
        <v>1.5855260723951943</v>
      </c>
      <c r="AH35" s="81">
        <f t="shared" si="23"/>
        <v>0.88334523824281852</v>
      </c>
      <c r="AI35" s="83">
        <f t="shared" si="23"/>
        <v>0.84771334693321787</v>
      </c>
      <c r="AJ35" s="83">
        <f t="shared" si="23"/>
        <v>1.1488964453753656</v>
      </c>
    </row>
    <row r="36" spans="2:36">
      <c r="B36" s="97" t="s">
        <v>27</v>
      </c>
      <c r="C36" s="98">
        <f t="shared" si="28"/>
        <v>336</v>
      </c>
      <c r="D36" s="98">
        <f t="shared" ref="D36:O36" si="33">ROUND(C35*D32,0)</f>
        <v>357</v>
      </c>
      <c r="E36" s="98">
        <f t="shared" si="33"/>
        <v>322</v>
      </c>
      <c r="F36" s="98">
        <f t="shared" si="33"/>
        <v>326</v>
      </c>
      <c r="G36" s="98">
        <f t="shared" si="33"/>
        <v>362</v>
      </c>
      <c r="H36" s="98">
        <f t="shared" si="33"/>
        <v>374</v>
      </c>
      <c r="I36" s="98">
        <f t="shared" si="33"/>
        <v>366</v>
      </c>
      <c r="J36" s="98">
        <f t="shared" si="33"/>
        <v>417</v>
      </c>
      <c r="K36" s="98">
        <f t="shared" si="33"/>
        <v>414</v>
      </c>
      <c r="L36" s="98">
        <f t="shared" si="33"/>
        <v>546</v>
      </c>
      <c r="M36" s="98">
        <f t="shared" si="33"/>
        <v>599</v>
      </c>
      <c r="N36" s="98">
        <f t="shared" si="33"/>
        <v>510</v>
      </c>
      <c r="O36" s="98">
        <f t="shared" si="33"/>
        <v>412</v>
      </c>
      <c r="P36" s="75">
        <f t="shared" si="27"/>
        <v>5341</v>
      </c>
      <c r="Q36" s="91">
        <f t="shared" si="30"/>
        <v>2077</v>
      </c>
      <c r="R36" s="91">
        <f t="shared" si="31"/>
        <v>1197</v>
      </c>
      <c r="S36" s="91">
        <f t="shared" si="32"/>
        <v>2067</v>
      </c>
      <c r="W36" s="79" t="s">
        <v>77</v>
      </c>
      <c r="X36" s="82">
        <f t="shared" si="24"/>
        <v>0.64076921565292932</v>
      </c>
      <c r="Y36" s="84">
        <f t="shared" si="23"/>
        <v>0.9633794047581532</v>
      </c>
      <c r="Z36" s="82">
        <f t="shared" si="23"/>
        <v>0.95722562176142034</v>
      </c>
      <c r="AA36" s="84">
        <f t="shared" si="23"/>
        <v>0.99288250811672973</v>
      </c>
      <c r="AB36" s="84">
        <f t="shared" si="23"/>
        <v>0.9491576429874512</v>
      </c>
      <c r="AC36" s="84">
        <f t="shared" si="23"/>
        <v>0.95590766074943356</v>
      </c>
      <c r="AD36" s="84">
        <f t="shared" si="23"/>
        <v>1.0001573630878948</v>
      </c>
      <c r="AE36" s="84">
        <f t="shared" si="23"/>
        <v>1.0145043915555445</v>
      </c>
      <c r="AF36" s="84">
        <f t="shared" si="23"/>
        <v>1.0265037175047114</v>
      </c>
      <c r="AG36" s="84">
        <f t="shared" si="23"/>
        <v>1.5334798262651634</v>
      </c>
      <c r="AH36" s="82">
        <f t="shared" si="23"/>
        <v>0.90236059489412601</v>
      </c>
      <c r="AI36" s="84">
        <f t="shared" si="23"/>
        <v>0.85365429764081946</v>
      </c>
      <c r="AJ36" s="84">
        <f t="shared" si="23"/>
        <v>1.1445993476421674</v>
      </c>
    </row>
    <row r="37" spans="2:36">
      <c r="B37" s="97" t="s">
        <v>28</v>
      </c>
      <c r="C37" s="98">
        <f t="shared" si="28"/>
        <v>346</v>
      </c>
      <c r="D37" s="98">
        <f t="shared" ref="D37:O37" si="34">ROUND(C36*D32,0)</f>
        <v>371</v>
      </c>
      <c r="E37" s="98">
        <f t="shared" si="34"/>
        <v>335</v>
      </c>
      <c r="F37" s="98">
        <f t="shared" si="34"/>
        <v>317</v>
      </c>
      <c r="G37" s="98">
        <f t="shared" si="34"/>
        <v>343</v>
      </c>
      <c r="H37" s="98">
        <f t="shared" si="34"/>
        <v>372</v>
      </c>
      <c r="I37" s="98">
        <f t="shared" si="34"/>
        <v>379</v>
      </c>
      <c r="J37" s="98">
        <f t="shared" si="34"/>
        <v>392</v>
      </c>
      <c r="K37" s="98">
        <f t="shared" si="34"/>
        <v>455</v>
      </c>
      <c r="L37" s="98">
        <f t="shared" si="34"/>
        <v>600</v>
      </c>
      <c r="M37" s="98">
        <f t="shared" si="34"/>
        <v>559</v>
      </c>
      <c r="N37" s="98">
        <f t="shared" si="34"/>
        <v>593</v>
      </c>
      <c r="O37" s="98">
        <f t="shared" si="34"/>
        <v>488</v>
      </c>
      <c r="P37" s="75">
        <f t="shared" si="27"/>
        <v>5550</v>
      </c>
      <c r="Q37" s="91">
        <f t="shared" si="30"/>
        <v>2084</v>
      </c>
      <c r="R37" s="91">
        <f t="shared" si="31"/>
        <v>1226</v>
      </c>
      <c r="S37" s="91">
        <f t="shared" si="32"/>
        <v>2240</v>
      </c>
      <c r="W37" s="80" t="s">
        <v>76</v>
      </c>
      <c r="X37" s="81">
        <f t="shared" si="24"/>
        <v>0.62270561379167633</v>
      </c>
      <c r="Y37" s="83">
        <f t="shared" si="23"/>
        <v>0.98562003088425088</v>
      </c>
      <c r="Z37" s="81">
        <f t="shared" si="23"/>
        <v>0.96749233566709159</v>
      </c>
      <c r="AA37" s="83">
        <f t="shared" si="23"/>
        <v>0.97550483861641868</v>
      </c>
      <c r="AB37" s="83">
        <f t="shared" si="23"/>
        <v>0.93906956983967671</v>
      </c>
      <c r="AC37" s="83">
        <f t="shared" si="23"/>
        <v>0.96896930541456616</v>
      </c>
      <c r="AD37" s="83">
        <f t="shared" si="23"/>
        <v>0.99315724252607673</v>
      </c>
      <c r="AE37" s="83">
        <f t="shared" si="23"/>
        <v>1.0224510798393651</v>
      </c>
      <c r="AF37" s="83">
        <f t="shared" si="23"/>
        <v>1.0262963268561442</v>
      </c>
      <c r="AG37" s="83">
        <f t="shared" si="23"/>
        <v>1.4857836851288242</v>
      </c>
      <c r="AH37" s="81">
        <f t="shared" si="23"/>
        <v>0.90310306322688871</v>
      </c>
      <c r="AI37" s="83">
        <f t="shared" si="23"/>
        <v>0.87450763691111022</v>
      </c>
      <c r="AJ37" s="83">
        <f t="shared" si="23"/>
        <v>1.1187643273992525</v>
      </c>
    </row>
    <row r="38" spans="2:36">
      <c r="B38" s="97" t="s">
        <v>29</v>
      </c>
      <c r="C38" s="98">
        <f t="shared" si="28"/>
        <v>348</v>
      </c>
      <c r="D38" s="98">
        <f t="shared" ref="D38:O38" si="35">ROUND(C37*D32,0)</f>
        <v>382</v>
      </c>
      <c r="E38" s="98">
        <f t="shared" si="35"/>
        <v>348</v>
      </c>
      <c r="F38" s="98">
        <f t="shared" si="35"/>
        <v>330</v>
      </c>
      <c r="G38" s="98">
        <f t="shared" si="35"/>
        <v>334</v>
      </c>
      <c r="H38" s="98">
        <f t="shared" si="35"/>
        <v>353</v>
      </c>
      <c r="I38" s="98">
        <f t="shared" si="35"/>
        <v>377</v>
      </c>
      <c r="J38" s="98">
        <f t="shared" si="35"/>
        <v>406</v>
      </c>
      <c r="K38" s="98">
        <f t="shared" si="35"/>
        <v>427</v>
      </c>
      <c r="L38" s="98">
        <f t="shared" si="35"/>
        <v>659</v>
      </c>
      <c r="M38" s="98">
        <f t="shared" si="35"/>
        <v>615</v>
      </c>
      <c r="N38" s="98">
        <f t="shared" si="35"/>
        <v>553</v>
      </c>
      <c r="O38" s="98">
        <f t="shared" si="35"/>
        <v>567</v>
      </c>
      <c r="P38" s="75">
        <f t="shared" si="27"/>
        <v>5699</v>
      </c>
      <c r="Q38" s="91">
        <f t="shared" si="30"/>
        <v>2095</v>
      </c>
      <c r="R38" s="91">
        <f t="shared" si="31"/>
        <v>1210</v>
      </c>
      <c r="S38" s="91">
        <f t="shared" si="32"/>
        <v>2394</v>
      </c>
      <c r="W38" s="79" t="s">
        <v>78</v>
      </c>
      <c r="X38" s="82">
        <f t="shared" si="24"/>
        <v>0.61081410023087135</v>
      </c>
      <c r="Y38" s="84">
        <f t="shared" si="23"/>
        <v>0.99370278096345821</v>
      </c>
      <c r="Z38" s="82">
        <f t="shared" si="23"/>
        <v>0.97360610493875555</v>
      </c>
      <c r="AA38" s="84">
        <f t="shared" si="23"/>
        <v>0.96804497081660767</v>
      </c>
      <c r="AB38" s="84">
        <f t="shared" si="23"/>
        <v>0.94909691569104826</v>
      </c>
      <c r="AC38" s="84">
        <f t="shared" si="23"/>
        <v>0.97733480903924941</v>
      </c>
      <c r="AD38" s="84">
        <f t="shared" si="23"/>
        <v>1.0005649933960181</v>
      </c>
      <c r="AE38" s="84">
        <f t="shared" si="23"/>
        <v>1.0249339702532898</v>
      </c>
      <c r="AF38" s="84">
        <f t="shared" si="23"/>
        <v>1.0118497322208704</v>
      </c>
      <c r="AG38" s="84">
        <f t="shared" si="23"/>
        <v>1.4555982919820598</v>
      </c>
      <c r="AH38" s="82">
        <f t="shared" si="23"/>
        <v>0.92563819486657706</v>
      </c>
      <c r="AI38" s="84">
        <f t="shared" si="23"/>
        <v>0.89578072573595946</v>
      </c>
      <c r="AJ38" s="84">
        <f t="shared" si="23"/>
        <v>1.1145024549800293</v>
      </c>
    </row>
    <row r="39" spans="2:36">
      <c r="B39" s="14"/>
      <c r="C39" s="99"/>
      <c r="D39" s="99"/>
      <c r="E39" s="99"/>
      <c r="F39" s="99"/>
      <c r="G39" s="86"/>
      <c r="H39" s="99"/>
      <c r="I39" s="98"/>
      <c r="J39" s="98"/>
      <c r="K39" s="98"/>
      <c r="L39" s="98"/>
      <c r="M39" s="98"/>
      <c r="N39" s="98"/>
      <c r="O39" s="98"/>
      <c r="P39" s="86"/>
      <c r="Q39" s="86"/>
      <c r="R39" s="100"/>
      <c r="S39" s="86"/>
    </row>
    <row r="40" spans="2:36">
      <c r="B40" s="101"/>
      <c r="C40" s="92" t="s">
        <v>7</v>
      </c>
      <c r="D40" s="92" t="s">
        <v>8</v>
      </c>
      <c r="E40" s="92" t="s">
        <v>9</v>
      </c>
      <c r="F40" s="92" t="s">
        <v>10</v>
      </c>
      <c r="G40" s="92" t="s">
        <v>11</v>
      </c>
      <c r="H40" s="92" t="s">
        <v>12</v>
      </c>
      <c r="I40" s="92" t="s">
        <v>13</v>
      </c>
      <c r="J40" s="93" t="s">
        <v>14</v>
      </c>
      <c r="K40" s="93" t="s">
        <v>15</v>
      </c>
      <c r="L40" s="93" t="s">
        <v>16</v>
      </c>
      <c r="M40" s="93" t="s">
        <v>17</v>
      </c>
      <c r="N40" s="93" t="s">
        <v>18</v>
      </c>
      <c r="O40" s="93" t="s">
        <v>19</v>
      </c>
      <c r="P40" s="86"/>
      <c r="Q40" s="86"/>
      <c r="R40" s="86"/>
      <c r="S40" s="86"/>
    </row>
    <row r="41" spans="2:36">
      <c r="B41" s="102" t="s">
        <v>64</v>
      </c>
      <c r="C41" s="60">
        <f>X24</f>
        <v>0.53965328675084723</v>
      </c>
      <c r="D41" s="60">
        <f t="shared" ref="D41:O41" si="36">Y24</f>
        <v>1.0784823072582561</v>
      </c>
      <c r="E41" s="60">
        <f t="shared" si="36"/>
        <v>0.94777559417886748</v>
      </c>
      <c r="F41" s="60">
        <f t="shared" si="36"/>
        <v>0.99192073431370575</v>
      </c>
      <c r="G41" s="60">
        <f t="shared" si="36"/>
        <v>1.0131669191249366</v>
      </c>
      <c r="H41" s="60">
        <f t="shared" si="36"/>
        <v>1.0043436357109279</v>
      </c>
      <c r="I41" s="60">
        <f t="shared" si="36"/>
        <v>0.9789802404562129</v>
      </c>
      <c r="J41" s="60">
        <f t="shared" si="36"/>
        <v>1.0370610033017933</v>
      </c>
      <c r="K41" s="60">
        <f t="shared" si="36"/>
        <v>1.0411794530868856</v>
      </c>
      <c r="L41" s="60">
        <f t="shared" si="36"/>
        <v>1.4204478857131835</v>
      </c>
      <c r="M41" s="60">
        <f t="shared" si="36"/>
        <v>1.0231590559226114</v>
      </c>
      <c r="N41" s="60">
        <f t="shared" si="36"/>
        <v>0.95711971979485699</v>
      </c>
      <c r="O41" s="60">
        <f t="shared" si="36"/>
        <v>0.95717985834488439</v>
      </c>
      <c r="P41" s="86"/>
      <c r="Q41" s="86"/>
      <c r="R41" s="86"/>
      <c r="S41" s="86"/>
    </row>
    <row r="42" spans="2:36" ht="18.75">
      <c r="B42" s="9" t="s">
        <v>46</v>
      </c>
      <c r="C42" s="94" t="s">
        <v>2</v>
      </c>
      <c r="D42" s="94">
        <v>1</v>
      </c>
      <c r="E42" s="94">
        <v>2</v>
      </c>
      <c r="F42" s="94">
        <v>3</v>
      </c>
      <c r="G42" s="94">
        <v>4</v>
      </c>
      <c r="H42" s="94">
        <v>5</v>
      </c>
      <c r="I42" s="94">
        <v>6</v>
      </c>
      <c r="J42" s="94">
        <v>7</v>
      </c>
      <c r="K42" s="94">
        <v>8</v>
      </c>
      <c r="L42" s="94">
        <v>9</v>
      </c>
      <c r="M42" s="94">
        <v>10</v>
      </c>
      <c r="N42" s="94">
        <v>11</v>
      </c>
      <c r="O42" s="94">
        <v>12</v>
      </c>
      <c r="P42" s="95" t="s">
        <v>3</v>
      </c>
      <c r="Q42" s="96" t="s">
        <v>79</v>
      </c>
      <c r="R42" s="96" t="s">
        <v>5</v>
      </c>
      <c r="S42" s="96" t="s">
        <v>6</v>
      </c>
    </row>
    <row r="43" spans="2:36">
      <c r="B43" s="97" t="s">
        <v>26</v>
      </c>
      <c r="C43" s="98">
        <f>ROUND(B9*$C$41,0)</f>
        <v>328</v>
      </c>
      <c r="D43" s="98">
        <f>ROUND(C8*D41,0)</f>
        <v>356</v>
      </c>
      <c r="E43" s="98">
        <f t="shared" ref="E43:O43" si="37">ROUND(D8*E41,0)</f>
        <v>322</v>
      </c>
      <c r="F43" s="98">
        <f t="shared" si="37"/>
        <v>367</v>
      </c>
      <c r="G43" s="98">
        <f t="shared" si="37"/>
        <v>360</v>
      </c>
      <c r="H43" s="98">
        <f t="shared" si="37"/>
        <v>328</v>
      </c>
      <c r="I43" s="98">
        <f t="shared" si="37"/>
        <v>351</v>
      </c>
      <c r="J43" s="98">
        <f t="shared" si="37"/>
        <v>355</v>
      </c>
      <c r="K43" s="98">
        <f t="shared" si="37"/>
        <v>326</v>
      </c>
      <c r="L43" s="98">
        <f t="shared" si="37"/>
        <v>533</v>
      </c>
      <c r="M43" s="98">
        <f t="shared" si="37"/>
        <v>499</v>
      </c>
      <c r="N43" s="98">
        <f t="shared" si="37"/>
        <v>422</v>
      </c>
      <c r="O43" s="98">
        <f t="shared" si="37"/>
        <v>397</v>
      </c>
      <c r="P43" s="75">
        <f t="shared" ref="P43:P47" si="38">SUM(C43:O43)</f>
        <v>4944</v>
      </c>
      <c r="Q43" s="91">
        <f>SUM(C43:H43)</f>
        <v>2061</v>
      </c>
      <c r="R43" s="91">
        <f>SUM(I43:K43)</f>
        <v>1032</v>
      </c>
      <c r="S43" s="91">
        <f>SUM(L43:O43)</f>
        <v>1851</v>
      </c>
    </row>
    <row r="44" spans="2:36">
      <c r="B44" s="97" t="s">
        <v>27</v>
      </c>
      <c r="C44" s="98">
        <f t="shared" ref="C44:C47" si="39">ROUND(B10*$C$41,0)</f>
        <v>342</v>
      </c>
      <c r="D44" s="98">
        <f t="shared" ref="D44:O44" si="40">ROUND(C43*D41,0)</f>
        <v>354</v>
      </c>
      <c r="E44" s="98">
        <f t="shared" si="40"/>
        <v>337</v>
      </c>
      <c r="F44" s="98">
        <f t="shared" si="40"/>
        <v>319</v>
      </c>
      <c r="G44" s="98">
        <f t="shared" si="40"/>
        <v>372</v>
      </c>
      <c r="H44" s="98">
        <f t="shared" si="40"/>
        <v>362</v>
      </c>
      <c r="I44" s="98">
        <f t="shared" si="40"/>
        <v>321</v>
      </c>
      <c r="J44" s="103">
        <f t="shared" si="40"/>
        <v>364</v>
      </c>
      <c r="K44" s="103">
        <f t="shared" si="40"/>
        <v>370</v>
      </c>
      <c r="L44" s="103">
        <f t="shared" si="40"/>
        <v>463</v>
      </c>
      <c r="M44" s="103">
        <f t="shared" si="40"/>
        <v>545</v>
      </c>
      <c r="N44" s="103">
        <f t="shared" si="40"/>
        <v>478</v>
      </c>
      <c r="O44" s="103">
        <f t="shared" si="40"/>
        <v>404</v>
      </c>
      <c r="P44" s="75">
        <f t="shared" si="38"/>
        <v>5031</v>
      </c>
      <c r="Q44" s="91">
        <f t="shared" ref="Q44:Q47" si="41">SUM(C44:H44)</f>
        <v>2086</v>
      </c>
      <c r="R44" s="91">
        <f t="shared" ref="R44:R47" si="42">SUM(I44:K44)</f>
        <v>1055</v>
      </c>
      <c r="S44" s="91">
        <f t="shared" ref="S44:S47" si="43">SUM(L44:O44)</f>
        <v>1890</v>
      </c>
    </row>
    <row r="45" spans="2:36">
      <c r="B45" s="97" t="s">
        <v>28</v>
      </c>
      <c r="C45" s="98">
        <f t="shared" si="39"/>
        <v>352</v>
      </c>
      <c r="D45" s="98">
        <f t="shared" ref="D45:O45" si="44">ROUND(C44*D41,0)</f>
        <v>369</v>
      </c>
      <c r="E45" s="98">
        <f t="shared" si="44"/>
        <v>336</v>
      </c>
      <c r="F45" s="98">
        <f t="shared" si="44"/>
        <v>334</v>
      </c>
      <c r="G45" s="98">
        <f t="shared" si="44"/>
        <v>323</v>
      </c>
      <c r="H45" s="98">
        <f t="shared" si="44"/>
        <v>374</v>
      </c>
      <c r="I45" s="98">
        <f t="shared" si="44"/>
        <v>354</v>
      </c>
      <c r="J45" s="103">
        <f t="shared" si="44"/>
        <v>333</v>
      </c>
      <c r="K45" s="103">
        <f t="shared" si="44"/>
        <v>379</v>
      </c>
      <c r="L45" s="103">
        <f t="shared" si="44"/>
        <v>526</v>
      </c>
      <c r="M45" s="103">
        <f t="shared" si="44"/>
        <v>474</v>
      </c>
      <c r="N45" s="103">
        <f t="shared" si="44"/>
        <v>522</v>
      </c>
      <c r="O45" s="103">
        <f t="shared" si="44"/>
        <v>458</v>
      </c>
      <c r="P45" s="75">
        <f t="shared" si="38"/>
        <v>5134</v>
      </c>
      <c r="Q45" s="91">
        <f t="shared" si="41"/>
        <v>2088</v>
      </c>
      <c r="R45" s="91">
        <f t="shared" si="42"/>
        <v>1066</v>
      </c>
      <c r="S45" s="91">
        <f t="shared" si="43"/>
        <v>1980</v>
      </c>
    </row>
    <row r="46" spans="2:36">
      <c r="B46" s="97" t="s">
        <v>29</v>
      </c>
      <c r="C46" s="98">
        <f t="shared" si="39"/>
        <v>354</v>
      </c>
      <c r="D46" s="98">
        <f t="shared" ref="D46:O46" si="45">ROUND(C45*D41,0)</f>
        <v>380</v>
      </c>
      <c r="E46" s="98">
        <f t="shared" si="45"/>
        <v>350</v>
      </c>
      <c r="F46" s="98">
        <f t="shared" si="45"/>
        <v>333</v>
      </c>
      <c r="G46" s="98">
        <f t="shared" si="45"/>
        <v>338</v>
      </c>
      <c r="H46" s="98">
        <f t="shared" si="45"/>
        <v>324</v>
      </c>
      <c r="I46" s="98">
        <f t="shared" si="45"/>
        <v>366</v>
      </c>
      <c r="J46" s="103">
        <f t="shared" si="45"/>
        <v>367</v>
      </c>
      <c r="K46" s="103">
        <f t="shared" si="45"/>
        <v>347</v>
      </c>
      <c r="L46" s="103">
        <f t="shared" si="45"/>
        <v>538</v>
      </c>
      <c r="M46" s="103">
        <f t="shared" si="45"/>
        <v>538</v>
      </c>
      <c r="N46" s="103">
        <f t="shared" si="45"/>
        <v>454</v>
      </c>
      <c r="O46" s="103">
        <f t="shared" si="45"/>
        <v>500</v>
      </c>
      <c r="P46" s="75">
        <f t="shared" si="38"/>
        <v>5189</v>
      </c>
      <c r="Q46" s="91">
        <f t="shared" si="41"/>
        <v>2079</v>
      </c>
      <c r="R46" s="91">
        <f t="shared" si="42"/>
        <v>1080</v>
      </c>
      <c r="S46" s="91">
        <f t="shared" si="43"/>
        <v>2030</v>
      </c>
    </row>
    <row r="47" spans="2:36">
      <c r="B47" s="97" t="s">
        <v>30</v>
      </c>
      <c r="C47" s="98">
        <f t="shared" si="39"/>
        <v>368</v>
      </c>
      <c r="D47" s="98">
        <f t="shared" ref="D47:O47" si="46">ROUND(C46*D41,0)</f>
        <v>382</v>
      </c>
      <c r="E47" s="98">
        <f t="shared" si="46"/>
        <v>360</v>
      </c>
      <c r="F47" s="98">
        <f t="shared" si="46"/>
        <v>347</v>
      </c>
      <c r="G47" s="98">
        <f t="shared" si="46"/>
        <v>337</v>
      </c>
      <c r="H47" s="98">
        <f t="shared" si="46"/>
        <v>339</v>
      </c>
      <c r="I47" s="98">
        <f t="shared" si="46"/>
        <v>317</v>
      </c>
      <c r="J47" s="103">
        <f t="shared" si="46"/>
        <v>380</v>
      </c>
      <c r="K47" s="103">
        <f t="shared" si="46"/>
        <v>382</v>
      </c>
      <c r="L47" s="103">
        <f t="shared" si="46"/>
        <v>493</v>
      </c>
      <c r="M47" s="103">
        <f t="shared" si="46"/>
        <v>550</v>
      </c>
      <c r="N47" s="103">
        <f t="shared" si="46"/>
        <v>515</v>
      </c>
      <c r="O47" s="103">
        <f t="shared" si="46"/>
        <v>435</v>
      </c>
      <c r="P47" s="75">
        <f t="shared" si="38"/>
        <v>5205</v>
      </c>
      <c r="Q47" s="91">
        <f t="shared" si="41"/>
        <v>2133</v>
      </c>
      <c r="R47" s="91">
        <f t="shared" si="42"/>
        <v>1079</v>
      </c>
      <c r="S47" s="91">
        <f t="shared" si="43"/>
        <v>1993</v>
      </c>
    </row>
    <row r="48" spans="2:36">
      <c r="B48" s="14"/>
      <c r="C48" s="86"/>
      <c r="D48" s="86"/>
      <c r="E48" s="99"/>
      <c r="F48" s="99"/>
      <c r="G48" s="86"/>
      <c r="H48" s="99"/>
      <c r="I48" s="98"/>
      <c r="J48" s="98"/>
      <c r="K48" s="98"/>
      <c r="L48" s="98"/>
      <c r="M48" s="98"/>
      <c r="N48" s="98"/>
      <c r="O48" s="98"/>
      <c r="P48" s="86"/>
      <c r="Q48" s="86"/>
      <c r="R48" s="86"/>
      <c r="S48" s="86"/>
    </row>
    <row r="49" spans="2:19">
      <c r="B49" s="101"/>
      <c r="C49" s="92" t="s">
        <v>7</v>
      </c>
      <c r="D49" s="92" t="s">
        <v>8</v>
      </c>
      <c r="E49" s="92" t="s">
        <v>9</v>
      </c>
      <c r="F49" s="92" t="s">
        <v>10</v>
      </c>
      <c r="G49" s="92" t="s">
        <v>11</v>
      </c>
      <c r="H49" s="92" t="s">
        <v>12</v>
      </c>
      <c r="I49" s="92" t="s">
        <v>13</v>
      </c>
      <c r="J49" s="93" t="s">
        <v>14</v>
      </c>
      <c r="K49" s="93" t="s">
        <v>15</v>
      </c>
      <c r="L49" s="93" t="s">
        <v>16</v>
      </c>
      <c r="M49" s="93" t="s">
        <v>17</v>
      </c>
      <c r="N49" s="93" t="s">
        <v>18</v>
      </c>
      <c r="O49" s="93" t="s">
        <v>19</v>
      </c>
      <c r="P49" s="86"/>
      <c r="Q49" s="86"/>
      <c r="R49" s="86"/>
      <c r="S49" s="86"/>
    </row>
    <row r="50" spans="2:19">
      <c r="B50" s="68" t="s">
        <v>65</v>
      </c>
      <c r="C50" s="59">
        <f>X25</f>
        <v>0.55346511300322532</v>
      </c>
      <c r="D50" s="59">
        <f t="shared" ref="D50:O50" si="47">Y25</f>
        <v>1.0730609057431046</v>
      </c>
      <c r="E50" s="59">
        <f t="shared" si="47"/>
        <v>0.97530328464436655</v>
      </c>
      <c r="F50" s="59">
        <f t="shared" si="47"/>
        <v>1.0014761230357612</v>
      </c>
      <c r="G50" s="59">
        <f t="shared" si="47"/>
        <v>1.0331673634311525</v>
      </c>
      <c r="H50" s="59">
        <f t="shared" si="47"/>
        <v>1.0409363328540837</v>
      </c>
      <c r="I50" s="59">
        <f t="shared" si="47"/>
        <v>1.0062041730825793</v>
      </c>
      <c r="J50" s="59">
        <f t="shared" si="47"/>
        <v>1.0777881973398369</v>
      </c>
      <c r="K50" s="59">
        <f t="shared" si="47"/>
        <v>1.0524869086033148</v>
      </c>
      <c r="L50" s="59">
        <f t="shared" si="47"/>
        <v>1.3861448554101532</v>
      </c>
      <c r="M50" s="59">
        <f t="shared" si="47"/>
        <v>1.0250683451994194</v>
      </c>
      <c r="N50" s="59">
        <f t="shared" si="47"/>
        <v>0.97055509394451689</v>
      </c>
      <c r="O50" s="59">
        <f t="shared" si="47"/>
        <v>0.96731915129417834</v>
      </c>
      <c r="P50" s="86"/>
      <c r="Q50" s="86"/>
      <c r="R50" s="86"/>
      <c r="S50" s="86"/>
    </row>
    <row r="51" spans="2:19" ht="18.75">
      <c r="B51" s="9" t="s">
        <v>46</v>
      </c>
      <c r="C51" s="94" t="s">
        <v>2</v>
      </c>
      <c r="D51" s="94">
        <v>1</v>
      </c>
      <c r="E51" s="94">
        <v>2</v>
      </c>
      <c r="F51" s="94">
        <v>3</v>
      </c>
      <c r="G51" s="94">
        <v>4</v>
      </c>
      <c r="H51" s="94">
        <v>5</v>
      </c>
      <c r="I51" s="94">
        <v>6</v>
      </c>
      <c r="J51" s="94">
        <v>7</v>
      </c>
      <c r="K51" s="94">
        <v>8</v>
      </c>
      <c r="L51" s="94">
        <v>9</v>
      </c>
      <c r="M51" s="94">
        <v>10</v>
      </c>
      <c r="N51" s="94">
        <v>11</v>
      </c>
      <c r="O51" s="94">
        <v>12</v>
      </c>
      <c r="P51" s="95" t="s">
        <v>3</v>
      </c>
      <c r="Q51" s="96" t="s">
        <v>79</v>
      </c>
      <c r="R51" s="96" t="s">
        <v>5</v>
      </c>
      <c r="S51" s="96" t="s">
        <v>6</v>
      </c>
    </row>
    <row r="52" spans="2:19">
      <c r="B52" s="97" t="s">
        <v>27</v>
      </c>
      <c r="C52" s="98">
        <f>ROUND(B10*$C$50,0)</f>
        <v>350</v>
      </c>
      <c r="D52" s="98">
        <f>ROUND(C9*D50,0)</f>
        <v>359</v>
      </c>
      <c r="E52" s="98">
        <f t="shared" ref="E52:O52" si="48">ROUND(D9*E50,0)</f>
        <v>352</v>
      </c>
      <c r="F52" s="98">
        <f t="shared" si="48"/>
        <v>362</v>
      </c>
      <c r="G52" s="98">
        <f t="shared" si="48"/>
        <v>396</v>
      </c>
      <c r="H52" s="98">
        <f t="shared" si="48"/>
        <v>405</v>
      </c>
      <c r="I52" s="98">
        <f t="shared" si="48"/>
        <v>375</v>
      </c>
      <c r="J52" s="98">
        <f t="shared" si="48"/>
        <v>404</v>
      </c>
      <c r="K52" s="98">
        <f t="shared" si="48"/>
        <v>437</v>
      </c>
      <c r="L52" s="98">
        <f t="shared" si="48"/>
        <v>496</v>
      </c>
      <c r="M52" s="98">
        <f t="shared" si="48"/>
        <v>506</v>
      </c>
      <c r="N52" s="98">
        <f t="shared" si="48"/>
        <v>503</v>
      </c>
      <c r="O52" s="98">
        <f t="shared" si="48"/>
        <v>425</v>
      </c>
      <c r="P52" s="75">
        <f t="shared" ref="P52:P56" si="49">SUM(C52:O52)</f>
        <v>5370</v>
      </c>
      <c r="Q52" s="91">
        <f>SUM(C52:H52)</f>
        <v>2224</v>
      </c>
      <c r="R52" s="91">
        <f>SUM(I52:K52)</f>
        <v>1216</v>
      </c>
      <c r="S52" s="91">
        <f>SUM(L52:O52)</f>
        <v>1930</v>
      </c>
    </row>
    <row r="53" spans="2:19">
      <c r="B53" s="97" t="s">
        <v>28</v>
      </c>
      <c r="C53" s="98">
        <f t="shared" ref="C53:C56" si="50">ROUND(B11*$C$50,0)</f>
        <v>361</v>
      </c>
      <c r="D53" s="98">
        <f t="shared" ref="D53:O53" si="51">ROUND(C52*D50,0)</f>
        <v>376</v>
      </c>
      <c r="E53" s="98">
        <f t="shared" si="51"/>
        <v>350</v>
      </c>
      <c r="F53" s="98">
        <f t="shared" si="51"/>
        <v>353</v>
      </c>
      <c r="G53" s="98">
        <f t="shared" si="51"/>
        <v>374</v>
      </c>
      <c r="H53" s="98">
        <f t="shared" si="51"/>
        <v>412</v>
      </c>
      <c r="I53" s="98">
        <f t="shared" si="51"/>
        <v>408</v>
      </c>
      <c r="J53" s="103">
        <f t="shared" si="51"/>
        <v>404</v>
      </c>
      <c r="K53" s="103">
        <f t="shared" si="51"/>
        <v>425</v>
      </c>
      <c r="L53" s="103">
        <f t="shared" si="51"/>
        <v>606</v>
      </c>
      <c r="M53" s="103">
        <f t="shared" si="51"/>
        <v>508</v>
      </c>
      <c r="N53" s="103">
        <f t="shared" si="51"/>
        <v>491</v>
      </c>
      <c r="O53" s="103">
        <f t="shared" si="51"/>
        <v>487</v>
      </c>
      <c r="P53" s="75">
        <f t="shared" si="49"/>
        <v>5555</v>
      </c>
      <c r="Q53" s="91">
        <f t="shared" ref="Q53:Q56" si="52">SUM(C53:H53)</f>
        <v>2226</v>
      </c>
      <c r="R53" s="91">
        <f t="shared" ref="R53:R56" si="53">SUM(I53:K53)</f>
        <v>1237</v>
      </c>
      <c r="S53" s="91">
        <f t="shared" ref="S53:S56" si="54">SUM(L53:O53)</f>
        <v>2092</v>
      </c>
    </row>
    <row r="54" spans="2:19">
      <c r="B54" s="97" t="s">
        <v>29</v>
      </c>
      <c r="C54" s="98">
        <f t="shared" si="50"/>
        <v>363</v>
      </c>
      <c r="D54" s="98">
        <f t="shared" ref="D54:O54" si="55">ROUND(C53*D50,0)</f>
        <v>387</v>
      </c>
      <c r="E54" s="98">
        <f t="shared" si="55"/>
        <v>367</v>
      </c>
      <c r="F54" s="98">
        <f t="shared" si="55"/>
        <v>351</v>
      </c>
      <c r="G54" s="98">
        <f t="shared" si="55"/>
        <v>365</v>
      </c>
      <c r="H54" s="98">
        <f t="shared" si="55"/>
        <v>389</v>
      </c>
      <c r="I54" s="98">
        <f t="shared" si="55"/>
        <v>415</v>
      </c>
      <c r="J54" s="103">
        <f t="shared" si="55"/>
        <v>440</v>
      </c>
      <c r="K54" s="103">
        <f t="shared" si="55"/>
        <v>425</v>
      </c>
      <c r="L54" s="103">
        <f t="shared" si="55"/>
        <v>589</v>
      </c>
      <c r="M54" s="103">
        <f t="shared" si="55"/>
        <v>621</v>
      </c>
      <c r="N54" s="103">
        <f t="shared" si="55"/>
        <v>493</v>
      </c>
      <c r="O54" s="103">
        <f t="shared" si="55"/>
        <v>475</v>
      </c>
      <c r="P54" s="75">
        <f t="shared" si="49"/>
        <v>5680</v>
      </c>
      <c r="Q54" s="91">
        <f t="shared" si="52"/>
        <v>2222</v>
      </c>
      <c r="R54" s="91">
        <f t="shared" si="53"/>
        <v>1280</v>
      </c>
      <c r="S54" s="91">
        <f t="shared" si="54"/>
        <v>2178</v>
      </c>
    </row>
    <row r="55" spans="2:19">
      <c r="B55" s="97" t="s">
        <v>30</v>
      </c>
      <c r="C55" s="98">
        <f t="shared" si="50"/>
        <v>377</v>
      </c>
      <c r="D55" s="98">
        <f t="shared" ref="D55:O55" si="56">ROUND(C54*D50,0)</f>
        <v>390</v>
      </c>
      <c r="E55" s="98">
        <f t="shared" si="56"/>
        <v>377</v>
      </c>
      <c r="F55" s="98">
        <f t="shared" si="56"/>
        <v>368</v>
      </c>
      <c r="G55" s="98">
        <f t="shared" si="56"/>
        <v>363</v>
      </c>
      <c r="H55" s="98">
        <f t="shared" si="56"/>
        <v>380</v>
      </c>
      <c r="I55" s="98">
        <f t="shared" si="56"/>
        <v>391</v>
      </c>
      <c r="J55" s="103">
        <f t="shared" si="56"/>
        <v>447</v>
      </c>
      <c r="K55" s="103">
        <f t="shared" si="56"/>
        <v>463</v>
      </c>
      <c r="L55" s="103">
        <f t="shared" si="56"/>
        <v>589</v>
      </c>
      <c r="M55" s="103">
        <f t="shared" si="56"/>
        <v>604</v>
      </c>
      <c r="N55" s="103">
        <f t="shared" si="56"/>
        <v>603</v>
      </c>
      <c r="O55" s="103">
        <f t="shared" si="56"/>
        <v>477</v>
      </c>
      <c r="P55" s="75">
        <f t="shared" si="49"/>
        <v>5829</v>
      </c>
      <c r="Q55" s="91">
        <f t="shared" si="52"/>
        <v>2255</v>
      </c>
      <c r="R55" s="91">
        <f t="shared" si="53"/>
        <v>1301</v>
      </c>
      <c r="S55" s="91">
        <f t="shared" si="54"/>
        <v>2273</v>
      </c>
    </row>
    <row r="56" spans="2:19">
      <c r="B56" s="97" t="s">
        <v>31</v>
      </c>
      <c r="C56" s="98">
        <f t="shared" si="50"/>
        <v>368</v>
      </c>
      <c r="D56" s="98">
        <f t="shared" ref="D56:O56" si="57">ROUND(C55*D50,0)</f>
        <v>405</v>
      </c>
      <c r="E56" s="98">
        <f t="shared" si="57"/>
        <v>380</v>
      </c>
      <c r="F56" s="98">
        <f t="shared" si="57"/>
        <v>378</v>
      </c>
      <c r="G56" s="98">
        <f t="shared" si="57"/>
        <v>380</v>
      </c>
      <c r="H56" s="98">
        <f t="shared" si="57"/>
        <v>378</v>
      </c>
      <c r="I56" s="98">
        <f t="shared" si="57"/>
        <v>382</v>
      </c>
      <c r="J56" s="103">
        <f t="shared" si="57"/>
        <v>421</v>
      </c>
      <c r="K56" s="103">
        <f t="shared" si="57"/>
        <v>470</v>
      </c>
      <c r="L56" s="103">
        <f t="shared" si="57"/>
        <v>642</v>
      </c>
      <c r="M56" s="103">
        <f t="shared" si="57"/>
        <v>604</v>
      </c>
      <c r="N56" s="103">
        <f t="shared" si="57"/>
        <v>586</v>
      </c>
      <c r="O56" s="103">
        <f t="shared" si="57"/>
        <v>583</v>
      </c>
      <c r="P56" s="75">
        <f t="shared" si="49"/>
        <v>5977</v>
      </c>
      <c r="Q56" s="91">
        <f t="shared" si="52"/>
        <v>2289</v>
      </c>
      <c r="R56" s="91">
        <f t="shared" si="53"/>
        <v>1273</v>
      </c>
      <c r="S56" s="91">
        <f t="shared" si="54"/>
        <v>2415</v>
      </c>
    </row>
    <row r="57" spans="2:19">
      <c r="B57" s="14"/>
      <c r="C57" s="14"/>
      <c r="D57" s="14"/>
      <c r="E57" s="14"/>
      <c r="F57" s="14"/>
      <c r="G57" s="86"/>
      <c r="H57" s="14"/>
      <c r="I57" s="98"/>
      <c r="J57" s="98"/>
      <c r="K57" s="98"/>
      <c r="L57" s="98"/>
      <c r="M57" s="98"/>
      <c r="N57" s="98"/>
      <c r="O57" s="104"/>
      <c r="P57" s="86"/>
      <c r="Q57" s="86"/>
      <c r="R57" s="86"/>
      <c r="S57" s="86"/>
    </row>
    <row r="58" spans="2:19">
      <c r="B58" s="14"/>
      <c r="C58" s="14"/>
      <c r="D58" s="14"/>
      <c r="E58" s="14"/>
      <c r="F58" s="14"/>
      <c r="G58" s="14"/>
      <c r="H58" s="14"/>
      <c r="I58" s="98"/>
      <c r="J58" s="101"/>
      <c r="K58" s="98"/>
      <c r="L58" s="98"/>
      <c r="M58" s="98"/>
      <c r="N58" s="98"/>
      <c r="O58" s="103"/>
      <c r="P58" s="86"/>
      <c r="Q58" s="86"/>
      <c r="R58" s="86"/>
      <c r="S58" s="86"/>
    </row>
    <row r="59" spans="2:19">
      <c r="B59" s="101"/>
      <c r="C59" s="92" t="s">
        <v>7</v>
      </c>
      <c r="D59" s="92" t="s">
        <v>8</v>
      </c>
      <c r="E59" s="92" t="s">
        <v>9</v>
      </c>
      <c r="F59" s="92" t="s">
        <v>10</v>
      </c>
      <c r="G59" s="92" t="s">
        <v>11</v>
      </c>
      <c r="H59" s="92" t="s">
        <v>12</v>
      </c>
      <c r="I59" s="92" t="s">
        <v>13</v>
      </c>
      <c r="J59" s="93" t="s">
        <v>14</v>
      </c>
      <c r="K59" s="93" t="s">
        <v>15</v>
      </c>
      <c r="L59" s="93" t="s">
        <v>16</v>
      </c>
      <c r="M59" s="93" t="s">
        <v>17</v>
      </c>
      <c r="N59" s="93" t="s">
        <v>18</v>
      </c>
      <c r="O59" s="93" t="s">
        <v>19</v>
      </c>
      <c r="P59" s="86"/>
      <c r="Q59" s="86"/>
      <c r="R59" s="86"/>
      <c r="S59" s="86"/>
    </row>
    <row r="60" spans="2:19">
      <c r="B60" s="67" t="s">
        <v>66</v>
      </c>
      <c r="C60" s="60">
        <f>X26</f>
        <v>0.53843862847576496</v>
      </c>
      <c r="D60" s="60">
        <f t="shared" ref="D60:O60" si="58">Y26</f>
        <v>1.0564146289304466</v>
      </c>
      <c r="E60" s="60">
        <f t="shared" si="58"/>
        <v>0.95816872999148039</v>
      </c>
      <c r="F60" s="60">
        <f t="shared" si="58"/>
        <v>0.97484740305116713</v>
      </c>
      <c r="G60" s="60">
        <f t="shared" si="58"/>
        <v>0.99511233105678998</v>
      </c>
      <c r="H60" s="60">
        <f t="shared" si="58"/>
        <v>1.0055892891522842</v>
      </c>
      <c r="I60" s="60">
        <f t="shared" si="58"/>
        <v>0.95459559399410743</v>
      </c>
      <c r="J60" s="60">
        <f t="shared" si="58"/>
        <v>1.0460486140065033</v>
      </c>
      <c r="K60" s="60">
        <f t="shared" si="58"/>
        <v>1.0026752909988765</v>
      </c>
      <c r="L60" s="60">
        <f t="shared" si="58"/>
        <v>1.3448903777843619</v>
      </c>
      <c r="M60" s="60">
        <f t="shared" si="58"/>
        <v>1.0309615638229013</v>
      </c>
      <c r="N60" s="60">
        <f t="shared" si="58"/>
        <v>0.96733527910310535</v>
      </c>
      <c r="O60" s="60">
        <f t="shared" si="58"/>
        <v>0.96744168543511289</v>
      </c>
      <c r="P60" s="86"/>
      <c r="Q60" s="86"/>
      <c r="R60" s="86"/>
      <c r="S60" s="86"/>
    </row>
    <row r="61" spans="2:19" ht="18.75">
      <c r="B61" s="9" t="s">
        <v>46</v>
      </c>
      <c r="C61" s="94" t="s">
        <v>2</v>
      </c>
      <c r="D61" s="94">
        <v>1</v>
      </c>
      <c r="E61" s="94">
        <v>2</v>
      </c>
      <c r="F61" s="94">
        <v>3</v>
      </c>
      <c r="G61" s="94">
        <v>4</v>
      </c>
      <c r="H61" s="94">
        <v>5</v>
      </c>
      <c r="I61" s="94">
        <v>6</v>
      </c>
      <c r="J61" s="94">
        <v>7</v>
      </c>
      <c r="K61" s="94">
        <v>8</v>
      </c>
      <c r="L61" s="94">
        <v>9</v>
      </c>
      <c r="M61" s="94">
        <v>10</v>
      </c>
      <c r="N61" s="94">
        <v>11</v>
      </c>
      <c r="O61" s="94">
        <v>12</v>
      </c>
      <c r="P61" s="95" t="s">
        <v>3</v>
      </c>
      <c r="Q61" s="96" t="s">
        <v>79</v>
      </c>
      <c r="R61" s="96" t="s">
        <v>5</v>
      </c>
      <c r="S61" s="96" t="s">
        <v>6</v>
      </c>
    </row>
    <row r="62" spans="2:19">
      <c r="B62" s="97" t="s">
        <v>28</v>
      </c>
      <c r="C62" s="98">
        <f>ROUND(B11*$C$60,0)</f>
        <v>351</v>
      </c>
      <c r="D62" s="98">
        <f>ROUND(C10*D60,0)</f>
        <v>350</v>
      </c>
      <c r="E62" s="98">
        <f t="shared" ref="E62:O62" si="59">ROUND(D10*E60,0)</f>
        <v>317</v>
      </c>
      <c r="F62" s="98">
        <f t="shared" si="59"/>
        <v>305</v>
      </c>
      <c r="G62" s="98">
        <f t="shared" si="59"/>
        <v>308</v>
      </c>
      <c r="H62" s="98">
        <f t="shared" si="59"/>
        <v>335</v>
      </c>
      <c r="I62" s="98">
        <f t="shared" si="59"/>
        <v>319</v>
      </c>
      <c r="J62" s="98">
        <f t="shared" si="59"/>
        <v>310</v>
      </c>
      <c r="K62" s="98">
        <f t="shared" si="59"/>
        <v>353</v>
      </c>
      <c r="L62" s="98">
        <f t="shared" si="59"/>
        <v>468</v>
      </c>
      <c r="M62" s="98">
        <f t="shared" si="59"/>
        <v>461</v>
      </c>
      <c r="N62" s="98">
        <f t="shared" si="59"/>
        <v>481</v>
      </c>
      <c r="O62" s="98">
        <f t="shared" si="59"/>
        <v>480</v>
      </c>
      <c r="P62" s="75">
        <f t="shared" ref="P62:P66" si="60">SUM(C62:O62)</f>
        <v>4838</v>
      </c>
      <c r="Q62" s="91">
        <f>SUM(C62:H62)</f>
        <v>1966</v>
      </c>
      <c r="R62" s="91">
        <f>SUM(I62:K62)</f>
        <v>982</v>
      </c>
      <c r="S62" s="91">
        <f>SUM(L62:O62)</f>
        <v>1890</v>
      </c>
    </row>
    <row r="63" spans="2:19">
      <c r="B63" s="97" t="s">
        <v>29</v>
      </c>
      <c r="C63" s="98">
        <f t="shared" ref="C63:C66" si="61">ROUND(B12*$C$60,0)</f>
        <v>353</v>
      </c>
      <c r="D63" s="98">
        <f t="shared" ref="D63:O63" si="62">ROUND(C62*D60,0)</f>
        <v>371</v>
      </c>
      <c r="E63" s="98">
        <f t="shared" si="62"/>
        <v>335</v>
      </c>
      <c r="F63" s="98">
        <f t="shared" si="62"/>
        <v>309</v>
      </c>
      <c r="G63" s="98">
        <f t="shared" si="62"/>
        <v>304</v>
      </c>
      <c r="H63" s="98">
        <f t="shared" si="62"/>
        <v>310</v>
      </c>
      <c r="I63" s="98">
        <f t="shared" si="62"/>
        <v>320</v>
      </c>
      <c r="J63" s="103">
        <f t="shared" si="62"/>
        <v>334</v>
      </c>
      <c r="K63" s="103">
        <f t="shared" si="62"/>
        <v>311</v>
      </c>
      <c r="L63" s="103">
        <f t="shared" si="62"/>
        <v>475</v>
      </c>
      <c r="M63" s="103">
        <f t="shared" si="62"/>
        <v>482</v>
      </c>
      <c r="N63" s="103">
        <f t="shared" si="62"/>
        <v>446</v>
      </c>
      <c r="O63" s="103">
        <f t="shared" si="62"/>
        <v>465</v>
      </c>
      <c r="P63" s="75">
        <f t="shared" si="60"/>
        <v>4815</v>
      </c>
      <c r="Q63" s="91">
        <f t="shared" ref="Q63:Q66" si="63">SUM(C63:H63)</f>
        <v>1982</v>
      </c>
      <c r="R63" s="91">
        <f t="shared" ref="R63:R66" si="64">SUM(I63:K63)</f>
        <v>965</v>
      </c>
      <c r="S63" s="91">
        <f t="shared" ref="S63:S66" si="65">SUM(L63:O63)</f>
        <v>1868</v>
      </c>
    </row>
    <row r="64" spans="2:19">
      <c r="B64" s="97" t="s">
        <v>30</v>
      </c>
      <c r="C64" s="98">
        <f t="shared" si="61"/>
        <v>367</v>
      </c>
      <c r="D64" s="98">
        <f t="shared" ref="D64:O64" si="66">ROUND(C63*D60,0)</f>
        <v>373</v>
      </c>
      <c r="E64" s="98">
        <f t="shared" si="66"/>
        <v>355</v>
      </c>
      <c r="F64" s="98">
        <f t="shared" si="66"/>
        <v>327</v>
      </c>
      <c r="G64" s="98">
        <f t="shared" si="66"/>
        <v>307</v>
      </c>
      <c r="H64" s="98">
        <f t="shared" si="66"/>
        <v>306</v>
      </c>
      <c r="I64" s="98">
        <f t="shared" si="66"/>
        <v>296</v>
      </c>
      <c r="J64" s="103">
        <f t="shared" si="66"/>
        <v>335</v>
      </c>
      <c r="K64" s="103">
        <f t="shared" si="66"/>
        <v>335</v>
      </c>
      <c r="L64" s="103">
        <f t="shared" si="66"/>
        <v>418</v>
      </c>
      <c r="M64" s="103">
        <f t="shared" si="66"/>
        <v>490</v>
      </c>
      <c r="N64" s="103">
        <f t="shared" si="66"/>
        <v>466</v>
      </c>
      <c r="O64" s="103">
        <f t="shared" si="66"/>
        <v>431</v>
      </c>
      <c r="P64" s="75">
        <f t="shared" si="60"/>
        <v>4806</v>
      </c>
      <c r="Q64" s="91">
        <f t="shared" si="63"/>
        <v>2035</v>
      </c>
      <c r="R64" s="91">
        <f t="shared" si="64"/>
        <v>966</v>
      </c>
      <c r="S64" s="91">
        <f t="shared" si="65"/>
        <v>1805</v>
      </c>
    </row>
    <row r="65" spans="2:19">
      <c r="B65" s="97" t="s">
        <v>31</v>
      </c>
      <c r="C65" s="98">
        <f t="shared" si="61"/>
        <v>358</v>
      </c>
      <c r="D65" s="98">
        <f t="shared" ref="D65:O65" si="67">ROUND(C64*D60,0)</f>
        <v>388</v>
      </c>
      <c r="E65" s="98">
        <f t="shared" si="67"/>
        <v>357</v>
      </c>
      <c r="F65" s="98">
        <f t="shared" si="67"/>
        <v>346</v>
      </c>
      <c r="G65" s="98">
        <f t="shared" si="67"/>
        <v>325</v>
      </c>
      <c r="H65" s="98">
        <f t="shared" si="67"/>
        <v>309</v>
      </c>
      <c r="I65" s="98">
        <f t="shared" si="67"/>
        <v>292</v>
      </c>
      <c r="J65" s="103">
        <f t="shared" si="67"/>
        <v>310</v>
      </c>
      <c r="K65" s="103">
        <f t="shared" si="67"/>
        <v>336</v>
      </c>
      <c r="L65" s="103">
        <f t="shared" si="67"/>
        <v>451</v>
      </c>
      <c r="M65" s="103">
        <f t="shared" si="67"/>
        <v>431</v>
      </c>
      <c r="N65" s="103">
        <f t="shared" si="67"/>
        <v>474</v>
      </c>
      <c r="O65" s="103">
        <f t="shared" si="67"/>
        <v>451</v>
      </c>
      <c r="P65" s="75">
        <f t="shared" si="60"/>
        <v>4828</v>
      </c>
      <c r="Q65" s="91">
        <f t="shared" si="63"/>
        <v>2083</v>
      </c>
      <c r="R65" s="91">
        <f t="shared" si="64"/>
        <v>938</v>
      </c>
      <c r="S65" s="91">
        <f t="shared" si="65"/>
        <v>1807</v>
      </c>
    </row>
    <row r="66" spans="2:19">
      <c r="B66" s="97" t="s">
        <v>32</v>
      </c>
      <c r="C66" s="98">
        <f t="shared" si="61"/>
        <v>356</v>
      </c>
      <c r="D66" s="98">
        <f t="shared" ref="D66:O66" si="68">ROUND(C65*D60,0)</f>
        <v>378</v>
      </c>
      <c r="E66" s="98">
        <f t="shared" si="68"/>
        <v>372</v>
      </c>
      <c r="F66" s="98">
        <f t="shared" si="68"/>
        <v>348</v>
      </c>
      <c r="G66" s="98">
        <f t="shared" si="68"/>
        <v>344</v>
      </c>
      <c r="H66" s="98">
        <f t="shared" si="68"/>
        <v>327</v>
      </c>
      <c r="I66" s="98">
        <f t="shared" si="68"/>
        <v>295</v>
      </c>
      <c r="J66" s="103">
        <f t="shared" si="68"/>
        <v>305</v>
      </c>
      <c r="K66" s="103">
        <f t="shared" si="68"/>
        <v>311</v>
      </c>
      <c r="L66" s="103">
        <f t="shared" si="68"/>
        <v>452</v>
      </c>
      <c r="M66" s="103">
        <f t="shared" si="68"/>
        <v>465</v>
      </c>
      <c r="N66" s="103">
        <f t="shared" si="68"/>
        <v>417</v>
      </c>
      <c r="O66" s="103">
        <f t="shared" si="68"/>
        <v>459</v>
      </c>
      <c r="P66" s="75">
        <f t="shared" si="60"/>
        <v>4829</v>
      </c>
      <c r="Q66" s="91">
        <f t="shared" si="63"/>
        <v>2125</v>
      </c>
      <c r="R66" s="91">
        <f t="shared" si="64"/>
        <v>911</v>
      </c>
      <c r="S66" s="91">
        <f t="shared" si="65"/>
        <v>1793</v>
      </c>
    </row>
    <row r="67" spans="2:19">
      <c r="B67" s="14"/>
      <c r="C67" s="14"/>
      <c r="D67" s="14"/>
      <c r="E67" s="14"/>
      <c r="F67" s="14"/>
      <c r="G67" s="86"/>
      <c r="H67" s="14"/>
      <c r="I67" s="98"/>
      <c r="J67" s="98"/>
      <c r="K67" s="98"/>
      <c r="L67" s="98"/>
      <c r="M67" s="98"/>
      <c r="N67" s="98"/>
      <c r="O67" s="104"/>
      <c r="P67" s="86"/>
      <c r="Q67" s="86"/>
      <c r="R67" s="86"/>
      <c r="S67" s="86"/>
    </row>
    <row r="68" spans="2:19">
      <c r="B68" s="101"/>
      <c r="C68" s="92" t="s">
        <v>7</v>
      </c>
      <c r="D68" s="92" t="s">
        <v>8</v>
      </c>
      <c r="E68" s="92" t="s">
        <v>9</v>
      </c>
      <c r="F68" s="92" t="s">
        <v>10</v>
      </c>
      <c r="G68" s="92" t="s">
        <v>11</v>
      </c>
      <c r="H68" s="92" t="s">
        <v>12</v>
      </c>
      <c r="I68" s="92" t="s">
        <v>13</v>
      </c>
      <c r="J68" s="93" t="s">
        <v>14</v>
      </c>
      <c r="K68" s="93" t="s">
        <v>15</v>
      </c>
      <c r="L68" s="93" t="s">
        <v>16</v>
      </c>
      <c r="M68" s="93" t="s">
        <v>17</v>
      </c>
      <c r="N68" s="93" t="s">
        <v>18</v>
      </c>
      <c r="O68" s="93" t="s">
        <v>19</v>
      </c>
      <c r="P68" s="86"/>
      <c r="Q68" s="86"/>
      <c r="R68" s="86"/>
      <c r="S68" s="86"/>
    </row>
    <row r="69" spans="2:19">
      <c r="B69" s="68" t="s">
        <v>67</v>
      </c>
      <c r="C69" s="59">
        <f>X27</f>
        <v>0.53004850837424811</v>
      </c>
      <c r="D69" s="59">
        <f t="shared" ref="D69:O69" si="69">Y27</f>
        <v>1.0497199400211248</v>
      </c>
      <c r="E69" s="59">
        <f t="shared" si="69"/>
        <v>0.97037072426225679</v>
      </c>
      <c r="F69" s="59">
        <f t="shared" si="69"/>
        <v>0.96840740764262301</v>
      </c>
      <c r="G69" s="59">
        <f t="shared" si="69"/>
        <v>0.97470530755576246</v>
      </c>
      <c r="H69" s="59">
        <f t="shared" si="69"/>
        <v>0.97392125748425251</v>
      </c>
      <c r="I69" s="59">
        <f t="shared" si="69"/>
        <v>0.94408865755642379</v>
      </c>
      <c r="J69" s="59">
        <f t="shared" si="69"/>
        <v>1.0547825449288297</v>
      </c>
      <c r="K69" s="59">
        <f t="shared" si="69"/>
        <v>0.99969691856485898</v>
      </c>
      <c r="L69" s="59">
        <f t="shared" si="69"/>
        <v>1.3835145880302326</v>
      </c>
      <c r="M69" s="59">
        <f t="shared" si="69"/>
        <v>1.0190046477588943</v>
      </c>
      <c r="N69" s="59">
        <f t="shared" si="69"/>
        <v>0.92960828098206361</v>
      </c>
      <c r="O69" s="59">
        <f t="shared" si="69"/>
        <v>0.93225475573353556</v>
      </c>
      <c r="P69" s="86"/>
      <c r="Q69" s="86"/>
      <c r="R69" s="86"/>
      <c r="S69" s="86"/>
    </row>
    <row r="70" spans="2:19" ht="18.75">
      <c r="B70" s="9" t="s">
        <v>46</v>
      </c>
      <c r="C70" s="94" t="s">
        <v>2</v>
      </c>
      <c r="D70" s="94">
        <v>1</v>
      </c>
      <c r="E70" s="94">
        <v>2</v>
      </c>
      <c r="F70" s="94">
        <v>3</v>
      </c>
      <c r="G70" s="94">
        <v>4</v>
      </c>
      <c r="H70" s="94">
        <v>5</v>
      </c>
      <c r="I70" s="94">
        <v>6</v>
      </c>
      <c r="J70" s="94">
        <v>7</v>
      </c>
      <c r="K70" s="94">
        <v>8</v>
      </c>
      <c r="L70" s="94">
        <v>9</v>
      </c>
      <c r="M70" s="94">
        <v>10</v>
      </c>
      <c r="N70" s="94">
        <v>11</v>
      </c>
      <c r="O70" s="94">
        <v>12</v>
      </c>
      <c r="P70" s="95" t="s">
        <v>3</v>
      </c>
      <c r="Q70" s="96" t="s">
        <v>79</v>
      </c>
      <c r="R70" s="96" t="s">
        <v>5</v>
      </c>
      <c r="S70" s="96" t="s">
        <v>6</v>
      </c>
    </row>
    <row r="71" spans="2:19">
      <c r="B71" s="97" t="s">
        <v>29</v>
      </c>
      <c r="C71" s="98">
        <f>ROUND(B12*$C$69,0)</f>
        <v>348</v>
      </c>
      <c r="D71" s="98">
        <f>ROUND(C11*D69,0)</f>
        <v>356</v>
      </c>
      <c r="E71" s="98">
        <f t="shared" ref="E71:O71" si="70">ROUND(D11*E69,0)</f>
        <v>339</v>
      </c>
      <c r="F71" s="98">
        <f t="shared" si="70"/>
        <v>308</v>
      </c>
      <c r="G71" s="98">
        <f t="shared" si="70"/>
        <v>296</v>
      </c>
      <c r="H71" s="98">
        <f t="shared" si="70"/>
        <v>287</v>
      </c>
      <c r="I71" s="98">
        <f t="shared" si="70"/>
        <v>294</v>
      </c>
      <c r="J71" s="98">
        <f t="shared" si="70"/>
        <v>339</v>
      </c>
      <c r="K71" s="98">
        <f t="shared" si="70"/>
        <v>325</v>
      </c>
      <c r="L71" s="98">
        <f t="shared" si="70"/>
        <v>490</v>
      </c>
      <c r="M71" s="98">
        <f t="shared" si="70"/>
        <v>554</v>
      </c>
      <c r="N71" s="98">
        <f t="shared" si="70"/>
        <v>403</v>
      </c>
      <c r="O71" s="98">
        <f t="shared" si="70"/>
        <v>373</v>
      </c>
      <c r="P71" s="75">
        <f t="shared" ref="P71:P75" si="71">SUM(C71:O71)</f>
        <v>4712</v>
      </c>
      <c r="Q71" s="91">
        <f>SUM(C71:H71)</f>
        <v>1934</v>
      </c>
      <c r="R71" s="91">
        <f>SUM(I71:K71)</f>
        <v>958</v>
      </c>
      <c r="S71" s="91">
        <f>SUM(L71:O71)</f>
        <v>1820</v>
      </c>
    </row>
    <row r="72" spans="2:19">
      <c r="B72" s="97" t="s">
        <v>30</v>
      </c>
      <c r="C72" s="98">
        <f t="shared" ref="C72:C75" si="72">ROUND(B13*$C$69,0)</f>
        <v>361</v>
      </c>
      <c r="D72" s="98">
        <f t="shared" ref="D72:H72" si="73">ROUND(C71*D69,0)</f>
        <v>365</v>
      </c>
      <c r="E72" s="98">
        <f t="shared" si="73"/>
        <v>345</v>
      </c>
      <c r="F72" s="98">
        <f t="shared" si="73"/>
        <v>328</v>
      </c>
      <c r="G72" s="98">
        <f t="shared" si="73"/>
        <v>300</v>
      </c>
      <c r="H72" s="98">
        <f t="shared" si="73"/>
        <v>288</v>
      </c>
      <c r="I72" s="98">
        <f>ROUND(H71*I69,0)</f>
        <v>271</v>
      </c>
      <c r="J72" s="103">
        <f t="shared" ref="J72:O72" si="74">ROUND(I71*J69,0)</f>
        <v>310</v>
      </c>
      <c r="K72" s="103">
        <f t="shared" si="74"/>
        <v>339</v>
      </c>
      <c r="L72" s="103">
        <f t="shared" si="74"/>
        <v>450</v>
      </c>
      <c r="M72" s="103">
        <f t="shared" si="74"/>
        <v>499</v>
      </c>
      <c r="N72" s="103">
        <f t="shared" si="74"/>
        <v>515</v>
      </c>
      <c r="O72" s="103">
        <f t="shared" si="74"/>
        <v>376</v>
      </c>
      <c r="P72" s="75">
        <f t="shared" si="71"/>
        <v>4747</v>
      </c>
      <c r="Q72" s="91">
        <f t="shared" ref="Q72:Q75" si="75">SUM(C72:H72)</f>
        <v>1987</v>
      </c>
      <c r="R72" s="91">
        <f t="shared" ref="R72:R75" si="76">SUM(I72:K72)</f>
        <v>920</v>
      </c>
      <c r="S72" s="91">
        <f t="shared" ref="S72:S75" si="77">SUM(L72:O72)</f>
        <v>1840</v>
      </c>
    </row>
    <row r="73" spans="2:19">
      <c r="B73" s="97" t="s">
        <v>31</v>
      </c>
      <c r="C73" s="98">
        <f t="shared" si="72"/>
        <v>352</v>
      </c>
      <c r="D73" s="98">
        <f t="shared" ref="D73:O73" si="78">ROUND(C72*D69,0)</f>
        <v>379</v>
      </c>
      <c r="E73" s="98">
        <f t="shared" si="78"/>
        <v>354</v>
      </c>
      <c r="F73" s="98">
        <f t="shared" si="78"/>
        <v>334</v>
      </c>
      <c r="G73" s="98">
        <f t="shared" si="78"/>
        <v>320</v>
      </c>
      <c r="H73" s="98">
        <f t="shared" si="78"/>
        <v>292</v>
      </c>
      <c r="I73" s="98">
        <f t="shared" si="78"/>
        <v>272</v>
      </c>
      <c r="J73" s="103">
        <f t="shared" si="78"/>
        <v>286</v>
      </c>
      <c r="K73" s="103">
        <f t="shared" si="78"/>
        <v>310</v>
      </c>
      <c r="L73" s="103">
        <f t="shared" si="78"/>
        <v>469</v>
      </c>
      <c r="M73" s="103">
        <f t="shared" si="78"/>
        <v>459</v>
      </c>
      <c r="N73" s="103">
        <f t="shared" si="78"/>
        <v>464</v>
      </c>
      <c r="O73" s="103">
        <f t="shared" si="78"/>
        <v>480</v>
      </c>
      <c r="P73" s="75">
        <f t="shared" si="71"/>
        <v>4771</v>
      </c>
      <c r="Q73" s="91">
        <f t="shared" si="75"/>
        <v>2031</v>
      </c>
      <c r="R73" s="91">
        <f t="shared" si="76"/>
        <v>868</v>
      </c>
      <c r="S73" s="91">
        <f t="shared" si="77"/>
        <v>1872</v>
      </c>
    </row>
    <row r="74" spans="2:19">
      <c r="B74" s="97" t="s">
        <v>32</v>
      </c>
      <c r="C74" s="98">
        <f t="shared" si="72"/>
        <v>350</v>
      </c>
      <c r="D74" s="98">
        <f t="shared" ref="D74:O74" si="79">ROUND(C73*D69,0)</f>
        <v>370</v>
      </c>
      <c r="E74" s="98">
        <f t="shared" si="79"/>
        <v>368</v>
      </c>
      <c r="F74" s="98">
        <f t="shared" si="79"/>
        <v>343</v>
      </c>
      <c r="G74" s="98">
        <f t="shared" si="79"/>
        <v>326</v>
      </c>
      <c r="H74" s="98">
        <f t="shared" si="79"/>
        <v>312</v>
      </c>
      <c r="I74" s="98">
        <f t="shared" si="79"/>
        <v>276</v>
      </c>
      <c r="J74" s="103">
        <f t="shared" si="79"/>
        <v>287</v>
      </c>
      <c r="K74" s="103">
        <f t="shared" si="79"/>
        <v>286</v>
      </c>
      <c r="L74" s="103">
        <f t="shared" si="79"/>
        <v>429</v>
      </c>
      <c r="M74" s="103">
        <f t="shared" si="79"/>
        <v>478</v>
      </c>
      <c r="N74" s="103">
        <f t="shared" si="79"/>
        <v>427</v>
      </c>
      <c r="O74" s="103">
        <f t="shared" si="79"/>
        <v>433</v>
      </c>
      <c r="P74" s="75">
        <f t="shared" si="71"/>
        <v>4685</v>
      </c>
      <c r="Q74" s="91">
        <f t="shared" si="75"/>
        <v>2069</v>
      </c>
      <c r="R74" s="91">
        <f t="shared" si="76"/>
        <v>849</v>
      </c>
      <c r="S74" s="91">
        <f t="shared" si="77"/>
        <v>1767</v>
      </c>
    </row>
    <row r="75" spans="2:19">
      <c r="B75" s="97" t="s">
        <v>33</v>
      </c>
      <c r="C75" s="98">
        <f t="shared" si="72"/>
        <v>336</v>
      </c>
      <c r="D75" s="98">
        <f t="shared" ref="D75:O75" si="80">ROUND(C74*D69,0)</f>
        <v>367</v>
      </c>
      <c r="E75" s="98">
        <f t="shared" si="80"/>
        <v>359</v>
      </c>
      <c r="F75" s="98">
        <f t="shared" si="80"/>
        <v>356</v>
      </c>
      <c r="G75" s="98">
        <f t="shared" si="80"/>
        <v>334</v>
      </c>
      <c r="H75" s="98">
        <f t="shared" si="80"/>
        <v>317</v>
      </c>
      <c r="I75" s="98">
        <f t="shared" si="80"/>
        <v>295</v>
      </c>
      <c r="J75" s="103">
        <f t="shared" si="80"/>
        <v>291</v>
      </c>
      <c r="K75" s="103">
        <f t="shared" si="80"/>
        <v>287</v>
      </c>
      <c r="L75" s="103">
        <f t="shared" si="80"/>
        <v>396</v>
      </c>
      <c r="M75" s="103">
        <f t="shared" si="80"/>
        <v>437</v>
      </c>
      <c r="N75" s="103">
        <f t="shared" si="80"/>
        <v>444</v>
      </c>
      <c r="O75" s="103">
        <f t="shared" si="80"/>
        <v>398</v>
      </c>
      <c r="P75" s="75">
        <f t="shared" si="71"/>
        <v>4617</v>
      </c>
      <c r="Q75" s="91">
        <f t="shared" si="75"/>
        <v>2069</v>
      </c>
      <c r="R75" s="91">
        <f t="shared" si="76"/>
        <v>873</v>
      </c>
      <c r="S75" s="91">
        <f t="shared" si="77"/>
        <v>1675</v>
      </c>
    </row>
    <row r="76" spans="2:19">
      <c r="B76" s="14"/>
      <c r="C76" s="14"/>
      <c r="D76" s="14"/>
      <c r="E76" s="14"/>
      <c r="F76" s="14"/>
      <c r="G76" s="86"/>
      <c r="H76" s="14"/>
      <c r="I76" s="98"/>
      <c r="J76" s="98"/>
      <c r="K76" s="98"/>
      <c r="L76" s="98"/>
      <c r="M76" s="98"/>
      <c r="N76" s="98"/>
      <c r="O76" s="104"/>
      <c r="P76" s="86"/>
      <c r="Q76" s="86"/>
      <c r="R76" s="86"/>
      <c r="S76" s="86"/>
    </row>
    <row r="77" spans="2:19">
      <c r="B77" s="101"/>
      <c r="C77" s="92" t="s">
        <v>7</v>
      </c>
      <c r="D77" s="92" t="s">
        <v>8</v>
      </c>
      <c r="E77" s="92" t="s">
        <v>9</v>
      </c>
      <c r="F77" s="92" t="s">
        <v>10</v>
      </c>
      <c r="G77" s="92" t="s">
        <v>11</v>
      </c>
      <c r="H77" s="92" t="s">
        <v>12</v>
      </c>
      <c r="I77" s="92" t="s">
        <v>13</v>
      </c>
      <c r="J77" s="93" t="s">
        <v>14</v>
      </c>
      <c r="K77" s="93" t="s">
        <v>15</v>
      </c>
      <c r="L77" s="93" t="s">
        <v>16</v>
      </c>
      <c r="M77" s="93" t="s">
        <v>17</v>
      </c>
      <c r="N77" s="93" t="s">
        <v>18</v>
      </c>
      <c r="O77" s="93" t="s">
        <v>19</v>
      </c>
      <c r="P77" s="86"/>
      <c r="Q77" s="86"/>
      <c r="R77" s="86"/>
      <c r="S77" s="86"/>
    </row>
    <row r="78" spans="2:19">
      <c r="B78" s="69" t="s">
        <v>68</v>
      </c>
      <c r="C78" s="60">
        <f>X28</f>
        <v>0.53798940893710001</v>
      </c>
      <c r="D78" s="60">
        <f t="shared" ref="D78:O78" si="81">Y28</f>
        <v>1.0473692763043108</v>
      </c>
      <c r="E78" s="60">
        <f t="shared" si="81"/>
        <v>0.9458771501285772</v>
      </c>
      <c r="F78" s="60">
        <f t="shared" si="81"/>
        <v>0.9481949648181518</v>
      </c>
      <c r="G78" s="60">
        <f t="shared" si="81"/>
        <v>0.97345323311289866</v>
      </c>
      <c r="H78" s="60">
        <f t="shared" si="81"/>
        <v>0.97652497448338926</v>
      </c>
      <c r="I78" s="60">
        <f t="shared" si="81"/>
        <v>0.96427239664691533</v>
      </c>
      <c r="J78" s="60">
        <f t="shared" si="81"/>
        <v>1.0734259098006025</v>
      </c>
      <c r="K78" s="60">
        <f t="shared" si="81"/>
        <v>0.9931553469289478</v>
      </c>
      <c r="L78" s="60">
        <f t="shared" si="81"/>
        <v>1.4344719465023668</v>
      </c>
      <c r="M78" s="60">
        <f t="shared" si="81"/>
        <v>0.94542544975034404</v>
      </c>
      <c r="N78" s="60">
        <f t="shared" si="81"/>
        <v>0.88896282839809571</v>
      </c>
      <c r="O78" s="60">
        <f t="shared" si="81"/>
        <v>0.9539530318245919</v>
      </c>
      <c r="P78" s="86"/>
      <c r="Q78" s="86"/>
      <c r="R78" s="86"/>
      <c r="S78" s="86"/>
    </row>
    <row r="79" spans="2:19" ht="18.75">
      <c r="B79" s="9" t="s">
        <v>46</v>
      </c>
      <c r="C79" s="94" t="s">
        <v>2</v>
      </c>
      <c r="D79" s="94">
        <v>1</v>
      </c>
      <c r="E79" s="94">
        <v>2</v>
      </c>
      <c r="F79" s="94">
        <v>3</v>
      </c>
      <c r="G79" s="94">
        <v>4</v>
      </c>
      <c r="H79" s="94">
        <v>5</v>
      </c>
      <c r="I79" s="94">
        <v>6</v>
      </c>
      <c r="J79" s="94">
        <v>7</v>
      </c>
      <c r="K79" s="94">
        <v>8</v>
      </c>
      <c r="L79" s="94">
        <v>9</v>
      </c>
      <c r="M79" s="94">
        <v>10</v>
      </c>
      <c r="N79" s="94">
        <v>11</v>
      </c>
      <c r="O79" s="94">
        <v>12</v>
      </c>
      <c r="P79" s="95" t="s">
        <v>3</v>
      </c>
      <c r="Q79" s="96" t="s">
        <v>79</v>
      </c>
      <c r="R79" s="96" t="s">
        <v>5</v>
      </c>
      <c r="S79" s="96" t="s">
        <v>6</v>
      </c>
    </row>
    <row r="80" spans="2:19">
      <c r="B80" s="97" t="s">
        <v>30</v>
      </c>
      <c r="C80" s="98">
        <f>ROUND(B13*$C$78,0)</f>
        <v>367</v>
      </c>
      <c r="D80" s="98">
        <f>ROUND(C12*D78,0)</f>
        <v>366</v>
      </c>
      <c r="E80" s="98">
        <f t="shared" ref="E80:O80" si="82">ROUND(D12*E78,0)</f>
        <v>338</v>
      </c>
      <c r="F80" s="98">
        <f t="shared" si="82"/>
        <v>296</v>
      </c>
      <c r="G80" s="98">
        <f t="shared" si="82"/>
        <v>287</v>
      </c>
      <c r="H80" s="98">
        <f t="shared" si="82"/>
        <v>290</v>
      </c>
      <c r="I80" s="98">
        <f t="shared" si="82"/>
        <v>277</v>
      </c>
      <c r="J80" s="98">
        <f t="shared" si="82"/>
        <v>353</v>
      </c>
      <c r="K80" s="98">
        <f t="shared" si="82"/>
        <v>333</v>
      </c>
      <c r="L80" s="98">
        <f t="shared" si="82"/>
        <v>459</v>
      </c>
      <c r="M80" s="98">
        <f t="shared" si="82"/>
        <v>539</v>
      </c>
      <c r="N80" s="98">
        <f t="shared" si="82"/>
        <v>359</v>
      </c>
      <c r="O80" s="98">
        <f t="shared" si="82"/>
        <v>329</v>
      </c>
      <c r="P80" s="75">
        <f t="shared" ref="P80:P84" si="83">SUM(C80:O80)</f>
        <v>4593</v>
      </c>
      <c r="Q80" s="91">
        <f>SUM(C80:H80)</f>
        <v>1944</v>
      </c>
      <c r="R80" s="91">
        <f>SUM(I80:K80)</f>
        <v>963</v>
      </c>
      <c r="S80" s="91">
        <f>SUM(L80:O80)</f>
        <v>1686</v>
      </c>
    </row>
    <row r="81" spans="2:19">
      <c r="B81" s="97" t="s">
        <v>31</v>
      </c>
      <c r="C81" s="98">
        <f t="shared" ref="C81:C84" si="84">ROUND(B14*$C$78,0)</f>
        <v>358</v>
      </c>
      <c r="D81" s="98">
        <f t="shared" ref="D81:O81" si="85">ROUND(C80*D78,0)</f>
        <v>384</v>
      </c>
      <c r="E81" s="98">
        <f t="shared" si="85"/>
        <v>346</v>
      </c>
      <c r="F81" s="98">
        <f t="shared" si="85"/>
        <v>320</v>
      </c>
      <c r="G81" s="98">
        <f t="shared" si="85"/>
        <v>288</v>
      </c>
      <c r="H81" s="98">
        <f t="shared" si="85"/>
        <v>280</v>
      </c>
      <c r="I81" s="98">
        <f t="shared" si="85"/>
        <v>280</v>
      </c>
      <c r="J81" s="103">
        <f t="shared" si="85"/>
        <v>297</v>
      </c>
      <c r="K81" s="103">
        <f t="shared" si="85"/>
        <v>351</v>
      </c>
      <c r="L81" s="103">
        <f t="shared" si="85"/>
        <v>478</v>
      </c>
      <c r="M81" s="103">
        <f t="shared" si="85"/>
        <v>434</v>
      </c>
      <c r="N81" s="103">
        <f t="shared" si="85"/>
        <v>479</v>
      </c>
      <c r="O81" s="103">
        <f t="shared" si="85"/>
        <v>342</v>
      </c>
      <c r="P81" s="75">
        <f t="shared" si="83"/>
        <v>4637</v>
      </c>
      <c r="Q81" s="91">
        <f t="shared" ref="Q81:Q84" si="86">SUM(C81:H81)</f>
        <v>1976</v>
      </c>
      <c r="R81" s="91">
        <f t="shared" ref="R81:R84" si="87">SUM(I81:K81)</f>
        <v>928</v>
      </c>
      <c r="S81" s="91">
        <f t="shared" ref="S81:S84" si="88">SUM(L81:O81)</f>
        <v>1733</v>
      </c>
    </row>
    <row r="82" spans="2:19">
      <c r="B82" s="97" t="s">
        <v>32</v>
      </c>
      <c r="C82" s="98">
        <f t="shared" si="84"/>
        <v>356</v>
      </c>
      <c r="D82" s="98">
        <f t="shared" ref="D82:O82" si="89">ROUND(C81*D78,0)</f>
        <v>375</v>
      </c>
      <c r="E82" s="98">
        <f t="shared" si="89"/>
        <v>363</v>
      </c>
      <c r="F82" s="98">
        <f t="shared" si="89"/>
        <v>328</v>
      </c>
      <c r="G82" s="98">
        <f t="shared" si="89"/>
        <v>312</v>
      </c>
      <c r="H82" s="98">
        <f t="shared" si="89"/>
        <v>281</v>
      </c>
      <c r="I82" s="98">
        <f t="shared" si="89"/>
        <v>270</v>
      </c>
      <c r="J82" s="103">
        <f t="shared" si="89"/>
        <v>301</v>
      </c>
      <c r="K82" s="103">
        <f t="shared" si="89"/>
        <v>295</v>
      </c>
      <c r="L82" s="103">
        <f t="shared" si="89"/>
        <v>503</v>
      </c>
      <c r="M82" s="103">
        <f t="shared" si="89"/>
        <v>452</v>
      </c>
      <c r="N82" s="103">
        <f t="shared" si="89"/>
        <v>386</v>
      </c>
      <c r="O82" s="103">
        <f t="shared" si="89"/>
        <v>457</v>
      </c>
      <c r="P82" s="75">
        <f t="shared" si="83"/>
        <v>4679</v>
      </c>
      <c r="Q82" s="91">
        <f t="shared" si="86"/>
        <v>2015</v>
      </c>
      <c r="R82" s="91">
        <f t="shared" si="87"/>
        <v>866</v>
      </c>
      <c r="S82" s="91">
        <f t="shared" si="88"/>
        <v>1798</v>
      </c>
    </row>
    <row r="83" spans="2:19">
      <c r="B83" s="97" t="s">
        <v>33</v>
      </c>
      <c r="C83" s="98">
        <f t="shared" si="84"/>
        <v>341</v>
      </c>
      <c r="D83" s="98">
        <f t="shared" ref="D83:O83" si="90">ROUND(C82*D78,0)</f>
        <v>373</v>
      </c>
      <c r="E83" s="98">
        <f t="shared" si="90"/>
        <v>355</v>
      </c>
      <c r="F83" s="98">
        <f t="shared" si="90"/>
        <v>344</v>
      </c>
      <c r="G83" s="98">
        <f t="shared" si="90"/>
        <v>319</v>
      </c>
      <c r="H83" s="98">
        <f t="shared" si="90"/>
        <v>305</v>
      </c>
      <c r="I83" s="98">
        <f t="shared" si="90"/>
        <v>271</v>
      </c>
      <c r="J83" s="103">
        <f t="shared" si="90"/>
        <v>290</v>
      </c>
      <c r="K83" s="103">
        <f t="shared" si="90"/>
        <v>299</v>
      </c>
      <c r="L83" s="103">
        <f t="shared" si="90"/>
        <v>423</v>
      </c>
      <c r="M83" s="103">
        <f t="shared" si="90"/>
        <v>476</v>
      </c>
      <c r="N83" s="103">
        <f t="shared" si="90"/>
        <v>402</v>
      </c>
      <c r="O83" s="103">
        <f t="shared" si="90"/>
        <v>368</v>
      </c>
      <c r="P83" s="75">
        <f t="shared" si="83"/>
        <v>4566</v>
      </c>
      <c r="Q83" s="91">
        <f t="shared" si="86"/>
        <v>2037</v>
      </c>
      <c r="R83" s="91">
        <f t="shared" si="87"/>
        <v>860</v>
      </c>
      <c r="S83" s="91">
        <f t="shared" si="88"/>
        <v>1669</v>
      </c>
    </row>
    <row r="84" spans="2:19">
      <c r="B84" s="97" t="s">
        <v>34</v>
      </c>
      <c r="C84" s="98">
        <f t="shared" si="84"/>
        <v>363</v>
      </c>
      <c r="D84" s="98">
        <f t="shared" ref="D84:O84" si="91">ROUND(C83*D78,0)</f>
        <v>357</v>
      </c>
      <c r="E84" s="98">
        <f t="shared" si="91"/>
        <v>353</v>
      </c>
      <c r="F84" s="98">
        <f t="shared" si="91"/>
        <v>337</v>
      </c>
      <c r="G84" s="98">
        <f t="shared" si="91"/>
        <v>335</v>
      </c>
      <c r="H84" s="98">
        <f t="shared" si="91"/>
        <v>312</v>
      </c>
      <c r="I84" s="98">
        <f t="shared" si="91"/>
        <v>294</v>
      </c>
      <c r="J84" s="103">
        <f t="shared" si="91"/>
        <v>291</v>
      </c>
      <c r="K84" s="103">
        <f t="shared" si="91"/>
        <v>288</v>
      </c>
      <c r="L84" s="103">
        <f t="shared" si="91"/>
        <v>429</v>
      </c>
      <c r="M84" s="103">
        <f t="shared" si="91"/>
        <v>400</v>
      </c>
      <c r="N84" s="103">
        <f t="shared" si="91"/>
        <v>423</v>
      </c>
      <c r="O84" s="103">
        <f t="shared" si="91"/>
        <v>383</v>
      </c>
      <c r="P84" s="75">
        <f t="shared" si="83"/>
        <v>4565</v>
      </c>
      <c r="Q84" s="91">
        <f t="shared" si="86"/>
        <v>2057</v>
      </c>
      <c r="R84" s="91">
        <f t="shared" si="87"/>
        <v>873</v>
      </c>
      <c r="S84" s="91">
        <f t="shared" si="88"/>
        <v>1635</v>
      </c>
    </row>
    <row r="85" spans="2:19">
      <c r="B85" s="14"/>
      <c r="C85" s="14"/>
      <c r="D85" s="14"/>
      <c r="E85" s="14"/>
      <c r="F85" s="14"/>
      <c r="G85" s="86"/>
      <c r="H85" s="14"/>
      <c r="I85" s="98"/>
      <c r="J85" s="98"/>
      <c r="K85" s="98"/>
      <c r="L85" s="98"/>
      <c r="M85" s="98"/>
      <c r="N85" s="98"/>
      <c r="O85" s="104"/>
      <c r="P85" s="86"/>
      <c r="Q85" s="86"/>
      <c r="R85" s="86"/>
      <c r="S85" s="86"/>
    </row>
    <row r="86" spans="2:19">
      <c r="B86" s="101"/>
      <c r="C86" s="92" t="s">
        <v>7</v>
      </c>
      <c r="D86" s="92" t="s">
        <v>8</v>
      </c>
      <c r="E86" s="92" t="s">
        <v>9</v>
      </c>
      <c r="F86" s="92" t="s">
        <v>10</v>
      </c>
      <c r="G86" s="92" t="s">
        <v>11</v>
      </c>
      <c r="H86" s="92" t="s">
        <v>12</v>
      </c>
      <c r="I86" s="92" t="s">
        <v>13</v>
      </c>
      <c r="J86" s="93" t="s">
        <v>14</v>
      </c>
      <c r="K86" s="93" t="s">
        <v>15</v>
      </c>
      <c r="L86" s="93" t="s">
        <v>16</v>
      </c>
      <c r="M86" s="93" t="s">
        <v>17</v>
      </c>
      <c r="N86" s="93" t="s">
        <v>18</v>
      </c>
      <c r="O86" s="93" t="s">
        <v>19</v>
      </c>
      <c r="P86" s="86"/>
      <c r="Q86" s="86"/>
      <c r="R86" s="86"/>
      <c r="S86" s="86"/>
    </row>
    <row r="87" spans="2:19">
      <c r="B87" s="68" t="s">
        <v>69</v>
      </c>
      <c r="C87" s="59">
        <f>X29</f>
        <v>0.54393722456233495</v>
      </c>
      <c r="D87" s="59">
        <f t="shared" ref="D87:O87" si="92">Y29</f>
        <v>1.032480416358144</v>
      </c>
      <c r="E87" s="59">
        <f t="shared" si="92"/>
        <v>0.91853121175322716</v>
      </c>
      <c r="F87" s="59">
        <f t="shared" si="92"/>
        <v>0.94341759129077829</v>
      </c>
      <c r="G87" s="59">
        <f t="shared" si="92"/>
        <v>0.95289940164954201</v>
      </c>
      <c r="H87" s="59">
        <f t="shared" si="92"/>
        <v>0.91526250267045883</v>
      </c>
      <c r="I87" s="59">
        <f t="shared" si="92"/>
        <v>0.95487249564432386</v>
      </c>
      <c r="J87" s="59">
        <f t="shared" si="92"/>
        <v>1.0519782303182084</v>
      </c>
      <c r="K87" s="59">
        <f t="shared" si="92"/>
        <v>0.9504964370057204</v>
      </c>
      <c r="L87" s="59">
        <f t="shared" si="92"/>
        <v>1.5371698631690331</v>
      </c>
      <c r="M87" s="59">
        <f t="shared" si="92"/>
        <v>0.86444957255736155</v>
      </c>
      <c r="N87" s="59">
        <f t="shared" si="92"/>
        <v>0.85144683190048664</v>
      </c>
      <c r="O87" s="59">
        <f t="shared" si="92"/>
        <v>0.99747494556651617</v>
      </c>
      <c r="P87" s="86"/>
      <c r="Q87" s="86"/>
      <c r="R87" s="86"/>
      <c r="S87" s="86"/>
    </row>
    <row r="88" spans="2:19" ht="18.75">
      <c r="B88" s="9" t="s">
        <v>46</v>
      </c>
      <c r="C88" s="94" t="s">
        <v>2</v>
      </c>
      <c r="D88" s="94">
        <v>1</v>
      </c>
      <c r="E88" s="94">
        <v>2</v>
      </c>
      <c r="F88" s="94">
        <v>3</v>
      </c>
      <c r="G88" s="94">
        <v>4</v>
      </c>
      <c r="H88" s="94">
        <v>5</v>
      </c>
      <c r="I88" s="94">
        <v>6</v>
      </c>
      <c r="J88" s="94">
        <v>7</v>
      </c>
      <c r="K88" s="94">
        <v>8</v>
      </c>
      <c r="L88" s="94">
        <v>9</v>
      </c>
      <c r="M88" s="94">
        <v>10</v>
      </c>
      <c r="N88" s="94">
        <v>11</v>
      </c>
      <c r="O88" s="94">
        <v>12</v>
      </c>
      <c r="P88" s="95" t="s">
        <v>3</v>
      </c>
      <c r="Q88" s="96" t="s">
        <v>79</v>
      </c>
      <c r="R88" s="96" t="s">
        <v>5</v>
      </c>
      <c r="S88" s="96" t="s">
        <v>6</v>
      </c>
    </row>
    <row r="89" spans="2:19">
      <c r="B89" s="97" t="s">
        <v>31</v>
      </c>
      <c r="C89" s="98">
        <f>ROUND(B14*$C$87,0)</f>
        <v>362</v>
      </c>
      <c r="D89" s="98">
        <f>ROUND(C13*D87,0)</f>
        <v>418</v>
      </c>
      <c r="E89" s="98">
        <f t="shared" ref="E89:O89" si="93">ROUND(D13*E87,0)</f>
        <v>332</v>
      </c>
      <c r="F89" s="98">
        <f t="shared" si="93"/>
        <v>321</v>
      </c>
      <c r="G89" s="98">
        <f t="shared" si="93"/>
        <v>302</v>
      </c>
      <c r="H89" s="98">
        <f t="shared" si="93"/>
        <v>274</v>
      </c>
      <c r="I89" s="98">
        <f t="shared" si="93"/>
        <v>254</v>
      </c>
      <c r="J89" s="98">
        <f t="shared" si="93"/>
        <v>304</v>
      </c>
      <c r="K89" s="98">
        <f t="shared" si="93"/>
        <v>353</v>
      </c>
      <c r="L89" s="98">
        <f t="shared" si="93"/>
        <v>501</v>
      </c>
      <c r="M89" s="98">
        <f t="shared" si="93"/>
        <v>478</v>
      </c>
      <c r="N89" s="98">
        <f t="shared" si="93"/>
        <v>358</v>
      </c>
      <c r="O89" s="98">
        <f t="shared" si="93"/>
        <v>341</v>
      </c>
      <c r="P89" s="75">
        <f t="shared" ref="P89:P93" si="94">SUM(C89:O89)</f>
        <v>4598</v>
      </c>
      <c r="Q89" s="91">
        <f>SUM(C89:H89)</f>
        <v>2009</v>
      </c>
      <c r="R89" s="91">
        <f>SUM(I89:K89)</f>
        <v>911</v>
      </c>
      <c r="S89" s="91">
        <f>SUM(L89:O89)</f>
        <v>1678</v>
      </c>
    </row>
    <row r="90" spans="2:19">
      <c r="B90" s="97" t="s">
        <v>32</v>
      </c>
      <c r="C90" s="98">
        <f t="shared" ref="C90:C93" si="95">ROUND(B15*$C$87,0)</f>
        <v>360</v>
      </c>
      <c r="D90" s="98">
        <f t="shared" ref="D90:O90" si="96">ROUND(C89*D87,0)</f>
        <v>374</v>
      </c>
      <c r="E90" s="98">
        <f t="shared" si="96"/>
        <v>384</v>
      </c>
      <c r="F90" s="98">
        <f t="shared" si="96"/>
        <v>313</v>
      </c>
      <c r="G90" s="98">
        <f t="shared" si="96"/>
        <v>306</v>
      </c>
      <c r="H90" s="98">
        <f t="shared" si="96"/>
        <v>276</v>
      </c>
      <c r="I90" s="98">
        <f t="shared" si="96"/>
        <v>262</v>
      </c>
      <c r="J90" s="103">
        <f t="shared" si="96"/>
        <v>267</v>
      </c>
      <c r="K90" s="103">
        <f t="shared" si="96"/>
        <v>289</v>
      </c>
      <c r="L90" s="103">
        <f t="shared" si="96"/>
        <v>543</v>
      </c>
      <c r="M90" s="103">
        <f t="shared" si="96"/>
        <v>433</v>
      </c>
      <c r="N90" s="103">
        <f t="shared" si="96"/>
        <v>407</v>
      </c>
      <c r="O90" s="103">
        <f t="shared" si="96"/>
        <v>357</v>
      </c>
      <c r="P90" s="75">
        <f t="shared" si="94"/>
        <v>4571</v>
      </c>
      <c r="Q90" s="91">
        <f t="shared" ref="Q90:Q93" si="97">SUM(C90:H90)</f>
        <v>2013</v>
      </c>
      <c r="R90" s="91">
        <f t="shared" ref="R90:R93" si="98">SUM(I90:K90)</f>
        <v>818</v>
      </c>
      <c r="S90" s="91">
        <f t="shared" ref="S90:S93" si="99">SUM(L90:O90)</f>
        <v>1740</v>
      </c>
    </row>
    <row r="91" spans="2:19">
      <c r="B91" s="97" t="s">
        <v>33</v>
      </c>
      <c r="C91" s="98">
        <f t="shared" si="95"/>
        <v>345</v>
      </c>
      <c r="D91" s="98">
        <f t="shared" ref="D91:O91" si="100">ROUND(C90*D87,0)</f>
        <v>372</v>
      </c>
      <c r="E91" s="98">
        <f t="shared" si="100"/>
        <v>344</v>
      </c>
      <c r="F91" s="98">
        <f t="shared" si="100"/>
        <v>362</v>
      </c>
      <c r="G91" s="98">
        <f t="shared" si="100"/>
        <v>298</v>
      </c>
      <c r="H91" s="98">
        <f t="shared" si="100"/>
        <v>280</v>
      </c>
      <c r="I91" s="98">
        <f t="shared" si="100"/>
        <v>264</v>
      </c>
      <c r="J91" s="103">
        <f t="shared" si="100"/>
        <v>276</v>
      </c>
      <c r="K91" s="103">
        <f t="shared" si="100"/>
        <v>254</v>
      </c>
      <c r="L91" s="103">
        <f t="shared" si="100"/>
        <v>444</v>
      </c>
      <c r="M91" s="103">
        <f t="shared" si="100"/>
        <v>469</v>
      </c>
      <c r="N91" s="103">
        <f t="shared" si="100"/>
        <v>369</v>
      </c>
      <c r="O91" s="103">
        <f t="shared" si="100"/>
        <v>406</v>
      </c>
      <c r="P91" s="75">
        <f t="shared" si="94"/>
        <v>4483</v>
      </c>
      <c r="Q91" s="91">
        <f t="shared" si="97"/>
        <v>2001</v>
      </c>
      <c r="R91" s="91">
        <f t="shared" si="98"/>
        <v>794</v>
      </c>
      <c r="S91" s="91">
        <f t="shared" si="99"/>
        <v>1688</v>
      </c>
    </row>
    <row r="92" spans="2:19">
      <c r="B92" s="97" t="s">
        <v>34</v>
      </c>
      <c r="C92" s="98">
        <f t="shared" si="95"/>
        <v>367</v>
      </c>
      <c r="D92" s="98">
        <f t="shared" ref="D92:O92" si="101">ROUND(C91*D87,0)</f>
        <v>356</v>
      </c>
      <c r="E92" s="98">
        <f t="shared" si="101"/>
        <v>342</v>
      </c>
      <c r="F92" s="98">
        <f t="shared" si="101"/>
        <v>325</v>
      </c>
      <c r="G92" s="98">
        <f t="shared" si="101"/>
        <v>345</v>
      </c>
      <c r="H92" s="98">
        <f t="shared" si="101"/>
        <v>273</v>
      </c>
      <c r="I92" s="98">
        <f t="shared" si="101"/>
        <v>267</v>
      </c>
      <c r="J92" s="103">
        <f t="shared" si="101"/>
        <v>278</v>
      </c>
      <c r="K92" s="103">
        <f t="shared" si="101"/>
        <v>262</v>
      </c>
      <c r="L92" s="103">
        <f t="shared" si="101"/>
        <v>390</v>
      </c>
      <c r="M92" s="103">
        <f t="shared" si="101"/>
        <v>384</v>
      </c>
      <c r="N92" s="103">
        <f t="shared" si="101"/>
        <v>399</v>
      </c>
      <c r="O92" s="103">
        <f t="shared" si="101"/>
        <v>368</v>
      </c>
      <c r="P92" s="75">
        <f t="shared" si="94"/>
        <v>4356</v>
      </c>
      <c r="Q92" s="91">
        <f t="shared" si="97"/>
        <v>2008</v>
      </c>
      <c r="R92" s="91">
        <f t="shared" si="98"/>
        <v>807</v>
      </c>
      <c r="S92" s="91">
        <f t="shared" si="99"/>
        <v>1541</v>
      </c>
    </row>
    <row r="93" spans="2:19">
      <c r="B93" s="97" t="s">
        <v>35</v>
      </c>
      <c r="C93" s="98">
        <f t="shared" si="95"/>
        <v>368</v>
      </c>
      <c r="D93" s="98">
        <f t="shared" ref="D93:O93" si="102">ROUND(C92*D87,0)</f>
        <v>379</v>
      </c>
      <c r="E93" s="98">
        <f t="shared" si="102"/>
        <v>327</v>
      </c>
      <c r="F93" s="98">
        <f t="shared" si="102"/>
        <v>323</v>
      </c>
      <c r="G93" s="98">
        <f t="shared" si="102"/>
        <v>310</v>
      </c>
      <c r="H93" s="98">
        <f t="shared" si="102"/>
        <v>316</v>
      </c>
      <c r="I93" s="98">
        <f t="shared" si="102"/>
        <v>261</v>
      </c>
      <c r="J93" s="103">
        <f t="shared" si="102"/>
        <v>281</v>
      </c>
      <c r="K93" s="103">
        <f t="shared" si="102"/>
        <v>264</v>
      </c>
      <c r="L93" s="103">
        <f t="shared" si="102"/>
        <v>403</v>
      </c>
      <c r="M93" s="103">
        <f t="shared" si="102"/>
        <v>337</v>
      </c>
      <c r="N93" s="103">
        <f t="shared" si="102"/>
        <v>327</v>
      </c>
      <c r="O93" s="103">
        <f t="shared" si="102"/>
        <v>398</v>
      </c>
      <c r="P93" s="75">
        <f t="shared" si="94"/>
        <v>4294</v>
      </c>
      <c r="Q93" s="91">
        <f t="shared" si="97"/>
        <v>2023</v>
      </c>
      <c r="R93" s="91">
        <f t="shared" si="98"/>
        <v>806</v>
      </c>
      <c r="S93" s="91">
        <f t="shared" si="99"/>
        <v>1465</v>
      </c>
    </row>
    <row r="94" spans="2:19">
      <c r="B94" s="14"/>
      <c r="C94" s="14"/>
      <c r="D94" s="14"/>
      <c r="E94" s="14"/>
      <c r="F94" s="14"/>
      <c r="G94" s="86"/>
      <c r="H94" s="14"/>
      <c r="I94" s="98"/>
      <c r="J94" s="98"/>
      <c r="K94" s="98"/>
      <c r="L94" s="98"/>
      <c r="M94" s="98"/>
      <c r="N94" s="98"/>
      <c r="O94" s="104"/>
      <c r="P94" s="86"/>
      <c r="Q94" s="86"/>
      <c r="R94" s="86"/>
      <c r="S94" s="86"/>
    </row>
    <row r="95" spans="2:19">
      <c r="B95" s="101"/>
      <c r="C95" s="92" t="s">
        <v>7</v>
      </c>
      <c r="D95" s="92" t="s">
        <v>8</v>
      </c>
      <c r="E95" s="92" t="s">
        <v>9</v>
      </c>
      <c r="F95" s="92" t="s">
        <v>10</v>
      </c>
      <c r="G95" s="92" t="s">
        <v>11</v>
      </c>
      <c r="H95" s="92" t="s">
        <v>12</v>
      </c>
      <c r="I95" s="92" t="s">
        <v>13</v>
      </c>
      <c r="J95" s="93" t="s">
        <v>14</v>
      </c>
      <c r="K95" s="93" t="s">
        <v>15</v>
      </c>
      <c r="L95" s="93" t="s">
        <v>16</v>
      </c>
      <c r="M95" s="93" t="s">
        <v>17</v>
      </c>
      <c r="N95" s="93" t="s">
        <v>18</v>
      </c>
      <c r="O95" s="93" t="s">
        <v>19</v>
      </c>
      <c r="P95" s="86"/>
      <c r="Q95" s="86"/>
      <c r="R95" s="86"/>
      <c r="S95" s="86"/>
    </row>
    <row r="96" spans="2:19">
      <c r="B96" s="67" t="s">
        <v>70</v>
      </c>
      <c r="C96" s="60">
        <f>X30</f>
        <v>0.5543413599006809</v>
      </c>
      <c r="D96" s="60">
        <f t="shared" ref="D96:O96" si="103">Y30</f>
        <v>1.0187988243183432</v>
      </c>
      <c r="E96" s="60">
        <f t="shared" si="103"/>
        <v>0.9483096051050276</v>
      </c>
      <c r="F96" s="60">
        <f t="shared" si="103"/>
        <v>0.97873615084756505</v>
      </c>
      <c r="G96" s="60">
        <f t="shared" si="103"/>
        <v>0.98474783383443476</v>
      </c>
      <c r="H96" s="60">
        <f t="shared" si="103"/>
        <v>0.93723161995085358</v>
      </c>
      <c r="I96" s="60">
        <f t="shared" si="103"/>
        <v>1.0487743078155025</v>
      </c>
      <c r="J96" s="60">
        <f t="shared" si="103"/>
        <v>1.073366926973341</v>
      </c>
      <c r="K96" s="60">
        <f t="shared" si="103"/>
        <v>0.96188214154896068</v>
      </c>
      <c r="L96" s="60">
        <f t="shared" si="103"/>
        <v>1.6475650374501452</v>
      </c>
      <c r="M96" s="60">
        <f t="shared" si="103"/>
        <v>0.78562574814726149</v>
      </c>
      <c r="N96" s="60">
        <f t="shared" si="103"/>
        <v>0.83414461488035041</v>
      </c>
      <c r="O96" s="60">
        <f t="shared" si="103"/>
        <v>1.051941494475763</v>
      </c>
      <c r="P96" s="86"/>
      <c r="Q96" s="86"/>
      <c r="R96" s="86"/>
      <c r="S96" s="86"/>
    </row>
    <row r="97" spans="2:19" ht="18.75">
      <c r="B97" s="9" t="s">
        <v>46</v>
      </c>
      <c r="C97" s="94" t="s">
        <v>2</v>
      </c>
      <c r="D97" s="94">
        <v>1</v>
      </c>
      <c r="E97" s="94">
        <v>2</v>
      </c>
      <c r="F97" s="94">
        <v>3</v>
      </c>
      <c r="G97" s="94">
        <v>4</v>
      </c>
      <c r="H97" s="94">
        <v>5</v>
      </c>
      <c r="I97" s="94">
        <v>6</v>
      </c>
      <c r="J97" s="94">
        <v>7</v>
      </c>
      <c r="K97" s="94">
        <v>8</v>
      </c>
      <c r="L97" s="94">
        <v>9</v>
      </c>
      <c r="M97" s="94">
        <v>10</v>
      </c>
      <c r="N97" s="94">
        <v>11</v>
      </c>
      <c r="O97" s="94">
        <v>12</v>
      </c>
      <c r="P97" s="95" t="s">
        <v>3</v>
      </c>
      <c r="Q97" s="96" t="s">
        <v>79</v>
      </c>
      <c r="R97" s="96" t="s">
        <v>5</v>
      </c>
      <c r="S97" s="96" t="s">
        <v>6</v>
      </c>
    </row>
    <row r="98" spans="2:19">
      <c r="B98" s="97" t="s">
        <v>32</v>
      </c>
      <c r="C98" s="98">
        <f>ROUND(B15*$C$96,0)</f>
        <v>366</v>
      </c>
      <c r="D98" s="98">
        <f>ROUND(C14*D96,0)</f>
        <v>409</v>
      </c>
      <c r="E98" s="98">
        <f t="shared" ref="E98:O98" si="104">ROUND(D14*E96,0)</f>
        <v>358</v>
      </c>
      <c r="F98" s="98">
        <f t="shared" si="104"/>
        <v>348</v>
      </c>
      <c r="G98" s="98">
        <f t="shared" si="104"/>
        <v>335</v>
      </c>
      <c r="H98" s="98">
        <f t="shared" si="104"/>
        <v>296</v>
      </c>
      <c r="I98" s="98">
        <f t="shared" si="104"/>
        <v>297</v>
      </c>
      <c r="J98" s="98">
        <f t="shared" si="104"/>
        <v>334</v>
      </c>
      <c r="K98" s="98">
        <f t="shared" si="104"/>
        <v>285</v>
      </c>
      <c r="L98" s="98">
        <f t="shared" si="104"/>
        <v>540</v>
      </c>
      <c r="M98" s="98">
        <f t="shared" si="104"/>
        <v>433</v>
      </c>
      <c r="N98" s="98">
        <f t="shared" si="104"/>
        <v>319</v>
      </c>
      <c r="O98" s="98">
        <f t="shared" si="104"/>
        <v>393</v>
      </c>
      <c r="P98" s="75">
        <f t="shared" ref="P98:P102" si="105">SUM(C98:O98)</f>
        <v>4713</v>
      </c>
      <c r="Q98" s="91">
        <f>SUM(C98:H98)</f>
        <v>2112</v>
      </c>
      <c r="R98" s="91">
        <f>SUM(I98:K98)</f>
        <v>916</v>
      </c>
      <c r="S98" s="91">
        <f>SUM(L98:O98)</f>
        <v>1685</v>
      </c>
    </row>
    <row r="99" spans="2:19">
      <c r="B99" s="97" t="s">
        <v>33</v>
      </c>
      <c r="C99" s="98">
        <f t="shared" ref="C99:C102" si="106">ROUND(B16*$C$96,0)</f>
        <v>351</v>
      </c>
      <c r="D99" s="98">
        <f t="shared" ref="D99:O99" si="107">ROUND(C98*D96,0)</f>
        <v>373</v>
      </c>
      <c r="E99" s="98">
        <f t="shared" si="107"/>
        <v>388</v>
      </c>
      <c r="F99" s="98">
        <f t="shared" si="107"/>
        <v>350</v>
      </c>
      <c r="G99" s="98">
        <f t="shared" si="107"/>
        <v>343</v>
      </c>
      <c r="H99" s="98">
        <f t="shared" si="107"/>
        <v>314</v>
      </c>
      <c r="I99" s="98">
        <f t="shared" si="107"/>
        <v>310</v>
      </c>
      <c r="J99" s="103">
        <f t="shared" si="107"/>
        <v>319</v>
      </c>
      <c r="K99" s="103">
        <f t="shared" si="107"/>
        <v>321</v>
      </c>
      <c r="L99" s="103">
        <f t="shared" si="107"/>
        <v>470</v>
      </c>
      <c r="M99" s="103">
        <f t="shared" si="107"/>
        <v>424</v>
      </c>
      <c r="N99" s="103">
        <f t="shared" si="107"/>
        <v>361</v>
      </c>
      <c r="O99" s="103">
        <f t="shared" si="107"/>
        <v>336</v>
      </c>
      <c r="P99" s="75">
        <f t="shared" si="105"/>
        <v>4660</v>
      </c>
      <c r="Q99" s="91">
        <f t="shared" ref="Q99:Q102" si="108">SUM(C99:H99)</f>
        <v>2119</v>
      </c>
      <c r="R99" s="91">
        <f t="shared" ref="R99:R102" si="109">SUM(I99:K99)</f>
        <v>950</v>
      </c>
      <c r="S99" s="91">
        <f t="shared" ref="S99:S102" si="110">SUM(L99:O99)</f>
        <v>1591</v>
      </c>
    </row>
    <row r="100" spans="2:19">
      <c r="B100" s="97" t="s">
        <v>34</v>
      </c>
      <c r="C100" s="98">
        <f t="shared" si="106"/>
        <v>374</v>
      </c>
      <c r="D100" s="98">
        <f t="shared" ref="D100:O100" si="111">ROUND(C99*D96,0)</f>
        <v>358</v>
      </c>
      <c r="E100" s="98">
        <f t="shared" si="111"/>
        <v>354</v>
      </c>
      <c r="F100" s="98">
        <f t="shared" si="111"/>
        <v>380</v>
      </c>
      <c r="G100" s="98">
        <f t="shared" si="111"/>
        <v>345</v>
      </c>
      <c r="H100" s="98">
        <f t="shared" si="111"/>
        <v>321</v>
      </c>
      <c r="I100" s="98">
        <f t="shared" si="111"/>
        <v>329</v>
      </c>
      <c r="J100" s="103">
        <f t="shared" si="111"/>
        <v>333</v>
      </c>
      <c r="K100" s="103">
        <f t="shared" si="111"/>
        <v>307</v>
      </c>
      <c r="L100" s="103">
        <f t="shared" si="111"/>
        <v>529</v>
      </c>
      <c r="M100" s="103">
        <f t="shared" si="111"/>
        <v>369</v>
      </c>
      <c r="N100" s="103">
        <f t="shared" si="111"/>
        <v>354</v>
      </c>
      <c r="O100" s="103">
        <f t="shared" si="111"/>
        <v>380</v>
      </c>
      <c r="P100" s="75">
        <f t="shared" si="105"/>
        <v>4733</v>
      </c>
      <c r="Q100" s="91">
        <f t="shared" si="108"/>
        <v>2132</v>
      </c>
      <c r="R100" s="91">
        <f t="shared" si="109"/>
        <v>969</v>
      </c>
      <c r="S100" s="91">
        <f t="shared" si="110"/>
        <v>1632</v>
      </c>
    </row>
    <row r="101" spans="2:19">
      <c r="B101" s="97" t="s">
        <v>35</v>
      </c>
      <c r="C101" s="98">
        <f t="shared" si="106"/>
        <v>375</v>
      </c>
      <c r="D101" s="98">
        <f t="shared" ref="D101:O101" si="112">ROUND(C100*D96,0)</f>
        <v>381</v>
      </c>
      <c r="E101" s="98">
        <f t="shared" si="112"/>
        <v>339</v>
      </c>
      <c r="F101" s="98">
        <f t="shared" si="112"/>
        <v>346</v>
      </c>
      <c r="G101" s="98">
        <f t="shared" si="112"/>
        <v>374</v>
      </c>
      <c r="H101" s="98">
        <f t="shared" si="112"/>
        <v>323</v>
      </c>
      <c r="I101" s="98">
        <f t="shared" si="112"/>
        <v>337</v>
      </c>
      <c r="J101" s="103">
        <f t="shared" si="112"/>
        <v>353</v>
      </c>
      <c r="K101" s="103">
        <f t="shared" si="112"/>
        <v>320</v>
      </c>
      <c r="L101" s="103">
        <f t="shared" si="112"/>
        <v>506</v>
      </c>
      <c r="M101" s="103">
        <f t="shared" si="112"/>
        <v>416</v>
      </c>
      <c r="N101" s="103">
        <f t="shared" si="112"/>
        <v>308</v>
      </c>
      <c r="O101" s="103">
        <f t="shared" si="112"/>
        <v>372</v>
      </c>
      <c r="P101" s="75">
        <f t="shared" si="105"/>
        <v>4750</v>
      </c>
      <c r="Q101" s="91">
        <f t="shared" si="108"/>
        <v>2138</v>
      </c>
      <c r="R101" s="91">
        <f t="shared" si="109"/>
        <v>1010</v>
      </c>
      <c r="S101" s="91">
        <f t="shared" si="110"/>
        <v>1602</v>
      </c>
    </row>
    <row r="102" spans="2:19">
      <c r="B102" s="97" t="s">
        <v>36</v>
      </c>
      <c r="C102" s="98">
        <f t="shared" si="106"/>
        <v>391</v>
      </c>
      <c r="D102" s="98">
        <f t="shared" ref="D102:L102" si="113">ROUND(C101*D96,0)</f>
        <v>382</v>
      </c>
      <c r="E102" s="98">
        <f t="shared" si="113"/>
        <v>361</v>
      </c>
      <c r="F102" s="98">
        <f t="shared" si="113"/>
        <v>332</v>
      </c>
      <c r="G102" s="98">
        <f t="shared" si="113"/>
        <v>341</v>
      </c>
      <c r="H102" s="98">
        <f t="shared" si="113"/>
        <v>351</v>
      </c>
      <c r="I102" s="98">
        <f t="shared" si="113"/>
        <v>339</v>
      </c>
      <c r="J102" s="103">
        <f t="shared" si="113"/>
        <v>362</v>
      </c>
      <c r="K102" s="103">
        <f t="shared" si="113"/>
        <v>340</v>
      </c>
      <c r="L102" s="103">
        <f t="shared" si="113"/>
        <v>527</v>
      </c>
      <c r="M102" s="103">
        <f>ROUND(L101*M96,0)</f>
        <v>398</v>
      </c>
      <c r="N102" s="103">
        <f t="shared" ref="N102:O102" si="114">ROUND(M101*N96,0)</f>
        <v>347</v>
      </c>
      <c r="O102" s="103">
        <f t="shared" si="114"/>
        <v>324</v>
      </c>
      <c r="P102" s="75">
        <f t="shared" si="105"/>
        <v>4795</v>
      </c>
      <c r="Q102" s="91">
        <f t="shared" si="108"/>
        <v>2158</v>
      </c>
      <c r="R102" s="91">
        <f t="shared" si="109"/>
        <v>1041</v>
      </c>
      <c r="S102" s="91">
        <f t="shared" si="110"/>
        <v>1596</v>
      </c>
    </row>
    <row r="103" spans="2:19">
      <c r="B103" s="14"/>
      <c r="C103" s="14"/>
      <c r="D103" s="14"/>
      <c r="E103" s="14"/>
      <c r="F103" s="14"/>
      <c r="G103" s="86"/>
      <c r="H103" s="14"/>
      <c r="I103" s="98"/>
      <c r="J103" s="98"/>
      <c r="K103" s="98"/>
      <c r="L103" s="98"/>
      <c r="M103" s="98"/>
      <c r="N103" s="98"/>
      <c r="O103" s="104"/>
      <c r="P103" s="86"/>
      <c r="Q103" s="86"/>
      <c r="R103" s="86"/>
      <c r="S103" s="86"/>
    </row>
    <row r="104" spans="2:19">
      <c r="B104" s="101"/>
      <c r="C104" s="92" t="s">
        <v>7</v>
      </c>
      <c r="D104" s="92" t="s">
        <v>8</v>
      </c>
      <c r="E104" s="92" t="s">
        <v>9</v>
      </c>
      <c r="F104" s="92" t="s">
        <v>10</v>
      </c>
      <c r="G104" s="92" t="s">
        <v>11</v>
      </c>
      <c r="H104" s="92" t="s">
        <v>12</v>
      </c>
      <c r="I104" s="92" t="s">
        <v>13</v>
      </c>
      <c r="J104" s="93" t="s">
        <v>14</v>
      </c>
      <c r="K104" s="93" t="s">
        <v>15</v>
      </c>
      <c r="L104" s="93" t="s">
        <v>16</v>
      </c>
      <c r="M104" s="93" t="s">
        <v>17</v>
      </c>
      <c r="N104" s="93" t="s">
        <v>18</v>
      </c>
      <c r="O104" s="93" t="s">
        <v>19</v>
      </c>
      <c r="P104" s="86"/>
      <c r="Q104" s="86"/>
      <c r="R104" s="86"/>
      <c r="S104" s="86"/>
    </row>
    <row r="105" spans="2:19">
      <c r="B105" s="68" t="s">
        <v>71</v>
      </c>
      <c r="C105" s="59">
        <f>X31</f>
        <v>0.5707887456176638</v>
      </c>
      <c r="D105" s="59">
        <f t="shared" ref="D105:O105" si="115">Y31</f>
        <v>0.98275976788088681</v>
      </c>
      <c r="E105" s="59">
        <f t="shared" si="115"/>
        <v>0.94490082299533917</v>
      </c>
      <c r="F105" s="59">
        <f t="shared" si="115"/>
        <v>0.97890217734000862</v>
      </c>
      <c r="G105" s="59">
        <f t="shared" si="115"/>
        <v>0.99096225508680669</v>
      </c>
      <c r="H105" s="59">
        <f t="shared" si="115"/>
        <v>0.95137471874585111</v>
      </c>
      <c r="I105" s="59">
        <f t="shared" si="115"/>
        <v>1.0664553767729941</v>
      </c>
      <c r="J105" s="59">
        <f t="shared" si="115"/>
        <v>1.0536968348554998</v>
      </c>
      <c r="K105" s="59">
        <f t="shared" si="115"/>
        <v>0.96721844376026289</v>
      </c>
      <c r="L105" s="59">
        <f t="shared" si="115"/>
        <v>1.6717537814927579</v>
      </c>
      <c r="M105" s="59">
        <f t="shared" si="115"/>
        <v>0.74258624705711429</v>
      </c>
      <c r="N105" s="59">
        <f t="shared" si="115"/>
        <v>0.86108900372651642</v>
      </c>
      <c r="O105" s="59">
        <f t="shared" si="115"/>
        <v>1.1288320007469341</v>
      </c>
      <c r="P105" s="86"/>
      <c r="Q105" s="86"/>
      <c r="R105" s="86"/>
      <c r="S105" s="86"/>
    </row>
    <row r="106" spans="2:19" ht="18.75">
      <c r="B106" s="9" t="s">
        <v>46</v>
      </c>
      <c r="C106" s="94" t="s">
        <v>2</v>
      </c>
      <c r="D106" s="94">
        <v>1</v>
      </c>
      <c r="E106" s="94">
        <v>2</v>
      </c>
      <c r="F106" s="94">
        <v>3</v>
      </c>
      <c r="G106" s="94">
        <v>4</v>
      </c>
      <c r="H106" s="94">
        <v>5</v>
      </c>
      <c r="I106" s="94">
        <v>6</v>
      </c>
      <c r="J106" s="94">
        <v>7</v>
      </c>
      <c r="K106" s="94">
        <v>8</v>
      </c>
      <c r="L106" s="94">
        <v>9</v>
      </c>
      <c r="M106" s="94">
        <v>10</v>
      </c>
      <c r="N106" s="94">
        <v>11</v>
      </c>
      <c r="O106" s="94">
        <v>12</v>
      </c>
      <c r="P106" s="95" t="s">
        <v>3</v>
      </c>
      <c r="Q106" s="96" t="s">
        <v>79</v>
      </c>
      <c r="R106" s="96" t="s">
        <v>5</v>
      </c>
      <c r="S106" s="96" t="s">
        <v>6</v>
      </c>
    </row>
    <row r="107" spans="2:19">
      <c r="B107" s="97" t="s">
        <v>33</v>
      </c>
      <c r="C107" s="98">
        <f>ROUND(B16*$C$105,0)</f>
        <v>362</v>
      </c>
      <c r="D107" s="98">
        <f>ROUND(C15*D105,0)</f>
        <v>393</v>
      </c>
      <c r="E107" s="98">
        <f t="shared" ref="E107:O107" si="116">ROUND(D15*E105,0)</f>
        <v>345</v>
      </c>
      <c r="F107" s="98">
        <f t="shared" si="116"/>
        <v>350</v>
      </c>
      <c r="G107" s="98">
        <f t="shared" si="116"/>
        <v>343</v>
      </c>
      <c r="H107" s="98">
        <f t="shared" si="116"/>
        <v>316</v>
      </c>
      <c r="I107" s="98">
        <f t="shared" si="116"/>
        <v>334</v>
      </c>
      <c r="J107" s="98">
        <f t="shared" si="116"/>
        <v>308</v>
      </c>
      <c r="K107" s="98">
        <f t="shared" si="116"/>
        <v>307</v>
      </c>
      <c r="L107" s="98">
        <f t="shared" si="116"/>
        <v>508</v>
      </c>
      <c r="M107" s="98">
        <f t="shared" si="116"/>
        <v>404</v>
      </c>
      <c r="N107" s="98">
        <f t="shared" si="116"/>
        <v>378</v>
      </c>
      <c r="O107" s="98">
        <f t="shared" si="116"/>
        <v>394</v>
      </c>
      <c r="P107" s="75">
        <f t="shared" ref="P107:P111" si="117">SUM(C107:O107)</f>
        <v>4742</v>
      </c>
      <c r="Q107" s="91">
        <f>SUM(C107:H107)</f>
        <v>2109</v>
      </c>
      <c r="R107" s="91">
        <f>SUM(I107:K107)</f>
        <v>949</v>
      </c>
      <c r="S107" s="91">
        <f>SUM(L107:O107)</f>
        <v>1684</v>
      </c>
    </row>
    <row r="108" spans="2:19">
      <c r="B108" s="97" t="s">
        <v>34</v>
      </c>
      <c r="C108" s="98">
        <f t="shared" ref="C108:C111" si="118">ROUND(B17*$C$105,0)</f>
        <v>385</v>
      </c>
      <c r="D108" s="98">
        <f t="shared" ref="D108:O108" si="119">ROUND(C107*D105,0)</f>
        <v>356</v>
      </c>
      <c r="E108" s="98">
        <f t="shared" si="119"/>
        <v>371</v>
      </c>
      <c r="F108" s="98">
        <f t="shared" si="119"/>
        <v>338</v>
      </c>
      <c r="G108" s="98">
        <f t="shared" si="119"/>
        <v>347</v>
      </c>
      <c r="H108" s="98">
        <f t="shared" si="119"/>
        <v>326</v>
      </c>
      <c r="I108" s="98">
        <f t="shared" si="119"/>
        <v>337</v>
      </c>
      <c r="J108" s="103">
        <f t="shared" si="119"/>
        <v>352</v>
      </c>
      <c r="K108" s="103">
        <f t="shared" si="119"/>
        <v>298</v>
      </c>
      <c r="L108" s="103">
        <f t="shared" si="119"/>
        <v>513</v>
      </c>
      <c r="M108" s="103">
        <f t="shared" si="119"/>
        <v>377</v>
      </c>
      <c r="N108" s="103">
        <f t="shared" si="119"/>
        <v>348</v>
      </c>
      <c r="O108" s="103">
        <f t="shared" si="119"/>
        <v>427</v>
      </c>
      <c r="P108" s="75">
        <f t="shared" si="117"/>
        <v>4775</v>
      </c>
      <c r="Q108" s="91">
        <f t="shared" ref="Q108:Q111" si="120">SUM(C108:H108)</f>
        <v>2123</v>
      </c>
      <c r="R108" s="91">
        <f t="shared" ref="R108:R111" si="121">SUM(I108:K108)</f>
        <v>987</v>
      </c>
      <c r="S108" s="91">
        <f t="shared" ref="S108:S111" si="122">SUM(L108:O108)</f>
        <v>1665</v>
      </c>
    </row>
    <row r="109" spans="2:19">
      <c r="B109" s="97" t="s">
        <v>35</v>
      </c>
      <c r="C109" s="98">
        <f t="shared" si="118"/>
        <v>386</v>
      </c>
      <c r="D109" s="98">
        <f t="shared" ref="D109:O109" si="123">ROUND(C108*D105,0)</f>
        <v>378</v>
      </c>
      <c r="E109" s="98">
        <f t="shared" si="123"/>
        <v>336</v>
      </c>
      <c r="F109" s="98">
        <f t="shared" si="123"/>
        <v>363</v>
      </c>
      <c r="G109" s="98">
        <f t="shared" si="123"/>
        <v>335</v>
      </c>
      <c r="H109" s="98">
        <f t="shared" si="123"/>
        <v>330</v>
      </c>
      <c r="I109" s="98">
        <f t="shared" si="123"/>
        <v>348</v>
      </c>
      <c r="J109" s="103">
        <f t="shared" si="123"/>
        <v>355</v>
      </c>
      <c r="K109" s="103">
        <f t="shared" si="123"/>
        <v>340</v>
      </c>
      <c r="L109" s="103">
        <f t="shared" si="123"/>
        <v>498</v>
      </c>
      <c r="M109" s="103">
        <f t="shared" si="123"/>
        <v>381</v>
      </c>
      <c r="N109" s="103">
        <f t="shared" si="123"/>
        <v>325</v>
      </c>
      <c r="O109" s="103">
        <f t="shared" si="123"/>
        <v>393</v>
      </c>
      <c r="P109" s="75">
        <f t="shared" si="117"/>
        <v>4768</v>
      </c>
      <c r="Q109" s="91">
        <f t="shared" si="120"/>
        <v>2128</v>
      </c>
      <c r="R109" s="91">
        <f t="shared" si="121"/>
        <v>1043</v>
      </c>
      <c r="S109" s="91">
        <f t="shared" si="122"/>
        <v>1597</v>
      </c>
    </row>
    <row r="110" spans="2:19">
      <c r="B110" s="97" t="s">
        <v>36</v>
      </c>
      <c r="C110" s="98">
        <f t="shared" si="118"/>
        <v>403</v>
      </c>
      <c r="D110" s="98">
        <f t="shared" ref="D110:O110" si="124">ROUND(C109*D105,0)</f>
        <v>379</v>
      </c>
      <c r="E110" s="98">
        <f t="shared" si="124"/>
        <v>357</v>
      </c>
      <c r="F110" s="98">
        <f t="shared" si="124"/>
        <v>329</v>
      </c>
      <c r="G110" s="98">
        <f t="shared" si="124"/>
        <v>360</v>
      </c>
      <c r="H110" s="98">
        <f t="shared" si="124"/>
        <v>319</v>
      </c>
      <c r="I110" s="98">
        <f t="shared" si="124"/>
        <v>352</v>
      </c>
      <c r="J110" s="103">
        <f t="shared" si="124"/>
        <v>367</v>
      </c>
      <c r="K110" s="103">
        <f t="shared" si="124"/>
        <v>343</v>
      </c>
      <c r="L110" s="103">
        <f t="shared" si="124"/>
        <v>568</v>
      </c>
      <c r="M110" s="103">
        <f t="shared" si="124"/>
        <v>370</v>
      </c>
      <c r="N110" s="103">
        <f t="shared" si="124"/>
        <v>328</v>
      </c>
      <c r="O110" s="103">
        <f t="shared" si="124"/>
        <v>367</v>
      </c>
      <c r="P110" s="75">
        <f t="shared" si="117"/>
        <v>4842</v>
      </c>
      <c r="Q110" s="91">
        <f t="shared" si="120"/>
        <v>2147</v>
      </c>
      <c r="R110" s="91">
        <f t="shared" si="121"/>
        <v>1062</v>
      </c>
      <c r="S110" s="91">
        <f t="shared" si="122"/>
        <v>1633</v>
      </c>
    </row>
    <row r="111" spans="2:19">
      <c r="B111" s="97" t="s">
        <v>37</v>
      </c>
      <c r="C111" s="98">
        <f t="shared" si="118"/>
        <v>369</v>
      </c>
      <c r="D111" s="98">
        <f t="shared" ref="D111:O111" si="125">ROUND(C110*D105,0)</f>
        <v>396</v>
      </c>
      <c r="E111" s="98">
        <f t="shared" si="125"/>
        <v>358</v>
      </c>
      <c r="F111" s="98">
        <f t="shared" si="125"/>
        <v>349</v>
      </c>
      <c r="G111" s="98">
        <f t="shared" si="125"/>
        <v>326</v>
      </c>
      <c r="H111" s="98">
        <f t="shared" si="125"/>
        <v>342</v>
      </c>
      <c r="I111" s="98">
        <f t="shared" si="125"/>
        <v>340</v>
      </c>
      <c r="J111" s="103">
        <f t="shared" si="125"/>
        <v>371</v>
      </c>
      <c r="K111" s="103">
        <f t="shared" si="125"/>
        <v>355</v>
      </c>
      <c r="L111" s="103">
        <f t="shared" si="125"/>
        <v>573</v>
      </c>
      <c r="M111" s="103">
        <f t="shared" si="125"/>
        <v>422</v>
      </c>
      <c r="N111" s="103">
        <f t="shared" si="125"/>
        <v>319</v>
      </c>
      <c r="O111" s="103">
        <f t="shared" si="125"/>
        <v>370</v>
      </c>
      <c r="P111" s="75">
        <f t="shared" si="117"/>
        <v>4890</v>
      </c>
      <c r="Q111" s="91">
        <f t="shared" si="120"/>
        <v>2140</v>
      </c>
      <c r="R111" s="91">
        <f t="shared" si="121"/>
        <v>1066</v>
      </c>
      <c r="S111" s="91">
        <f t="shared" si="122"/>
        <v>1684</v>
      </c>
    </row>
    <row r="112" spans="2:19">
      <c r="B112" s="14"/>
      <c r="C112" s="14"/>
      <c r="D112" s="14"/>
      <c r="E112" s="14"/>
      <c r="F112" s="14"/>
      <c r="G112" s="86"/>
      <c r="H112" s="14"/>
      <c r="I112" s="98"/>
      <c r="J112" s="98"/>
      <c r="K112" s="98"/>
      <c r="L112" s="98"/>
      <c r="M112" s="98"/>
      <c r="N112" s="98"/>
      <c r="O112" s="104"/>
      <c r="P112" s="86"/>
      <c r="Q112" s="86"/>
      <c r="R112" s="86"/>
      <c r="S112" s="86"/>
    </row>
    <row r="113" spans="2:19">
      <c r="B113" s="101"/>
      <c r="C113" s="92" t="s">
        <v>7</v>
      </c>
      <c r="D113" s="92" t="s">
        <v>8</v>
      </c>
      <c r="E113" s="92" t="s">
        <v>9</v>
      </c>
      <c r="F113" s="92" t="s">
        <v>10</v>
      </c>
      <c r="G113" s="92" t="s">
        <v>11</v>
      </c>
      <c r="H113" s="92" t="s">
        <v>12</v>
      </c>
      <c r="I113" s="92" t="s">
        <v>13</v>
      </c>
      <c r="J113" s="93" t="s">
        <v>14</v>
      </c>
      <c r="K113" s="93" t="s">
        <v>15</v>
      </c>
      <c r="L113" s="93" t="s">
        <v>16</v>
      </c>
      <c r="M113" s="93" t="s">
        <v>17</v>
      </c>
      <c r="N113" s="93" t="s">
        <v>18</v>
      </c>
      <c r="O113" s="93" t="s">
        <v>19</v>
      </c>
      <c r="P113" s="86"/>
      <c r="Q113" s="86"/>
      <c r="R113" s="86"/>
      <c r="S113" s="86"/>
    </row>
    <row r="114" spans="2:19">
      <c r="B114" s="67" t="s">
        <v>72</v>
      </c>
      <c r="C114" s="60">
        <f>X32</f>
        <v>0.59708492722823847</v>
      </c>
      <c r="D114" s="60">
        <f t="shared" ref="D114:O114" si="126">Y32</f>
        <v>0.95011043159770103</v>
      </c>
      <c r="E114" s="60">
        <f t="shared" si="126"/>
        <v>0.97072018948275918</v>
      </c>
      <c r="F114" s="60">
        <f t="shared" si="126"/>
        <v>1.0053638266144544</v>
      </c>
      <c r="G114" s="60">
        <f t="shared" si="126"/>
        <v>1.0061118976179901</v>
      </c>
      <c r="H114" s="60">
        <f t="shared" si="126"/>
        <v>0.94761221108810145</v>
      </c>
      <c r="I114" s="60">
        <f t="shared" si="126"/>
        <v>1.0519859233967881</v>
      </c>
      <c r="J114" s="60">
        <f t="shared" si="126"/>
        <v>1.0599166957354553</v>
      </c>
      <c r="K114" s="60">
        <f t="shared" si="126"/>
        <v>0.97185324113953975</v>
      </c>
      <c r="L114" s="60">
        <f t="shared" si="126"/>
        <v>1.6947870665061386</v>
      </c>
      <c r="M114" s="60">
        <f t="shared" si="126"/>
        <v>0.75620220977154684</v>
      </c>
      <c r="N114" s="60">
        <f t="shared" si="126"/>
        <v>0.87828178728442874</v>
      </c>
      <c r="O114" s="60">
        <f t="shared" si="126"/>
        <v>1.1413119237657965</v>
      </c>
      <c r="P114" s="86"/>
      <c r="Q114" s="86"/>
      <c r="R114" s="86"/>
      <c r="S114" s="86"/>
    </row>
    <row r="115" spans="2:19" ht="18.75">
      <c r="B115" s="9" t="s">
        <v>46</v>
      </c>
      <c r="C115" s="94" t="s">
        <v>2</v>
      </c>
      <c r="D115" s="94">
        <v>1</v>
      </c>
      <c r="E115" s="94">
        <v>2</v>
      </c>
      <c r="F115" s="94">
        <v>3</v>
      </c>
      <c r="G115" s="94">
        <v>4</v>
      </c>
      <c r="H115" s="94">
        <v>5</v>
      </c>
      <c r="I115" s="94">
        <v>6</v>
      </c>
      <c r="J115" s="94">
        <v>7</v>
      </c>
      <c r="K115" s="94">
        <v>8</v>
      </c>
      <c r="L115" s="94">
        <v>9</v>
      </c>
      <c r="M115" s="94">
        <v>10</v>
      </c>
      <c r="N115" s="94">
        <v>11</v>
      </c>
      <c r="O115" s="94">
        <v>12</v>
      </c>
      <c r="P115" s="95" t="s">
        <v>3</v>
      </c>
      <c r="Q115" s="96" t="s">
        <v>79</v>
      </c>
      <c r="R115" s="96" t="s">
        <v>5</v>
      </c>
      <c r="S115" s="96" t="s">
        <v>6</v>
      </c>
    </row>
    <row r="116" spans="2:19">
      <c r="B116" s="97" t="s">
        <v>34</v>
      </c>
      <c r="C116" s="98">
        <f>ROUND(B17*$C$114,0)</f>
        <v>403</v>
      </c>
      <c r="D116" s="98">
        <f>ROUND(C16*D114,0)</f>
        <v>392</v>
      </c>
      <c r="E116" s="98">
        <f t="shared" ref="E116:O116" si="127">ROUND(D16*E114,0)</f>
        <v>358</v>
      </c>
      <c r="F116" s="98">
        <f t="shared" si="127"/>
        <v>366</v>
      </c>
      <c r="G116" s="98">
        <f t="shared" si="127"/>
        <v>372</v>
      </c>
      <c r="H116" s="98">
        <f t="shared" si="127"/>
        <v>340</v>
      </c>
      <c r="I116" s="98">
        <f t="shared" si="127"/>
        <v>335</v>
      </c>
      <c r="J116" s="98">
        <f t="shared" si="127"/>
        <v>332</v>
      </c>
      <c r="K116" s="98">
        <f t="shared" si="127"/>
        <v>303</v>
      </c>
      <c r="L116" s="98">
        <f t="shared" si="127"/>
        <v>539</v>
      </c>
      <c r="M116" s="98">
        <f t="shared" si="127"/>
        <v>391</v>
      </c>
      <c r="N116" s="98">
        <f t="shared" si="127"/>
        <v>381</v>
      </c>
      <c r="O116" s="98">
        <f t="shared" si="127"/>
        <v>434</v>
      </c>
      <c r="P116" s="75">
        <f t="shared" ref="P116:P120" si="128">SUM(C116:O116)</f>
        <v>4946</v>
      </c>
      <c r="Q116" s="91">
        <f>SUM(C116:H116)</f>
        <v>2231</v>
      </c>
      <c r="R116" s="91">
        <f>SUM(I116:K116)</f>
        <v>970</v>
      </c>
      <c r="S116" s="91">
        <f>SUM(L116:O116)</f>
        <v>1745</v>
      </c>
    </row>
    <row r="117" spans="2:19">
      <c r="B117" s="97" t="s">
        <v>35</v>
      </c>
      <c r="C117" s="98">
        <f t="shared" ref="C117:C120" si="129">ROUND(B18*$C$114,0)</f>
        <v>404</v>
      </c>
      <c r="D117" s="98">
        <f t="shared" ref="D117:O117" si="130">ROUND(C116*D114,0)</f>
        <v>383</v>
      </c>
      <c r="E117" s="98">
        <f t="shared" si="130"/>
        <v>381</v>
      </c>
      <c r="F117" s="98">
        <f t="shared" si="130"/>
        <v>360</v>
      </c>
      <c r="G117" s="98">
        <f t="shared" si="130"/>
        <v>368</v>
      </c>
      <c r="H117" s="98">
        <f t="shared" si="130"/>
        <v>353</v>
      </c>
      <c r="I117" s="98">
        <f t="shared" si="130"/>
        <v>358</v>
      </c>
      <c r="J117" s="103">
        <f t="shared" si="130"/>
        <v>355</v>
      </c>
      <c r="K117" s="103">
        <f t="shared" si="130"/>
        <v>323</v>
      </c>
      <c r="L117" s="103">
        <f t="shared" si="130"/>
        <v>514</v>
      </c>
      <c r="M117" s="103">
        <f t="shared" si="130"/>
        <v>408</v>
      </c>
      <c r="N117" s="103">
        <f t="shared" si="130"/>
        <v>343</v>
      </c>
      <c r="O117" s="103">
        <f t="shared" si="130"/>
        <v>435</v>
      </c>
      <c r="P117" s="75">
        <f t="shared" si="128"/>
        <v>4985</v>
      </c>
      <c r="Q117" s="91">
        <f t="shared" ref="Q117:Q120" si="131">SUM(C117:H117)</f>
        <v>2249</v>
      </c>
      <c r="R117" s="91">
        <f t="shared" ref="R117:R120" si="132">SUM(I117:K117)</f>
        <v>1036</v>
      </c>
      <c r="S117" s="91">
        <f t="shared" ref="S117:S120" si="133">SUM(L117:O117)</f>
        <v>1700</v>
      </c>
    </row>
    <row r="118" spans="2:19">
      <c r="B118" s="97" t="s">
        <v>36</v>
      </c>
      <c r="C118" s="98">
        <f t="shared" si="129"/>
        <v>422</v>
      </c>
      <c r="D118" s="98">
        <f t="shared" ref="D118:O118" si="134">ROUND(C117*D114,0)</f>
        <v>384</v>
      </c>
      <c r="E118" s="98">
        <f t="shared" si="134"/>
        <v>372</v>
      </c>
      <c r="F118" s="98">
        <f t="shared" si="134"/>
        <v>383</v>
      </c>
      <c r="G118" s="98">
        <f t="shared" si="134"/>
        <v>362</v>
      </c>
      <c r="H118" s="98">
        <f t="shared" si="134"/>
        <v>349</v>
      </c>
      <c r="I118" s="98">
        <f t="shared" si="134"/>
        <v>371</v>
      </c>
      <c r="J118" s="103">
        <f t="shared" si="134"/>
        <v>379</v>
      </c>
      <c r="K118" s="103">
        <f t="shared" si="134"/>
        <v>345</v>
      </c>
      <c r="L118" s="103">
        <f t="shared" si="134"/>
        <v>547</v>
      </c>
      <c r="M118" s="103">
        <f t="shared" si="134"/>
        <v>389</v>
      </c>
      <c r="N118" s="103">
        <f t="shared" si="134"/>
        <v>358</v>
      </c>
      <c r="O118" s="103">
        <f t="shared" si="134"/>
        <v>391</v>
      </c>
      <c r="P118" s="75">
        <f t="shared" si="128"/>
        <v>5052</v>
      </c>
      <c r="Q118" s="91">
        <f t="shared" si="131"/>
        <v>2272</v>
      </c>
      <c r="R118" s="91">
        <f t="shared" si="132"/>
        <v>1095</v>
      </c>
      <c r="S118" s="91">
        <f t="shared" si="133"/>
        <v>1685</v>
      </c>
    </row>
    <row r="119" spans="2:19">
      <c r="B119" s="97" t="s">
        <v>37</v>
      </c>
      <c r="C119" s="98">
        <f t="shared" si="129"/>
        <v>386</v>
      </c>
      <c r="D119" s="98">
        <f t="shared" ref="D119:O119" si="135">ROUND(C118*D114,0)</f>
        <v>401</v>
      </c>
      <c r="E119" s="98">
        <f t="shared" si="135"/>
        <v>373</v>
      </c>
      <c r="F119" s="98">
        <f t="shared" si="135"/>
        <v>374</v>
      </c>
      <c r="G119" s="98">
        <f t="shared" si="135"/>
        <v>385</v>
      </c>
      <c r="H119" s="98">
        <f t="shared" si="135"/>
        <v>343</v>
      </c>
      <c r="I119" s="98">
        <f t="shared" si="135"/>
        <v>367</v>
      </c>
      <c r="J119" s="103">
        <f t="shared" si="135"/>
        <v>393</v>
      </c>
      <c r="K119" s="103">
        <f t="shared" si="135"/>
        <v>368</v>
      </c>
      <c r="L119" s="103">
        <f t="shared" si="135"/>
        <v>585</v>
      </c>
      <c r="M119" s="103">
        <f t="shared" si="135"/>
        <v>414</v>
      </c>
      <c r="N119" s="103">
        <f t="shared" si="135"/>
        <v>342</v>
      </c>
      <c r="O119" s="103">
        <f t="shared" si="135"/>
        <v>409</v>
      </c>
      <c r="P119" s="75">
        <f t="shared" si="128"/>
        <v>5140</v>
      </c>
      <c r="Q119" s="91">
        <f t="shared" si="131"/>
        <v>2262</v>
      </c>
      <c r="R119" s="91">
        <f t="shared" si="132"/>
        <v>1128</v>
      </c>
      <c r="S119" s="91">
        <f t="shared" si="133"/>
        <v>1750</v>
      </c>
    </row>
    <row r="120" spans="2:19">
      <c r="B120" s="105" t="s">
        <v>38</v>
      </c>
      <c r="C120" s="98">
        <f t="shared" si="129"/>
        <v>347</v>
      </c>
      <c r="D120" s="98">
        <f t="shared" ref="D120:O120" si="136">ROUND(C119*D114,0)</f>
        <v>367</v>
      </c>
      <c r="E120" s="98">
        <f t="shared" si="136"/>
        <v>389</v>
      </c>
      <c r="F120" s="98">
        <f t="shared" si="136"/>
        <v>375</v>
      </c>
      <c r="G120" s="98">
        <f t="shared" si="136"/>
        <v>376</v>
      </c>
      <c r="H120" s="98">
        <f t="shared" si="136"/>
        <v>365</v>
      </c>
      <c r="I120" s="98">
        <f t="shared" si="136"/>
        <v>361</v>
      </c>
      <c r="J120" s="103">
        <f t="shared" si="136"/>
        <v>389</v>
      </c>
      <c r="K120" s="103">
        <f t="shared" si="136"/>
        <v>382</v>
      </c>
      <c r="L120" s="103">
        <f t="shared" si="136"/>
        <v>624</v>
      </c>
      <c r="M120" s="103">
        <f t="shared" si="136"/>
        <v>442</v>
      </c>
      <c r="N120" s="103">
        <f t="shared" si="136"/>
        <v>364</v>
      </c>
      <c r="O120" s="103">
        <f t="shared" si="136"/>
        <v>390</v>
      </c>
      <c r="P120" s="75">
        <f t="shared" si="128"/>
        <v>5171</v>
      </c>
      <c r="Q120" s="91">
        <f t="shared" si="131"/>
        <v>2219</v>
      </c>
      <c r="R120" s="91">
        <f t="shared" si="132"/>
        <v>1132</v>
      </c>
      <c r="S120" s="91">
        <f t="shared" si="133"/>
        <v>1820</v>
      </c>
    </row>
    <row r="121" spans="2:19">
      <c r="B121" s="14"/>
      <c r="C121" s="14"/>
      <c r="D121" s="14"/>
      <c r="E121" s="14"/>
      <c r="F121" s="14"/>
      <c r="G121" s="86"/>
      <c r="H121" s="14"/>
      <c r="I121" s="98"/>
      <c r="J121" s="98"/>
      <c r="K121" s="98"/>
      <c r="L121" s="98"/>
      <c r="M121" s="98"/>
      <c r="N121" s="98"/>
      <c r="O121" s="104"/>
      <c r="P121" s="86"/>
      <c r="Q121" s="86"/>
      <c r="R121" s="86"/>
      <c r="S121" s="86"/>
    </row>
    <row r="122" spans="2:19">
      <c r="B122" s="101"/>
      <c r="C122" s="92" t="s">
        <v>7</v>
      </c>
      <c r="D122" s="92" t="s">
        <v>8</v>
      </c>
      <c r="E122" s="92" t="s">
        <v>9</v>
      </c>
      <c r="F122" s="92" t="s">
        <v>10</v>
      </c>
      <c r="G122" s="92" t="s">
        <v>11</v>
      </c>
      <c r="H122" s="92" t="s">
        <v>12</v>
      </c>
      <c r="I122" s="92" t="s">
        <v>13</v>
      </c>
      <c r="J122" s="93" t="s">
        <v>14</v>
      </c>
      <c r="K122" s="93" t="s">
        <v>15</v>
      </c>
      <c r="L122" s="93" t="s">
        <v>16</v>
      </c>
      <c r="M122" s="93" t="s">
        <v>17</v>
      </c>
      <c r="N122" s="93" t="s">
        <v>18</v>
      </c>
      <c r="O122" s="93" t="s">
        <v>19</v>
      </c>
      <c r="P122" s="86"/>
      <c r="Q122" s="86"/>
      <c r="R122" s="86"/>
      <c r="S122" s="86"/>
    </row>
    <row r="123" spans="2:19">
      <c r="B123" s="68" t="s">
        <v>73</v>
      </c>
      <c r="C123" s="59">
        <f>X33</f>
        <v>0.61690471042607042</v>
      </c>
      <c r="D123" s="59">
        <f t="shared" ref="D123:O123" si="137">Y33</f>
        <v>0.94211976993553237</v>
      </c>
      <c r="E123" s="59">
        <f t="shared" si="137"/>
        <v>0.97178484298643708</v>
      </c>
      <c r="F123" s="59">
        <f t="shared" si="137"/>
        <v>1.0116596141602419</v>
      </c>
      <c r="G123" s="59">
        <f t="shared" si="137"/>
        <v>0.99664098602843454</v>
      </c>
      <c r="H123" s="59">
        <f t="shared" si="137"/>
        <v>0.95629701643028842</v>
      </c>
      <c r="I123" s="59">
        <f t="shared" si="137"/>
        <v>1.0620362159482313</v>
      </c>
      <c r="J123" s="59">
        <f t="shared" si="137"/>
        <v>1.0319954123420763</v>
      </c>
      <c r="K123" s="59">
        <f t="shared" si="137"/>
        <v>0.97215940263973122</v>
      </c>
      <c r="L123" s="59">
        <f t="shared" si="137"/>
        <v>1.6727400932356988</v>
      </c>
      <c r="M123" s="59">
        <f t="shared" si="137"/>
        <v>0.79546613044279013</v>
      </c>
      <c r="N123" s="59">
        <f t="shared" si="137"/>
        <v>0.87920572760472804</v>
      </c>
      <c r="O123" s="59">
        <f t="shared" si="137"/>
        <v>1.1497835103409302</v>
      </c>
      <c r="P123" s="86"/>
      <c r="Q123" s="86"/>
      <c r="R123" s="86"/>
      <c r="S123" s="86"/>
    </row>
    <row r="124" spans="2:19" ht="18.75">
      <c r="B124" s="9" t="s">
        <v>46</v>
      </c>
      <c r="C124" s="94" t="s">
        <v>2</v>
      </c>
      <c r="D124" s="94">
        <v>1</v>
      </c>
      <c r="E124" s="94">
        <v>2</v>
      </c>
      <c r="F124" s="94">
        <v>3</v>
      </c>
      <c r="G124" s="94">
        <v>4</v>
      </c>
      <c r="H124" s="94">
        <v>5</v>
      </c>
      <c r="I124" s="94">
        <v>6</v>
      </c>
      <c r="J124" s="94">
        <v>7</v>
      </c>
      <c r="K124" s="94">
        <v>8</v>
      </c>
      <c r="L124" s="94">
        <v>9</v>
      </c>
      <c r="M124" s="94">
        <v>10</v>
      </c>
      <c r="N124" s="94">
        <v>11</v>
      </c>
      <c r="O124" s="94">
        <v>12</v>
      </c>
      <c r="P124" s="95" t="s">
        <v>3</v>
      </c>
      <c r="Q124" s="96" t="s">
        <v>79</v>
      </c>
      <c r="R124" s="96" t="s">
        <v>5</v>
      </c>
      <c r="S124" s="96" t="s">
        <v>6</v>
      </c>
    </row>
    <row r="125" spans="2:19">
      <c r="B125" s="97" t="s">
        <v>35</v>
      </c>
      <c r="C125" s="98">
        <f>ROUND(B18*$C$123,0)</f>
        <v>418</v>
      </c>
      <c r="D125" s="98">
        <f>ROUND(C17*D123,0)</f>
        <v>401</v>
      </c>
      <c r="E125" s="98">
        <f t="shared" ref="E125:O125" si="138">ROUND(D17*E123,0)</f>
        <v>402</v>
      </c>
      <c r="F125" s="98">
        <f t="shared" si="138"/>
        <v>357</v>
      </c>
      <c r="G125" s="98">
        <f t="shared" si="138"/>
        <v>378</v>
      </c>
      <c r="H125" s="98">
        <f t="shared" si="138"/>
        <v>345</v>
      </c>
      <c r="I125" s="98">
        <f t="shared" si="138"/>
        <v>355</v>
      </c>
      <c r="J125" s="98">
        <f t="shared" si="138"/>
        <v>344</v>
      </c>
      <c r="K125" s="98">
        <f t="shared" si="138"/>
        <v>309</v>
      </c>
      <c r="L125" s="98">
        <f t="shared" si="138"/>
        <v>509</v>
      </c>
      <c r="M125" s="98">
        <f t="shared" si="138"/>
        <v>415</v>
      </c>
      <c r="N125" s="98">
        <f t="shared" si="138"/>
        <v>408</v>
      </c>
      <c r="O125" s="98">
        <f t="shared" si="138"/>
        <v>424</v>
      </c>
      <c r="P125" s="75">
        <f t="shared" ref="P125:P129" si="139">SUM(C125:O125)</f>
        <v>5065</v>
      </c>
      <c r="Q125" s="91">
        <f>SUM(C125:H125)</f>
        <v>2301</v>
      </c>
      <c r="R125" s="91">
        <f>SUM(I125:K125)</f>
        <v>1008</v>
      </c>
      <c r="S125" s="91">
        <f>SUM(L125:O125)</f>
        <v>1756</v>
      </c>
    </row>
    <row r="126" spans="2:19">
      <c r="B126" s="97" t="s">
        <v>36</v>
      </c>
      <c r="C126" s="98">
        <f t="shared" ref="C126:C129" si="140">ROUND(B19*$C$123,0)</f>
        <v>436</v>
      </c>
      <c r="D126" s="98">
        <f t="shared" ref="D126:O126" si="141">ROUND(C125*D123,0)</f>
        <v>394</v>
      </c>
      <c r="E126" s="98">
        <f t="shared" si="141"/>
        <v>390</v>
      </c>
      <c r="F126" s="98">
        <f t="shared" si="141"/>
        <v>407</v>
      </c>
      <c r="G126" s="98">
        <f t="shared" si="141"/>
        <v>356</v>
      </c>
      <c r="H126" s="98">
        <f t="shared" si="141"/>
        <v>361</v>
      </c>
      <c r="I126" s="98">
        <f t="shared" si="141"/>
        <v>366</v>
      </c>
      <c r="J126" s="103">
        <f t="shared" si="141"/>
        <v>366</v>
      </c>
      <c r="K126" s="103">
        <f t="shared" si="141"/>
        <v>334</v>
      </c>
      <c r="L126" s="103">
        <f t="shared" si="141"/>
        <v>517</v>
      </c>
      <c r="M126" s="103">
        <f t="shared" si="141"/>
        <v>405</v>
      </c>
      <c r="N126" s="103">
        <f t="shared" si="141"/>
        <v>365</v>
      </c>
      <c r="O126" s="103">
        <f t="shared" si="141"/>
        <v>469</v>
      </c>
      <c r="P126" s="75">
        <f t="shared" si="139"/>
        <v>5166</v>
      </c>
      <c r="Q126" s="91">
        <f t="shared" ref="Q126:Q129" si="142">SUM(C126:H126)</f>
        <v>2344</v>
      </c>
      <c r="R126" s="91">
        <f t="shared" ref="R126:R129" si="143">SUM(I126:K126)</f>
        <v>1066</v>
      </c>
      <c r="S126" s="91">
        <f t="shared" ref="S126:S129" si="144">SUM(L126:O126)</f>
        <v>1756</v>
      </c>
    </row>
    <row r="127" spans="2:19">
      <c r="B127" s="97" t="s">
        <v>37</v>
      </c>
      <c r="C127" s="98">
        <f t="shared" si="140"/>
        <v>399</v>
      </c>
      <c r="D127" s="98">
        <f t="shared" ref="D127:O127" si="145">ROUND(C126*D123,0)</f>
        <v>411</v>
      </c>
      <c r="E127" s="98">
        <f t="shared" si="145"/>
        <v>383</v>
      </c>
      <c r="F127" s="98">
        <f t="shared" si="145"/>
        <v>395</v>
      </c>
      <c r="G127" s="98">
        <f t="shared" si="145"/>
        <v>406</v>
      </c>
      <c r="H127" s="98">
        <f t="shared" si="145"/>
        <v>340</v>
      </c>
      <c r="I127" s="98">
        <f t="shared" si="145"/>
        <v>383</v>
      </c>
      <c r="J127" s="103">
        <f t="shared" si="145"/>
        <v>378</v>
      </c>
      <c r="K127" s="103">
        <f t="shared" si="145"/>
        <v>356</v>
      </c>
      <c r="L127" s="103">
        <f t="shared" si="145"/>
        <v>559</v>
      </c>
      <c r="M127" s="103">
        <f t="shared" si="145"/>
        <v>411</v>
      </c>
      <c r="N127" s="103">
        <f t="shared" si="145"/>
        <v>356</v>
      </c>
      <c r="O127" s="103">
        <f t="shared" si="145"/>
        <v>420</v>
      </c>
      <c r="P127" s="75">
        <f t="shared" si="139"/>
        <v>5197</v>
      </c>
      <c r="Q127" s="91">
        <f t="shared" si="142"/>
        <v>2334</v>
      </c>
      <c r="R127" s="91">
        <f t="shared" si="143"/>
        <v>1117</v>
      </c>
      <c r="S127" s="91">
        <f t="shared" si="144"/>
        <v>1746</v>
      </c>
    </row>
    <row r="128" spans="2:19">
      <c r="B128" s="105" t="s">
        <v>38</v>
      </c>
      <c r="C128" s="98">
        <f t="shared" si="140"/>
        <v>358</v>
      </c>
      <c r="D128" s="98">
        <f t="shared" ref="D128:O128" si="146">ROUND(C127*D123,0)</f>
        <v>376</v>
      </c>
      <c r="E128" s="98">
        <f t="shared" si="146"/>
        <v>399</v>
      </c>
      <c r="F128" s="98">
        <f t="shared" si="146"/>
        <v>387</v>
      </c>
      <c r="G128" s="98">
        <f t="shared" si="146"/>
        <v>394</v>
      </c>
      <c r="H128" s="98">
        <f t="shared" si="146"/>
        <v>388</v>
      </c>
      <c r="I128" s="98">
        <f t="shared" si="146"/>
        <v>361</v>
      </c>
      <c r="J128" s="103">
        <f t="shared" si="146"/>
        <v>395</v>
      </c>
      <c r="K128" s="103">
        <f t="shared" si="146"/>
        <v>367</v>
      </c>
      <c r="L128" s="103">
        <f t="shared" si="146"/>
        <v>595</v>
      </c>
      <c r="M128" s="103">
        <f t="shared" si="146"/>
        <v>445</v>
      </c>
      <c r="N128" s="103">
        <f t="shared" si="146"/>
        <v>361</v>
      </c>
      <c r="O128" s="103">
        <f t="shared" si="146"/>
        <v>409</v>
      </c>
      <c r="P128" s="75">
        <f t="shared" si="139"/>
        <v>5235</v>
      </c>
      <c r="Q128" s="91">
        <f t="shared" si="142"/>
        <v>2302</v>
      </c>
      <c r="R128" s="91">
        <f t="shared" si="143"/>
        <v>1123</v>
      </c>
      <c r="S128" s="91">
        <f t="shared" si="144"/>
        <v>1810</v>
      </c>
    </row>
    <row r="129" spans="2:19">
      <c r="B129" s="105" t="s">
        <v>39</v>
      </c>
      <c r="C129" s="98">
        <f t="shared" si="140"/>
        <v>392</v>
      </c>
      <c r="D129" s="98">
        <f t="shared" ref="D129:O129" si="147">ROUND(C128*D123,0)</f>
        <v>337</v>
      </c>
      <c r="E129" s="98">
        <f t="shared" si="147"/>
        <v>365</v>
      </c>
      <c r="F129" s="98">
        <f t="shared" si="147"/>
        <v>404</v>
      </c>
      <c r="G129" s="98">
        <f t="shared" si="147"/>
        <v>386</v>
      </c>
      <c r="H129" s="98">
        <f t="shared" si="147"/>
        <v>377</v>
      </c>
      <c r="I129" s="98">
        <f t="shared" si="147"/>
        <v>412</v>
      </c>
      <c r="J129" s="103">
        <f t="shared" si="147"/>
        <v>373</v>
      </c>
      <c r="K129" s="103">
        <f t="shared" si="147"/>
        <v>384</v>
      </c>
      <c r="L129" s="103">
        <f t="shared" si="147"/>
        <v>614</v>
      </c>
      <c r="M129" s="103">
        <f t="shared" si="147"/>
        <v>473</v>
      </c>
      <c r="N129" s="103">
        <f t="shared" si="147"/>
        <v>391</v>
      </c>
      <c r="O129" s="103">
        <f t="shared" si="147"/>
        <v>415</v>
      </c>
      <c r="P129" s="75">
        <f t="shared" si="139"/>
        <v>5323</v>
      </c>
      <c r="Q129" s="91">
        <f t="shared" si="142"/>
        <v>2261</v>
      </c>
      <c r="R129" s="91">
        <f t="shared" si="143"/>
        <v>1169</v>
      </c>
      <c r="S129" s="91">
        <f t="shared" si="144"/>
        <v>1893</v>
      </c>
    </row>
    <row r="130" spans="2:19">
      <c r="B130" s="14"/>
      <c r="C130" s="14"/>
      <c r="D130" s="14"/>
      <c r="E130" s="14"/>
      <c r="F130" s="14"/>
      <c r="G130" s="86"/>
      <c r="H130" s="14"/>
      <c r="I130" s="98"/>
      <c r="J130" s="98"/>
      <c r="K130" s="98"/>
      <c r="L130" s="98"/>
      <c r="M130" s="98"/>
      <c r="N130" s="98"/>
      <c r="O130" s="104"/>
      <c r="P130" s="86"/>
      <c r="Q130" s="86"/>
      <c r="R130" s="86"/>
      <c r="S130" s="86"/>
    </row>
    <row r="131" spans="2:19">
      <c r="B131" s="101"/>
      <c r="C131" s="92" t="s">
        <v>7</v>
      </c>
      <c r="D131" s="92" t="s">
        <v>8</v>
      </c>
      <c r="E131" s="92" t="s">
        <v>9</v>
      </c>
      <c r="F131" s="92" t="s">
        <v>10</v>
      </c>
      <c r="G131" s="92" t="s">
        <v>11</v>
      </c>
      <c r="H131" s="92" t="s">
        <v>12</v>
      </c>
      <c r="I131" s="92" t="s">
        <v>13</v>
      </c>
      <c r="J131" s="93" t="s">
        <v>14</v>
      </c>
      <c r="K131" s="93" t="s">
        <v>15</v>
      </c>
      <c r="L131" s="93" t="s">
        <v>16</v>
      </c>
      <c r="M131" s="93" t="s">
        <v>17</v>
      </c>
      <c r="N131" s="93" t="s">
        <v>18</v>
      </c>
      <c r="O131" s="93" t="s">
        <v>19</v>
      </c>
      <c r="P131" s="86"/>
      <c r="Q131" s="86"/>
      <c r="R131" s="86"/>
      <c r="S131" s="86"/>
    </row>
    <row r="132" spans="2:19">
      <c r="B132" s="67" t="s">
        <v>74</v>
      </c>
      <c r="C132" s="60">
        <f>X34</f>
        <v>0.63521171432891932</v>
      </c>
      <c r="D132" s="60">
        <f t="shared" ref="D132:O132" si="148">Y34</f>
        <v>0.94763620186041519</v>
      </c>
      <c r="E132" s="60">
        <f t="shared" si="148"/>
        <v>0.9613585579756645</v>
      </c>
      <c r="F132" s="60">
        <f t="shared" si="148"/>
        <v>1.0024528152933863</v>
      </c>
      <c r="G132" s="60">
        <f t="shared" si="148"/>
        <v>0.97830034196261284</v>
      </c>
      <c r="H132" s="60">
        <f t="shared" si="148"/>
        <v>0.95997965199296731</v>
      </c>
      <c r="I132" s="60">
        <f t="shared" si="148"/>
        <v>1.0174974738834885</v>
      </c>
      <c r="J132" s="60">
        <f t="shared" si="148"/>
        <v>1.0289430520232801</v>
      </c>
      <c r="K132" s="60">
        <f t="shared" si="148"/>
        <v>1.0184307413639002</v>
      </c>
      <c r="L132" s="60">
        <f t="shared" si="148"/>
        <v>1.6387631599131283</v>
      </c>
      <c r="M132" s="60">
        <f t="shared" si="148"/>
        <v>0.8504802693070691</v>
      </c>
      <c r="N132" s="60">
        <f t="shared" si="148"/>
        <v>0.86585333039973766</v>
      </c>
      <c r="O132" s="60">
        <f t="shared" si="148"/>
        <v>1.1445506619598147</v>
      </c>
      <c r="P132" s="86"/>
      <c r="Q132" s="86"/>
      <c r="R132" s="86"/>
      <c r="S132" s="86"/>
    </row>
    <row r="133" spans="2:19" ht="18.75">
      <c r="B133" s="9" t="s">
        <v>46</v>
      </c>
      <c r="C133" s="94" t="s">
        <v>2</v>
      </c>
      <c r="D133" s="94">
        <v>1</v>
      </c>
      <c r="E133" s="94">
        <v>2</v>
      </c>
      <c r="F133" s="94">
        <v>3</v>
      </c>
      <c r="G133" s="94">
        <v>4</v>
      </c>
      <c r="H133" s="94">
        <v>5</v>
      </c>
      <c r="I133" s="94">
        <v>6</v>
      </c>
      <c r="J133" s="94">
        <v>7</v>
      </c>
      <c r="K133" s="94">
        <v>8</v>
      </c>
      <c r="L133" s="94">
        <v>9</v>
      </c>
      <c r="M133" s="94">
        <v>10</v>
      </c>
      <c r="N133" s="94">
        <v>11</v>
      </c>
      <c r="O133" s="94">
        <v>12</v>
      </c>
      <c r="P133" s="95" t="s">
        <v>3</v>
      </c>
      <c r="Q133" s="96" t="s">
        <v>79</v>
      </c>
      <c r="R133" s="96" t="s">
        <v>5</v>
      </c>
      <c r="S133" s="96" t="s">
        <v>6</v>
      </c>
    </row>
    <row r="134" spans="2:19">
      <c r="B134" s="97" t="s">
        <v>36</v>
      </c>
      <c r="C134" s="98">
        <f>ROUND(B19*$C$132,0)</f>
        <v>448</v>
      </c>
      <c r="D134" s="98">
        <f>ROUND(C18*D132,0)</f>
        <v>440</v>
      </c>
      <c r="E134" s="98">
        <f t="shared" ref="E134:O134" si="149">ROUND(D18*E132,0)</f>
        <v>391</v>
      </c>
      <c r="F134" s="98">
        <f t="shared" si="149"/>
        <v>392</v>
      </c>
      <c r="G134" s="98">
        <f t="shared" si="149"/>
        <v>333</v>
      </c>
      <c r="H134" s="98">
        <f t="shared" si="149"/>
        <v>336</v>
      </c>
      <c r="I134" s="98">
        <f t="shared" si="149"/>
        <v>353</v>
      </c>
      <c r="J134" s="98">
        <f t="shared" si="149"/>
        <v>341</v>
      </c>
      <c r="K134" s="98">
        <f t="shared" si="149"/>
        <v>343</v>
      </c>
      <c r="L134" s="98">
        <f t="shared" si="149"/>
        <v>557</v>
      </c>
      <c r="M134" s="98">
        <f t="shared" si="149"/>
        <v>402</v>
      </c>
      <c r="N134" s="98">
        <f t="shared" si="149"/>
        <v>411</v>
      </c>
      <c r="O134" s="98">
        <f t="shared" si="149"/>
        <v>443</v>
      </c>
      <c r="P134" s="75">
        <f t="shared" ref="P134:P138" si="150">SUM(C134:O134)</f>
        <v>5190</v>
      </c>
      <c r="Q134" s="91">
        <f>SUM(C134:H134)</f>
        <v>2340</v>
      </c>
      <c r="R134" s="91">
        <f>SUM(I134:K134)</f>
        <v>1037</v>
      </c>
      <c r="S134" s="91">
        <f>SUM(L134:O134)</f>
        <v>1813</v>
      </c>
    </row>
    <row r="135" spans="2:19">
      <c r="B135" s="97" t="s">
        <v>37</v>
      </c>
      <c r="C135" s="98">
        <f t="shared" ref="C135:C138" si="151">ROUND(B20*$C$132,0)</f>
        <v>410</v>
      </c>
      <c r="D135" s="98">
        <f t="shared" ref="D135:O135" si="152">ROUND(C134*D132,0)</f>
        <v>425</v>
      </c>
      <c r="E135" s="98">
        <f t="shared" si="152"/>
        <v>423</v>
      </c>
      <c r="F135" s="98">
        <f t="shared" si="152"/>
        <v>392</v>
      </c>
      <c r="G135" s="98">
        <f t="shared" si="152"/>
        <v>383</v>
      </c>
      <c r="H135" s="98">
        <f t="shared" si="152"/>
        <v>320</v>
      </c>
      <c r="I135" s="98">
        <f t="shared" si="152"/>
        <v>342</v>
      </c>
      <c r="J135" s="103">
        <f t="shared" si="152"/>
        <v>363</v>
      </c>
      <c r="K135" s="103">
        <f t="shared" si="152"/>
        <v>347</v>
      </c>
      <c r="L135" s="103">
        <f t="shared" si="152"/>
        <v>562</v>
      </c>
      <c r="M135" s="103">
        <f t="shared" si="152"/>
        <v>474</v>
      </c>
      <c r="N135" s="103">
        <f t="shared" si="152"/>
        <v>348</v>
      </c>
      <c r="O135" s="103">
        <f t="shared" si="152"/>
        <v>470</v>
      </c>
      <c r="P135" s="75">
        <f t="shared" si="150"/>
        <v>5259</v>
      </c>
      <c r="Q135" s="91">
        <f t="shared" ref="Q135:Q138" si="153">SUM(C135:H135)</f>
        <v>2353</v>
      </c>
      <c r="R135" s="91">
        <f t="shared" ref="R135:R138" si="154">SUM(I135:K135)</f>
        <v>1052</v>
      </c>
      <c r="S135" s="91">
        <f t="shared" ref="S135:S138" si="155">SUM(L135:O135)</f>
        <v>1854</v>
      </c>
    </row>
    <row r="136" spans="2:19">
      <c r="B136" s="105" t="s">
        <v>38</v>
      </c>
      <c r="C136" s="98">
        <f t="shared" si="151"/>
        <v>369</v>
      </c>
      <c r="D136" s="98">
        <f t="shared" ref="D136:O136" si="156">ROUND(C135*D132,0)</f>
        <v>389</v>
      </c>
      <c r="E136" s="98">
        <f t="shared" si="156"/>
        <v>409</v>
      </c>
      <c r="F136" s="98">
        <f t="shared" si="156"/>
        <v>424</v>
      </c>
      <c r="G136" s="98">
        <f t="shared" si="156"/>
        <v>383</v>
      </c>
      <c r="H136" s="98">
        <f t="shared" si="156"/>
        <v>368</v>
      </c>
      <c r="I136" s="98">
        <f t="shared" si="156"/>
        <v>326</v>
      </c>
      <c r="J136" s="103">
        <f t="shared" si="156"/>
        <v>352</v>
      </c>
      <c r="K136" s="103">
        <f t="shared" si="156"/>
        <v>370</v>
      </c>
      <c r="L136" s="103">
        <f t="shared" si="156"/>
        <v>569</v>
      </c>
      <c r="M136" s="103">
        <f t="shared" si="156"/>
        <v>478</v>
      </c>
      <c r="N136" s="103">
        <f t="shared" si="156"/>
        <v>410</v>
      </c>
      <c r="O136" s="103">
        <f t="shared" si="156"/>
        <v>398</v>
      </c>
      <c r="P136" s="75">
        <f t="shared" si="150"/>
        <v>5245</v>
      </c>
      <c r="Q136" s="91">
        <f t="shared" si="153"/>
        <v>2342</v>
      </c>
      <c r="R136" s="91">
        <f t="shared" si="154"/>
        <v>1048</v>
      </c>
      <c r="S136" s="91">
        <f t="shared" si="155"/>
        <v>1855</v>
      </c>
    </row>
    <row r="137" spans="2:19">
      <c r="B137" s="105" t="s">
        <v>39</v>
      </c>
      <c r="C137" s="98">
        <f t="shared" si="151"/>
        <v>403</v>
      </c>
      <c r="D137" s="98">
        <f t="shared" ref="D137:O137" si="157">ROUND(C136*D132,0)</f>
        <v>350</v>
      </c>
      <c r="E137" s="98">
        <f t="shared" si="157"/>
        <v>374</v>
      </c>
      <c r="F137" s="98">
        <f t="shared" si="157"/>
        <v>410</v>
      </c>
      <c r="G137" s="98">
        <f t="shared" si="157"/>
        <v>415</v>
      </c>
      <c r="H137" s="98">
        <f t="shared" si="157"/>
        <v>368</v>
      </c>
      <c r="I137" s="98">
        <f t="shared" si="157"/>
        <v>374</v>
      </c>
      <c r="J137" s="103">
        <f t="shared" si="157"/>
        <v>335</v>
      </c>
      <c r="K137" s="103">
        <f t="shared" si="157"/>
        <v>358</v>
      </c>
      <c r="L137" s="103">
        <f t="shared" si="157"/>
        <v>606</v>
      </c>
      <c r="M137" s="103">
        <f t="shared" si="157"/>
        <v>484</v>
      </c>
      <c r="N137" s="103">
        <f t="shared" si="157"/>
        <v>414</v>
      </c>
      <c r="O137" s="103">
        <f t="shared" si="157"/>
        <v>469</v>
      </c>
      <c r="P137" s="75">
        <f t="shared" si="150"/>
        <v>5360</v>
      </c>
      <c r="Q137" s="91">
        <f t="shared" si="153"/>
        <v>2320</v>
      </c>
      <c r="R137" s="91">
        <f t="shared" si="154"/>
        <v>1067</v>
      </c>
      <c r="S137" s="91">
        <f t="shared" si="155"/>
        <v>1973</v>
      </c>
    </row>
    <row r="138" spans="2:19">
      <c r="B138" s="97" t="s">
        <v>40</v>
      </c>
      <c r="C138" s="98">
        <f t="shared" si="151"/>
        <v>433</v>
      </c>
      <c r="D138" s="98">
        <f t="shared" ref="D138:O138" si="158">ROUND(C137*D132,0)</f>
        <v>382</v>
      </c>
      <c r="E138" s="98">
        <f t="shared" si="158"/>
        <v>336</v>
      </c>
      <c r="F138" s="98">
        <f t="shared" si="158"/>
        <v>375</v>
      </c>
      <c r="G138" s="98">
        <f t="shared" si="158"/>
        <v>401</v>
      </c>
      <c r="H138" s="98">
        <f t="shared" si="158"/>
        <v>398</v>
      </c>
      <c r="I138" s="98">
        <f t="shared" si="158"/>
        <v>374</v>
      </c>
      <c r="J138" s="103">
        <f t="shared" si="158"/>
        <v>385</v>
      </c>
      <c r="K138" s="103">
        <f t="shared" si="158"/>
        <v>341</v>
      </c>
      <c r="L138" s="103">
        <f t="shared" si="158"/>
        <v>587</v>
      </c>
      <c r="M138" s="103">
        <f t="shared" si="158"/>
        <v>515</v>
      </c>
      <c r="N138" s="103">
        <f t="shared" si="158"/>
        <v>419</v>
      </c>
      <c r="O138" s="103">
        <f t="shared" si="158"/>
        <v>474</v>
      </c>
      <c r="P138" s="75">
        <f t="shared" si="150"/>
        <v>5420</v>
      </c>
      <c r="Q138" s="91">
        <f t="shared" si="153"/>
        <v>2325</v>
      </c>
      <c r="R138" s="91">
        <f t="shared" si="154"/>
        <v>1100</v>
      </c>
      <c r="S138" s="91">
        <f t="shared" si="155"/>
        <v>1995</v>
      </c>
    </row>
    <row r="139" spans="2:19">
      <c r="B139" s="14"/>
      <c r="C139" s="14"/>
      <c r="D139" s="14"/>
      <c r="E139" s="14"/>
      <c r="F139" s="14"/>
      <c r="G139" s="86"/>
      <c r="H139" s="14"/>
      <c r="I139" s="98"/>
      <c r="J139" s="98"/>
      <c r="K139" s="98"/>
      <c r="L139" s="98"/>
      <c r="M139" s="98"/>
      <c r="N139" s="98"/>
      <c r="O139" s="104"/>
      <c r="P139" s="86"/>
      <c r="Q139" s="86"/>
      <c r="R139" s="86"/>
      <c r="S139" s="86"/>
    </row>
    <row r="140" spans="2:19">
      <c r="B140" s="101"/>
      <c r="C140" s="92" t="s">
        <v>7</v>
      </c>
      <c r="D140" s="92" t="s">
        <v>8</v>
      </c>
      <c r="E140" s="92" t="s">
        <v>9</v>
      </c>
      <c r="F140" s="92" t="s">
        <v>10</v>
      </c>
      <c r="G140" s="92" t="s">
        <v>11</v>
      </c>
      <c r="H140" s="92" t="s">
        <v>12</v>
      </c>
      <c r="I140" s="92" t="s">
        <v>13</v>
      </c>
      <c r="J140" s="93" t="s">
        <v>14</v>
      </c>
      <c r="K140" s="93" t="s">
        <v>15</v>
      </c>
      <c r="L140" s="93" t="s">
        <v>16</v>
      </c>
      <c r="M140" s="93" t="s">
        <v>17</v>
      </c>
      <c r="N140" s="93" t="s">
        <v>18</v>
      </c>
      <c r="O140" s="93" t="s">
        <v>19</v>
      </c>
      <c r="P140" s="86"/>
      <c r="Q140" s="86"/>
      <c r="R140" s="86"/>
      <c r="S140" s="86"/>
    </row>
    <row r="141" spans="2:19">
      <c r="B141" s="68" t="s">
        <v>75</v>
      </c>
      <c r="C141" s="59">
        <f>X35</f>
        <v>0.64322210858651807</v>
      </c>
      <c r="D141" s="59">
        <f t="shared" ref="D141:O141" si="159">Y35</f>
        <v>0.95391629903128106</v>
      </c>
      <c r="E141" s="59">
        <f t="shared" si="159"/>
        <v>0.96230105891816553</v>
      </c>
      <c r="F141" s="59">
        <f t="shared" si="159"/>
        <v>0.99157247390426606</v>
      </c>
      <c r="G141" s="59">
        <f t="shared" si="159"/>
        <v>0.97094740078614228</v>
      </c>
      <c r="H141" s="59">
        <f t="shared" si="159"/>
        <v>0.9523530697144863</v>
      </c>
      <c r="I141" s="59">
        <f t="shared" si="159"/>
        <v>1.0009014107069425</v>
      </c>
      <c r="J141" s="59">
        <f t="shared" si="159"/>
        <v>1.0278963359431952</v>
      </c>
      <c r="K141" s="59">
        <f t="shared" si="159"/>
        <v>1.0138995038949772</v>
      </c>
      <c r="L141" s="59">
        <f t="shared" si="159"/>
        <v>1.5855260723951943</v>
      </c>
      <c r="M141" s="59">
        <f t="shared" si="159"/>
        <v>0.88334523824281852</v>
      </c>
      <c r="N141" s="59">
        <f t="shared" si="159"/>
        <v>0.84771334693321787</v>
      </c>
      <c r="O141" s="59">
        <f t="shared" si="159"/>
        <v>1.1488964453753656</v>
      </c>
      <c r="P141" s="86"/>
      <c r="Q141" s="86"/>
      <c r="R141" s="86"/>
      <c r="S141" s="86"/>
    </row>
    <row r="142" spans="2:19" ht="18.75">
      <c r="B142" s="9" t="s">
        <v>46</v>
      </c>
      <c r="C142" s="94" t="s">
        <v>2</v>
      </c>
      <c r="D142" s="94">
        <v>1</v>
      </c>
      <c r="E142" s="94">
        <v>2</v>
      </c>
      <c r="F142" s="94">
        <v>3</v>
      </c>
      <c r="G142" s="94">
        <v>4</v>
      </c>
      <c r="H142" s="94">
        <v>5</v>
      </c>
      <c r="I142" s="94">
        <v>6</v>
      </c>
      <c r="J142" s="94">
        <v>7</v>
      </c>
      <c r="K142" s="94">
        <v>8</v>
      </c>
      <c r="L142" s="94">
        <v>9</v>
      </c>
      <c r="M142" s="94">
        <v>10</v>
      </c>
      <c r="N142" s="94">
        <v>11</v>
      </c>
      <c r="O142" s="94">
        <v>12</v>
      </c>
      <c r="P142" s="95" t="s">
        <v>3</v>
      </c>
      <c r="Q142" s="96" t="s">
        <v>79</v>
      </c>
      <c r="R142" s="96" t="s">
        <v>5</v>
      </c>
      <c r="S142" s="96" t="s">
        <v>6</v>
      </c>
    </row>
    <row r="143" spans="2:19">
      <c r="B143" s="97" t="s">
        <v>37</v>
      </c>
      <c r="C143" s="98">
        <f>ROUND(B20*$C$141,0)</f>
        <v>416</v>
      </c>
      <c r="D143" s="98">
        <f>ROUND(C19*D141,0)</f>
        <v>433</v>
      </c>
      <c r="E143" s="98">
        <f t="shared" ref="E143:O143" si="160">ROUND(D19*E141,0)</f>
        <v>418</v>
      </c>
      <c r="F143" s="98">
        <f t="shared" si="160"/>
        <v>384</v>
      </c>
      <c r="G143" s="98">
        <f t="shared" si="160"/>
        <v>352</v>
      </c>
      <c r="H143" s="98">
        <f t="shared" si="160"/>
        <v>307</v>
      </c>
      <c r="I143" s="98">
        <f t="shared" si="160"/>
        <v>336</v>
      </c>
      <c r="J143" s="98">
        <f t="shared" si="160"/>
        <v>344</v>
      </c>
      <c r="K143" s="98">
        <f t="shared" si="160"/>
        <v>341</v>
      </c>
      <c r="L143" s="98">
        <f t="shared" si="160"/>
        <v>539</v>
      </c>
      <c r="M143" s="98">
        <f t="shared" si="160"/>
        <v>434</v>
      </c>
      <c r="N143" s="98">
        <f t="shared" si="160"/>
        <v>372</v>
      </c>
      <c r="O143" s="98">
        <f t="shared" si="160"/>
        <v>459</v>
      </c>
      <c r="P143" s="75">
        <f t="shared" ref="P143:P147" si="161">SUM(C143:O143)</f>
        <v>5135</v>
      </c>
      <c r="Q143" s="91">
        <f>SUM(C143:H143)</f>
        <v>2310</v>
      </c>
      <c r="R143" s="91">
        <f>SUM(I143:K143)</f>
        <v>1021</v>
      </c>
      <c r="S143" s="91">
        <f>SUM(L143:O143)</f>
        <v>1804</v>
      </c>
    </row>
    <row r="144" spans="2:19">
      <c r="B144" s="105" t="s">
        <v>38</v>
      </c>
      <c r="C144" s="98">
        <f t="shared" ref="C144:C147" si="162">ROUND(B21*$C$141,0)</f>
        <v>374</v>
      </c>
      <c r="D144" s="98">
        <f t="shared" ref="D144:O144" si="163">ROUND(C143*D141,0)</f>
        <v>397</v>
      </c>
      <c r="E144" s="98">
        <f t="shared" si="163"/>
        <v>417</v>
      </c>
      <c r="F144" s="98">
        <f t="shared" si="163"/>
        <v>414</v>
      </c>
      <c r="G144" s="98">
        <f t="shared" si="163"/>
        <v>373</v>
      </c>
      <c r="H144" s="98">
        <f t="shared" si="163"/>
        <v>335</v>
      </c>
      <c r="I144" s="98">
        <f t="shared" si="163"/>
        <v>307</v>
      </c>
      <c r="J144" s="103">
        <f t="shared" si="163"/>
        <v>345</v>
      </c>
      <c r="K144" s="103">
        <f t="shared" si="163"/>
        <v>349</v>
      </c>
      <c r="L144" s="103">
        <f t="shared" si="163"/>
        <v>541</v>
      </c>
      <c r="M144" s="103">
        <f t="shared" si="163"/>
        <v>476</v>
      </c>
      <c r="N144" s="103">
        <f t="shared" si="163"/>
        <v>368</v>
      </c>
      <c r="O144" s="103">
        <f t="shared" si="163"/>
        <v>427</v>
      </c>
      <c r="P144" s="75">
        <f t="shared" si="161"/>
        <v>5123</v>
      </c>
      <c r="Q144" s="91">
        <f t="shared" ref="Q144:Q147" si="164">SUM(C144:H144)</f>
        <v>2310</v>
      </c>
      <c r="R144" s="91">
        <f t="shared" ref="R144:R147" si="165">SUM(I144:K144)</f>
        <v>1001</v>
      </c>
      <c r="S144" s="91">
        <f t="shared" ref="S144:S147" si="166">SUM(L144:O144)</f>
        <v>1812</v>
      </c>
    </row>
    <row r="145" spans="2:19">
      <c r="B145" s="105" t="s">
        <v>39</v>
      </c>
      <c r="C145" s="98">
        <f t="shared" si="162"/>
        <v>408</v>
      </c>
      <c r="D145" s="98">
        <f t="shared" ref="D145:O145" si="167">ROUND(C144*D141,0)</f>
        <v>357</v>
      </c>
      <c r="E145" s="98">
        <f t="shared" si="167"/>
        <v>382</v>
      </c>
      <c r="F145" s="98">
        <f t="shared" si="167"/>
        <v>413</v>
      </c>
      <c r="G145" s="98">
        <f t="shared" si="167"/>
        <v>402</v>
      </c>
      <c r="H145" s="98">
        <f t="shared" si="167"/>
        <v>355</v>
      </c>
      <c r="I145" s="98">
        <f t="shared" si="167"/>
        <v>335</v>
      </c>
      <c r="J145" s="103">
        <f t="shared" si="167"/>
        <v>316</v>
      </c>
      <c r="K145" s="103">
        <f t="shared" si="167"/>
        <v>350</v>
      </c>
      <c r="L145" s="103">
        <f t="shared" si="167"/>
        <v>553</v>
      </c>
      <c r="M145" s="103">
        <f t="shared" si="167"/>
        <v>478</v>
      </c>
      <c r="N145" s="103">
        <f t="shared" si="167"/>
        <v>404</v>
      </c>
      <c r="O145" s="103">
        <f t="shared" si="167"/>
        <v>423</v>
      </c>
      <c r="P145" s="75">
        <f t="shared" si="161"/>
        <v>5176</v>
      </c>
      <c r="Q145" s="91">
        <f t="shared" si="164"/>
        <v>2317</v>
      </c>
      <c r="R145" s="91">
        <f t="shared" si="165"/>
        <v>1001</v>
      </c>
      <c r="S145" s="91">
        <f t="shared" si="166"/>
        <v>1858</v>
      </c>
    </row>
    <row r="146" spans="2:19">
      <c r="B146" s="97" t="s">
        <v>40</v>
      </c>
      <c r="C146" s="98">
        <f t="shared" si="162"/>
        <v>439</v>
      </c>
      <c r="D146" s="98">
        <f t="shared" ref="D146:O146" si="168">ROUND(C145*D141,0)</f>
        <v>389</v>
      </c>
      <c r="E146" s="98">
        <f t="shared" si="168"/>
        <v>344</v>
      </c>
      <c r="F146" s="98">
        <f t="shared" si="168"/>
        <v>379</v>
      </c>
      <c r="G146" s="98">
        <f t="shared" si="168"/>
        <v>401</v>
      </c>
      <c r="H146" s="98">
        <f t="shared" si="168"/>
        <v>383</v>
      </c>
      <c r="I146" s="98">
        <f t="shared" si="168"/>
        <v>355</v>
      </c>
      <c r="J146" s="103">
        <f t="shared" si="168"/>
        <v>344</v>
      </c>
      <c r="K146" s="103">
        <f t="shared" si="168"/>
        <v>320</v>
      </c>
      <c r="L146" s="103">
        <f t="shared" si="168"/>
        <v>555</v>
      </c>
      <c r="M146" s="103">
        <f t="shared" si="168"/>
        <v>488</v>
      </c>
      <c r="N146" s="103">
        <f t="shared" si="168"/>
        <v>405</v>
      </c>
      <c r="O146" s="103">
        <f t="shared" si="168"/>
        <v>464</v>
      </c>
      <c r="P146" s="75">
        <f t="shared" si="161"/>
        <v>5266</v>
      </c>
      <c r="Q146" s="91">
        <f t="shared" si="164"/>
        <v>2335</v>
      </c>
      <c r="R146" s="91">
        <f t="shared" si="165"/>
        <v>1019</v>
      </c>
      <c r="S146" s="91">
        <f t="shared" si="166"/>
        <v>1912</v>
      </c>
    </row>
    <row r="147" spans="2:19">
      <c r="B147" s="105" t="s">
        <v>41</v>
      </c>
      <c r="C147" s="98">
        <f t="shared" si="162"/>
        <v>405</v>
      </c>
      <c r="D147" s="98">
        <f t="shared" ref="D147:O147" si="169">ROUND(C146*D141,0)</f>
        <v>419</v>
      </c>
      <c r="E147" s="98">
        <f t="shared" si="169"/>
        <v>374</v>
      </c>
      <c r="F147" s="98">
        <f t="shared" si="169"/>
        <v>341</v>
      </c>
      <c r="G147" s="98">
        <f t="shared" si="169"/>
        <v>368</v>
      </c>
      <c r="H147" s="98">
        <f t="shared" si="169"/>
        <v>382</v>
      </c>
      <c r="I147" s="98">
        <f t="shared" si="169"/>
        <v>383</v>
      </c>
      <c r="J147" s="103">
        <f t="shared" si="169"/>
        <v>365</v>
      </c>
      <c r="K147" s="103">
        <f t="shared" si="169"/>
        <v>349</v>
      </c>
      <c r="L147" s="103">
        <f t="shared" si="169"/>
        <v>507</v>
      </c>
      <c r="M147" s="103">
        <f t="shared" si="169"/>
        <v>490</v>
      </c>
      <c r="N147" s="103">
        <f t="shared" si="169"/>
        <v>414</v>
      </c>
      <c r="O147" s="103">
        <f t="shared" si="169"/>
        <v>465</v>
      </c>
      <c r="P147" s="75">
        <f t="shared" si="161"/>
        <v>5262</v>
      </c>
      <c r="Q147" s="91">
        <f t="shared" si="164"/>
        <v>2289</v>
      </c>
      <c r="R147" s="91">
        <f t="shared" si="165"/>
        <v>1097</v>
      </c>
      <c r="S147" s="91">
        <f t="shared" si="166"/>
        <v>1876</v>
      </c>
    </row>
    <row r="148" spans="2:19">
      <c r="B148" s="14"/>
      <c r="C148" s="14"/>
      <c r="D148" s="14"/>
      <c r="E148" s="14"/>
      <c r="F148" s="14"/>
      <c r="G148" s="86"/>
      <c r="H148" s="14"/>
      <c r="I148" s="98"/>
      <c r="J148" s="98"/>
      <c r="K148" s="98"/>
      <c r="L148" s="98"/>
      <c r="M148" s="98"/>
      <c r="N148" s="98"/>
      <c r="O148" s="104"/>
      <c r="P148" s="86"/>
      <c r="Q148" s="86"/>
      <c r="R148" s="86"/>
      <c r="S148" s="86"/>
    </row>
    <row r="149" spans="2:19">
      <c r="B149" s="101"/>
      <c r="C149" s="92" t="s">
        <v>7</v>
      </c>
      <c r="D149" s="92" t="s">
        <v>8</v>
      </c>
      <c r="E149" s="92" t="s">
        <v>9</v>
      </c>
      <c r="F149" s="92" t="s">
        <v>10</v>
      </c>
      <c r="G149" s="92" t="s">
        <v>11</v>
      </c>
      <c r="H149" s="92" t="s">
        <v>12</v>
      </c>
      <c r="I149" s="92" t="s">
        <v>13</v>
      </c>
      <c r="J149" s="93" t="s">
        <v>14</v>
      </c>
      <c r="K149" s="93" t="s">
        <v>15</v>
      </c>
      <c r="L149" s="93" t="s">
        <v>16</v>
      </c>
      <c r="M149" s="93" t="s">
        <v>17</v>
      </c>
      <c r="N149" s="93" t="s">
        <v>18</v>
      </c>
      <c r="O149" s="93" t="s">
        <v>19</v>
      </c>
      <c r="P149" s="86"/>
      <c r="Q149" s="86"/>
      <c r="R149" s="86"/>
      <c r="S149" s="86"/>
    </row>
    <row r="150" spans="2:19">
      <c r="B150" s="67" t="s">
        <v>77</v>
      </c>
      <c r="C150" s="60">
        <f>X36</f>
        <v>0.64076921565292932</v>
      </c>
      <c r="D150" s="60">
        <f t="shared" ref="D150:O150" si="170">Y36</f>
        <v>0.9633794047581532</v>
      </c>
      <c r="E150" s="60">
        <f t="shared" si="170"/>
        <v>0.95722562176142034</v>
      </c>
      <c r="F150" s="60">
        <f t="shared" si="170"/>
        <v>0.99288250811672973</v>
      </c>
      <c r="G150" s="60">
        <f t="shared" si="170"/>
        <v>0.9491576429874512</v>
      </c>
      <c r="H150" s="60">
        <f t="shared" si="170"/>
        <v>0.95590766074943356</v>
      </c>
      <c r="I150" s="60">
        <f t="shared" si="170"/>
        <v>1.0001573630878948</v>
      </c>
      <c r="J150" s="60">
        <f t="shared" si="170"/>
        <v>1.0145043915555445</v>
      </c>
      <c r="K150" s="60">
        <f t="shared" si="170"/>
        <v>1.0265037175047114</v>
      </c>
      <c r="L150" s="60">
        <f t="shared" si="170"/>
        <v>1.5334798262651634</v>
      </c>
      <c r="M150" s="60">
        <f t="shared" si="170"/>
        <v>0.90236059489412601</v>
      </c>
      <c r="N150" s="60">
        <f t="shared" si="170"/>
        <v>0.85365429764081946</v>
      </c>
      <c r="O150" s="60">
        <f t="shared" si="170"/>
        <v>1.1445993476421674</v>
      </c>
      <c r="P150" s="86"/>
      <c r="Q150" s="86"/>
      <c r="R150" s="86"/>
      <c r="S150" s="86"/>
    </row>
    <row r="151" spans="2:19" ht="18.75">
      <c r="B151" s="9" t="s">
        <v>46</v>
      </c>
      <c r="C151" s="94" t="s">
        <v>2</v>
      </c>
      <c r="D151" s="94">
        <v>1</v>
      </c>
      <c r="E151" s="94">
        <v>2</v>
      </c>
      <c r="F151" s="94">
        <v>3</v>
      </c>
      <c r="G151" s="94">
        <v>4</v>
      </c>
      <c r="H151" s="94">
        <v>5</v>
      </c>
      <c r="I151" s="94">
        <v>6</v>
      </c>
      <c r="J151" s="94">
        <v>7</v>
      </c>
      <c r="K151" s="94">
        <v>8</v>
      </c>
      <c r="L151" s="94">
        <v>9</v>
      </c>
      <c r="M151" s="94">
        <v>10</v>
      </c>
      <c r="N151" s="94">
        <v>11</v>
      </c>
      <c r="O151" s="94">
        <v>12</v>
      </c>
      <c r="P151" s="95" t="s">
        <v>3</v>
      </c>
      <c r="Q151" s="96" t="s">
        <v>79</v>
      </c>
      <c r="R151" s="96" t="s">
        <v>5</v>
      </c>
      <c r="S151" s="96" t="s">
        <v>6</v>
      </c>
    </row>
    <row r="152" spans="2:19">
      <c r="B152" s="105" t="s">
        <v>38</v>
      </c>
      <c r="C152" s="98">
        <f>ROUND(B21*$C$150,0)</f>
        <v>372</v>
      </c>
      <c r="D152" s="98">
        <f>ROUND(C20*D150,0)</f>
        <v>369</v>
      </c>
      <c r="E152" s="98">
        <f t="shared" ref="E152:O152" si="171">ROUND(D20*E150,0)</f>
        <v>417</v>
      </c>
      <c r="F152" s="98">
        <f t="shared" si="171"/>
        <v>421</v>
      </c>
      <c r="G152" s="98">
        <f t="shared" si="171"/>
        <v>382</v>
      </c>
      <c r="H152" s="98">
        <f t="shared" si="171"/>
        <v>330</v>
      </c>
      <c r="I152" s="98">
        <f t="shared" si="171"/>
        <v>313</v>
      </c>
      <c r="J152" s="98">
        <f t="shared" si="171"/>
        <v>340</v>
      </c>
      <c r="K152" s="98">
        <f t="shared" si="171"/>
        <v>349</v>
      </c>
      <c r="L152" s="98">
        <f t="shared" si="171"/>
        <v>543</v>
      </c>
      <c r="M152" s="98">
        <f t="shared" si="171"/>
        <v>458</v>
      </c>
      <c r="N152" s="98">
        <f t="shared" si="171"/>
        <v>367</v>
      </c>
      <c r="O152" s="98">
        <f t="shared" si="171"/>
        <v>446</v>
      </c>
      <c r="P152" s="75">
        <f t="shared" ref="P152:P156" si="172">SUM(C152:O152)</f>
        <v>5107</v>
      </c>
      <c r="Q152" s="91">
        <f>SUM(C152:H152)</f>
        <v>2291</v>
      </c>
      <c r="R152" s="91">
        <f>SUM(I152:K152)</f>
        <v>1002</v>
      </c>
      <c r="S152" s="91">
        <f>SUM(L152:O152)</f>
        <v>1814</v>
      </c>
    </row>
    <row r="153" spans="2:19">
      <c r="B153" s="105" t="s">
        <v>39</v>
      </c>
      <c r="C153" s="98">
        <f t="shared" ref="C153:C156" si="173">ROUND(B22*$C$150,0)</f>
        <v>407</v>
      </c>
      <c r="D153" s="98">
        <f t="shared" ref="D153:O153" si="174">ROUND(C152*D150,0)</f>
        <v>358</v>
      </c>
      <c r="E153" s="98">
        <f t="shared" si="174"/>
        <v>353</v>
      </c>
      <c r="F153" s="98">
        <f t="shared" si="174"/>
        <v>414</v>
      </c>
      <c r="G153" s="98">
        <f t="shared" si="174"/>
        <v>400</v>
      </c>
      <c r="H153" s="98">
        <f t="shared" si="174"/>
        <v>365</v>
      </c>
      <c r="I153" s="98">
        <f t="shared" si="174"/>
        <v>330</v>
      </c>
      <c r="J153" s="103">
        <f t="shared" si="174"/>
        <v>318</v>
      </c>
      <c r="K153" s="103">
        <f t="shared" si="174"/>
        <v>349</v>
      </c>
      <c r="L153" s="103">
        <f t="shared" si="174"/>
        <v>535</v>
      </c>
      <c r="M153" s="103">
        <f t="shared" si="174"/>
        <v>490</v>
      </c>
      <c r="N153" s="103">
        <f t="shared" si="174"/>
        <v>391</v>
      </c>
      <c r="O153" s="103">
        <f t="shared" si="174"/>
        <v>420</v>
      </c>
      <c r="P153" s="75">
        <f t="shared" si="172"/>
        <v>5130</v>
      </c>
      <c r="Q153" s="91">
        <f t="shared" ref="Q153:Q156" si="175">SUM(C153:H153)</f>
        <v>2297</v>
      </c>
      <c r="R153" s="91">
        <f t="shared" ref="R153:R156" si="176">SUM(I153:K153)</f>
        <v>997</v>
      </c>
      <c r="S153" s="91">
        <f t="shared" ref="S153:S156" si="177">SUM(L153:O153)</f>
        <v>1836</v>
      </c>
    </row>
    <row r="154" spans="2:19">
      <c r="B154" s="97" t="s">
        <v>40</v>
      </c>
      <c r="C154" s="98">
        <f t="shared" si="173"/>
        <v>437</v>
      </c>
      <c r="D154" s="98">
        <f t="shared" ref="D154:O154" si="178">ROUND(C153*D150,0)</f>
        <v>392</v>
      </c>
      <c r="E154" s="98">
        <f t="shared" si="178"/>
        <v>343</v>
      </c>
      <c r="F154" s="98">
        <f t="shared" si="178"/>
        <v>350</v>
      </c>
      <c r="G154" s="98">
        <f t="shared" si="178"/>
        <v>393</v>
      </c>
      <c r="H154" s="98">
        <f t="shared" si="178"/>
        <v>382</v>
      </c>
      <c r="I154" s="98">
        <f t="shared" si="178"/>
        <v>365</v>
      </c>
      <c r="J154" s="103">
        <f t="shared" si="178"/>
        <v>335</v>
      </c>
      <c r="K154" s="103">
        <f t="shared" si="178"/>
        <v>326</v>
      </c>
      <c r="L154" s="103">
        <f t="shared" si="178"/>
        <v>535</v>
      </c>
      <c r="M154" s="103">
        <f t="shared" si="178"/>
        <v>483</v>
      </c>
      <c r="N154" s="103">
        <f t="shared" si="178"/>
        <v>418</v>
      </c>
      <c r="O154" s="103">
        <f t="shared" si="178"/>
        <v>448</v>
      </c>
      <c r="P154" s="75">
        <f t="shared" si="172"/>
        <v>5207</v>
      </c>
      <c r="Q154" s="91">
        <f t="shared" si="175"/>
        <v>2297</v>
      </c>
      <c r="R154" s="91">
        <f t="shared" si="176"/>
        <v>1026</v>
      </c>
      <c r="S154" s="91">
        <f t="shared" si="177"/>
        <v>1884</v>
      </c>
    </row>
    <row r="155" spans="2:19">
      <c r="B155" s="105" t="s">
        <v>41</v>
      </c>
      <c r="C155" s="98">
        <f t="shared" si="173"/>
        <v>403</v>
      </c>
      <c r="D155" s="98">
        <f t="shared" ref="D155:O155" si="179">ROUND(C154*D150,0)</f>
        <v>421</v>
      </c>
      <c r="E155" s="98">
        <f t="shared" si="179"/>
        <v>375</v>
      </c>
      <c r="F155" s="98">
        <f t="shared" si="179"/>
        <v>341</v>
      </c>
      <c r="G155" s="98">
        <f t="shared" si="179"/>
        <v>332</v>
      </c>
      <c r="H155" s="98">
        <f t="shared" si="179"/>
        <v>376</v>
      </c>
      <c r="I155" s="98">
        <f t="shared" si="179"/>
        <v>382</v>
      </c>
      <c r="J155" s="103">
        <f t="shared" si="179"/>
        <v>370</v>
      </c>
      <c r="K155" s="103">
        <f t="shared" si="179"/>
        <v>344</v>
      </c>
      <c r="L155" s="103">
        <f t="shared" si="179"/>
        <v>500</v>
      </c>
      <c r="M155" s="103">
        <f t="shared" si="179"/>
        <v>483</v>
      </c>
      <c r="N155" s="103">
        <f t="shared" si="179"/>
        <v>412</v>
      </c>
      <c r="O155" s="103">
        <f t="shared" si="179"/>
        <v>478</v>
      </c>
      <c r="P155" s="75">
        <f t="shared" si="172"/>
        <v>5217</v>
      </c>
      <c r="Q155" s="91">
        <f t="shared" si="175"/>
        <v>2248</v>
      </c>
      <c r="R155" s="91">
        <f t="shared" si="176"/>
        <v>1096</v>
      </c>
      <c r="S155" s="91">
        <f t="shared" si="177"/>
        <v>1873</v>
      </c>
    </row>
    <row r="156" spans="2:19">
      <c r="B156" s="97" t="s">
        <v>42</v>
      </c>
      <c r="C156" s="98">
        <f t="shared" si="173"/>
        <v>436</v>
      </c>
      <c r="D156" s="98">
        <f t="shared" ref="D156:O156" si="180">ROUND(C155*D150,0)</f>
        <v>388</v>
      </c>
      <c r="E156" s="98">
        <f t="shared" si="180"/>
        <v>403</v>
      </c>
      <c r="F156" s="98">
        <f t="shared" si="180"/>
        <v>372</v>
      </c>
      <c r="G156" s="98">
        <f t="shared" si="180"/>
        <v>324</v>
      </c>
      <c r="H156" s="98">
        <f t="shared" si="180"/>
        <v>317</v>
      </c>
      <c r="I156" s="98">
        <f t="shared" si="180"/>
        <v>376</v>
      </c>
      <c r="J156" s="103">
        <f t="shared" si="180"/>
        <v>388</v>
      </c>
      <c r="K156" s="103">
        <f t="shared" si="180"/>
        <v>380</v>
      </c>
      <c r="L156" s="103">
        <f t="shared" si="180"/>
        <v>528</v>
      </c>
      <c r="M156" s="103">
        <f t="shared" si="180"/>
        <v>451</v>
      </c>
      <c r="N156" s="103">
        <f t="shared" si="180"/>
        <v>412</v>
      </c>
      <c r="O156" s="103">
        <f t="shared" si="180"/>
        <v>472</v>
      </c>
      <c r="P156" s="75">
        <f t="shared" si="172"/>
        <v>5247</v>
      </c>
      <c r="Q156" s="91">
        <f t="shared" si="175"/>
        <v>2240</v>
      </c>
      <c r="R156" s="91">
        <f t="shared" si="176"/>
        <v>1144</v>
      </c>
      <c r="S156" s="91">
        <f t="shared" si="177"/>
        <v>1863</v>
      </c>
    </row>
    <row r="157" spans="2:19"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</row>
    <row r="158" spans="2:19">
      <c r="B158" s="101"/>
      <c r="C158" s="92" t="s">
        <v>7</v>
      </c>
      <c r="D158" s="92" t="s">
        <v>8</v>
      </c>
      <c r="E158" s="92" t="s">
        <v>9</v>
      </c>
      <c r="F158" s="92" t="s">
        <v>10</v>
      </c>
      <c r="G158" s="92" t="s">
        <v>11</v>
      </c>
      <c r="H158" s="92" t="s">
        <v>12</v>
      </c>
      <c r="I158" s="92" t="s">
        <v>13</v>
      </c>
      <c r="J158" s="93" t="s">
        <v>14</v>
      </c>
      <c r="K158" s="93" t="s">
        <v>15</v>
      </c>
      <c r="L158" s="93" t="s">
        <v>16</v>
      </c>
      <c r="M158" s="93" t="s">
        <v>17</v>
      </c>
      <c r="N158" s="93" t="s">
        <v>18</v>
      </c>
      <c r="O158" s="93" t="s">
        <v>19</v>
      </c>
      <c r="P158" s="86"/>
      <c r="Q158" s="86"/>
      <c r="R158" s="86"/>
      <c r="S158" s="86"/>
    </row>
    <row r="159" spans="2:19">
      <c r="B159" s="68" t="s">
        <v>76</v>
      </c>
      <c r="C159" s="59">
        <f>X37</f>
        <v>0.62270561379167633</v>
      </c>
      <c r="D159" s="59">
        <f t="shared" ref="D159:O159" si="181">Y37</f>
        <v>0.98562003088425088</v>
      </c>
      <c r="E159" s="59">
        <f t="shared" si="181"/>
        <v>0.96749233566709159</v>
      </c>
      <c r="F159" s="59">
        <f t="shared" si="181"/>
        <v>0.97550483861641868</v>
      </c>
      <c r="G159" s="59">
        <f t="shared" si="181"/>
        <v>0.93906956983967671</v>
      </c>
      <c r="H159" s="59">
        <f t="shared" si="181"/>
        <v>0.96896930541456616</v>
      </c>
      <c r="I159" s="59">
        <f t="shared" si="181"/>
        <v>0.99315724252607673</v>
      </c>
      <c r="J159" s="59">
        <f t="shared" si="181"/>
        <v>1.0224510798393651</v>
      </c>
      <c r="K159" s="59">
        <f t="shared" si="181"/>
        <v>1.0262963268561442</v>
      </c>
      <c r="L159" s="59">
        <f t="shared" si="181"/>
        <v>1.4857836851288242</v>
      </c>
      <c r="M159" s="59">
        <f t="shared" si="181"/>
        <v>0.90310306322688871</v>
      </c>
      <c r="N159" s="59">
        <f t="shared" si="181"/>
        <v>0.87450763691111022</v>
      </c>
      <c r="O159" s="59">
        <f t="shared" si="181"/>
        <v>1.1187643273992525</v>
      </c>
      <c r="P159" s="86"/>
      <c r="Q159" s="86"/>
      <c r="R159" s="86"/>
      <c r="S159" s="86"/>
    </row>
    <row r="160" spans="2:19" ht="18.75">
      <c r="B160" s="9" t="s">
        <v>46</v>
      </c>
      <c r="C160" s="94" t="s">
        <v>2</v>
      </c>
      <c r="D160" s="94">
        <v>1</v>
      </c>
      <c r="E160" s="94">
        <v>2</v>
      </c>
      <c r="F160" s="94">
        <v>3</v>
      </c>
      <c r="G160" s="94">
        <v>4</v>
      </c>
      <c r="H160" s="94">
        <v>5</v>
      </c>
      <c r="I160" s="94">
        <v>6</v>
      </c>
      <c r="J160" s="94">
        <v>7</v>
      </c>
      <c r="K160" s="94">
        <v>8</v>
      </c>
      <c r="L160" s="94">
        <v>9</v>
      </c>
      <c r="M160" s="94">
        <v>10</v>
      </c>
      <c r="N160" s="94">
        <v>11</v>
      </c>
      <c r="O160" s="94">
        <v>12</v>
      </c>
      <c r="P160" s="95" t="s">
        <v>3</v>
      </c>
      <c r="Q160" s="96" t="s">
        <v>79</v>
      </c>
      <c r="R160" s="96" t="s">
        <v>5</v>
      </c>
      <c r="S160" s="96" t="s">
        <v>6</v>
      </c>
    </row>
    <row r="161" spans="2:19">
      <c r="B161" s="105" t="s">
        <v>39</v>
      </c>
      <c r="C161" s="98">
        <f>ROUND(B22*$C$159,0)</f>
        <v>395</v>
      </c>
      <c r="D161" s="98">
        <f>ROUND(C21*D159,0)</f>
        <v>321</v>
      </c>
      <c r="E161" s="98">
        <f t="shared" ref="E161:O161" si="182">ROUND(D21*E159,0)</f>
        <v>404</v>
      </c>
      <c r="F161" s="98">
        <f t="shared" si="182"/>
        <v>424</v>
      </c>
      <c r="G161" s="98">
        <f t="shared" si="182"/>
        <v>387</v>
      </c>
      <c r="H161" s="98">
        <f t="shared" si="182"/>
        <v>364</v>
      </c>
      <c r="I161" s="98">
        <f t="shared" si="182"/>
        <v>337</v>
      </c>
      <c r="J161" s="98">
        <f t="shared" si="182"/>
        <v>326</v>
      </c>
      <c r="K161" s="98">
        <f t="shared" si="182"/>
        <v>360</v>
      </c>
      <c r="L161" s="98">
        <f t="shared" si="182"/>
        <v>492</v>
      </c>
      <c r="M161" s="98">
        <f t="shared" si="182"/>
        <v>463</v>
      </c>
      <c r="N161" s="98">
        <f t="shared" si="182"/>
        <v>399</v>
      </c>
      <c r="O161" s="98">
        <f t="shared" si="182"/>
        <v>449</v>
      </c>
      <c r="P161" s="75">
        <f t="shared" ref="P161:P165" si="183">SUM(C161:O161)</f>
        <v>5121</v>
      </c>
      <c r="Q161" s="91">
        <f>SUM(C161:H161)</f>
        <v>2295</v>
      </c>
      <c r="R161" s="91">
        <f>SUM(I161:K161)</f>
        <v>1023</v>
      </c>
      <c r="S161" s="91">
        <f>SUM(L161:O161)</f>
        <v>1803</v>
      </c>
    </row>
    <row r="162" spans="2:19">
      <c r="B162" s="97" t="s">
        <v>40</v>
      </c>
      <c r="C162" s="98">
        <f t="shared" ref="C162:C165" si="184">ROUND(B23*$C$159,0)</f>
        <v>425</v>
      </c>
      <c r="D162" s="98">
        <f t="shared" ref="D162:O162" si="185">ROUND(C161*D159,0)</f>
        <v>389</v>
      </c>
      <c r="E162" s="98">
        <f t="shared" si="185"/>
        <v>311</v>
      </c>
      <c r="F162" s="98">
        <f t="shared" si="185"/>
        <v>394</v>
      </c>
      <c r="G162" s="98">
        <f t="shared" si="185"/>
        <v>398</v>
      </c>
      <c r="H162" s="98">
        <f t="shared" si="185"/>
        <v>375</v>
      </c>
      <c r="I162" s="98">
        <f t="shared" si="185"/>
        <v>362</v>
      </c>
      <c r="J162" s="103">
        <f t="shared" si="185"/>
        <v>345</v>
      </c>
      <c r="K162" s="103">
        <f t="shared" si="185"/>
        <v>335</v>
      </c>
      <c r="L162" s="103">
        <f t="shared" si="185"/>
        <v>535</v>
      </c>
      <c r="M162" s="103">
        <f t="shared" si="185"/>
        <v>444</v>
      </c>
      <c r="N162" s="103">
        <f t="shared" si="185"/>
        <v>405</v>
      </c>
      <c r="O162" s="103">
        <f t="shared" si="185"/>
        <v>446</v>
      </c>
      <c r="P162" s="75">
        <f t="shared" si="183"/>
        <v>5164</v>
      </c>
      <c r="Q162" s="91">
        <f t="shared" ref="Q162:Q165" si="186">SUM(C162:H162)</f>
        <v>2292</v>
      </c>
      <c r="R162" s="91">
        <f t="shared" ref="R162:R165" si="187">SUM(I162:K162)</f>
        <v>1042</v>
      </c>
      <c r="S162" s="91">
        <f t="shared" ref="S162:S165" si="188">SUM(L162:O162)</f>
        <v>1830</v>
      </c>
    </row>
    <row r="163" spans="2:19">
      <c r="B163" s="105" t="s">
        <v>41</v>
      </c>
      <c r="C163" s="98">
        <f t="shared" si="184"/>
        <v>392</v>
      </c>
      <c r="D163" s="98">
        <f t="shared" ref="D163:O163" si="189">ROUND(C162*D159,0)</f>
        <v>419</v>
      </c>
      <c r="E163" s="98">
        <f t="shared" si="189"/>
        <v>376</v>
      </c>
      <c r="F163" s="98">
        <f t="shared" si="189"/>
        <v>303</v>
      </c>
      <c r="G163" s="98">
        <f t="shared" si="189"/>
        <v>370</v>
      </c>
      <c r="H163" s="98">
        <f t="shared" si="189"/>
        <v>386</v>
      </c>
      <c r="I163" s="98">
        <f t="shared" si="189"/>
        <v>372</v>
      </c>
      <c r="J163" s="103">
        <f t="shared" si="189"/>
        <v>370</v>
      </c>
      <c r="K163" s="103">
        <f t="shared" si="189"/>
        <v>354</v>
      </c>
      <c r="L163" s="103">
        <f t="shared" si="189"/>
        <v>498</v>
      </c>
      <c r="M163" s="103">
        <f t="shared" si="189"/>
        <v>483</v>
      </c>
      <c r="N163" s="103">
        <f t="shared" si="189"/>
        <v>388</v>
      </c>
      <c r="O163" s="103">
        <f t="shared" si="189"/>
        <v>453</v>
      </c>
      <c r="P163" s="75">
        <f t="shared" si="183"/>
        <v>5164</v>
      </c>
      <c r="Q163" s="91">
        <f t="shared" si="186"/>
        <v>2246</v>
      </c>
      <c r="R163" s="91">
        <f t="shared" si="187"/>
        <v>1096</v>
      </c>
      <c r="S163" s="91">
        <f t="shared" si="188"/>
        <v>1822</v>
      </c>
    </row>
    <row r="164" spans="2:19">
      <c r="B164" s="97" t="s">
        <v>42</v>
      </c>
      <c r="C164" s="98">
        <f t="shared" si="184"/>
        <v>423</v>
      </c>
      <c r="D164" s="98">
        <f t="shared" ref="D164:O164" si="190">ROUND(C163*D159,0)</f>
        <v>386</v>
      </c>
      <c r="E164" s="98">
        <f t="shared" si="190"/>
        <v>405</v>
      </c>
      <c r="F164" s="98">
        <f t="shared" si="190"/>
        <v>367</v>
      </c>
      <c r="G164" s="98">
        <f t="shared" si="190"/>
        <v>285</v>
      </c>
      <c r="H164" s="98">
        <f t="shared" si="190"/>
        <v>359</v>
      </c>
      <c r="I164" s="98">
        <f t="shared" si="190"/>
        <v>383</v>
      </c>
      <c r="J164" s="103">
        <f t="shared" si="190"/>
        <v>380</v>
      </c>
      <c r="K164" s="103">
        <f t="shared" si="190"/>
        <v>380</v>
      </c>
      <c r="L164" s="103">
        <f t="shared" si="190"/>
        <v>526</v>
      </c>
      <c r="M164" s="103">
        <f t="shared" si="190"/>
        <v>450</v>
      </c>
      <c r="N164" s="103">
        <f t="shared" si="190"/>
        <v>422</v>
      </c>
      <c r="O164" s="103">
        <f t="shared" si="190"/>
        <v>434</v>
      </c>
      <c r="P164" s="75">
        <f t="shared" si="183"/>
        <v>5200</v>
      </c>
      <c r="Q164" s="91">
        <f t="shared" si="186"/>
        <v>2225</v>
      </c>
      <c r="R164" s="91">
        <f t="shared" si="187"/>
        <v>1143</v>
      </c>
      <c r="S164" s="91">
        <f t="shared" si="188"/>
        <v>1832</v>
      </c>
    </row>
    <row r="165" spans="2:19">
      <c r="B165" s="97" t="s">
        <v>43</v>
      </c>
      <c r="C165" s="98">
        <f t="shared" si="184"/>
        <v>399</v>
      </c>
      <c r="D165" s="98">
        <f t="shared" ref="D165:O165" si="191">ROUND(C164*D159,0)</f>
        <v>417</v>
      </c>
      <c r="E165" s="98">
        <f t="shared" si="191"/>
        <v>373</v>
      </c>
      <c r="F165" s="98">
        <f t="shared" si="191"/>
        <v>395</v>
      </c>
      <c r="G165" s="98">
        <f t="shared" si="191"/>
        <v>345</v>
      </c>
      <c r="H165" s="98">
        <f t="shared" si="191"/>
        <v>276</v>
      </c>
      <c r="I165" s="98">
        <f t="shared" si="191"/>
        <v>357</v>
      </c>
      <c r="J165" s="103">
        <f t="shared" si="191"/>
        <v>392</v>
      </c>
      <c r="K165" s="103">
        <f t="shared" si="191"/>
        <v>390</v>
      </c>
      <c r="L165" s="103">
        <f t="shared" si="191"/>
        <v>565</v>
      </c>
      <c r="M165" s="103">
        <f t="shared" si="191"/>
        <v>475</v>
      </c>
      <c r="N165" s="103">
        <f t="shared" si="191"/>
        <v>394</v>
      </c>
      <c r="O165" s="103">
        <f t="shared" si="191"/>
        <v>472</v>
      </c>
      <c r="P165" s="75">
        <f t="shared" si="183"/>
        <v>5250</v>
      </c>
      <c r="Q165" s="91">
        <f t="shared" si="186"/>
        <v>2205</v>
      </c>
      <c r="R165" s="91">
        <f t="shared" si="187"/>
        <v>1139</v>
      </c>
      <c r="S165" s="91">
        <f t="shared" si="188"/>
        <v>1906</v>
      </c>
    </row>
    <row r="166" spans="2:19"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</row>
    <row r="167" spans="2:19">
      <c r="B167" s="101"/>
      <c r="C167" s="92" t="s">
        <v>7</v>
      </c>
      <c r="D167" s="92" t="s">
        <v>8</v>
      </c>
      <c r="E167" s="92" t="s">
        <v>9</v>
      </c>
      <c r="F167" s="92" t="s">
        <v>10</v>
      </c>
      <c r="G167" s="92" t="s">
        <v>11</v>
      </c>
      <c r="H167" s="92" t="s">
        <v>12</v>
      </c>
      <c r="I167" s="92" t="s">
        <v>13</v>
      </c>
      <c r="J167" s="93" t="s">
        <v>14</v>
      </c>
      <c r="K167" s="93" t="s">
        <v>15</v>
      </c>
      <c r="L167" s="93" t="s">
        <v>16</v>
      </c>
      <c r="M167" s="93" t="s">
        <v>17</v>
      </c>
      <c r="N167" s="93" t="s">
        <v>18</v>
      </c>
      <c r="O167" s="93" t="s">
        <v>19</v>
      </c>
      <c r="P167" s="86"/>
      <c r="Q167" s="86"/>
      <c r="R167" s="86"/>
      <c r="S167" s="86"/>
    </row>
    <row r="168" spans="2:19">
      <c r="B168" s="67" t="s">
        <v>78</v>
      </c>
      <c r="C168" s="60">
        <f>X38</f>
        <v>0.61081410023087135</v>
      </c>
      <c r="D168" s="60">
        <f t="shared" ref="D168:O168" si="192">Y38</f>
        <v>0.99370278096345821</v>
      </c>
      <c r="E168" s="60">
        <f t="shared" si="192"/>
        <v>0.97360610493875555</v>
      </c>
      <c r="F168" s="60">
        <f t="shared" si="192"/>
        <v>0.96804497081660767</v>
      </c>
      <c r="G168" s="60">
        <f t="shared" si="192"/>
        <v>0.94909691569104826</v>
      </c>
      <c r="H168" s="60">
        <f t="shared" si="192"/>
        <v>0.97733480903924941</v>
      </c>
      <c r="I168" s="60">
        <f t="shared" si="192"/>
        <v>1.0005649933960181</v>
      </c>
      <c r="J168" s="60">
        <f t="shared" si="192"/>
        <v>1.0249339702532898</v>
      </c>
      <c r="K168" s="60">
        <f t="shared" si="192"/>
        <v>1.0118497322208704</v>
      </c>
      <c r="L168" s="60">
        <f t="shared" si="192"/>
        <v>1.4555982919820598</v>
      </c>
      <c r="M168" s="60">
        <f t="shared" si="192"/>
        <v>0.92563819486657706</v>
      </c>
      <c r="N168" s="60">
        <f t="shared" si="192"/>
        <v>0.89578072573595946</v>
      </c>
      <c r="O168" s="60">
        <f t="shared" si="192"/>
        <v>1.1145024549800293</v>
      </c>
      <c r="P168" s="86"/>
      <c r="Q168" s="86"/>
      <c r="R168" s="86"/>
      <c r="S168" s="86"/>
    </row>
    <row r="169" spans="2:19" ht="18.75">
      <c r="B169" s="9" t="s">
        <v>46</v>
      </c>
      <c r="C169" s="94" t="s">
        <v>2</v>
      </c>
      <c r="D169" s="94">
        <v>1</v>
      </c>
      <c r="E169" s="94">
        <v>2</v>
      </c>
      <c r="F169" s="94">
        <v>3</v>
      </c>
      <c r="G169" s="94">
        <v>4</v>
      </c>
      <c r="H169" s="94">
        <v>5</v>
      </c>
      <c r="I169" s="94">
        <v>6</v>
      </c>
      <c r="J169" s="94">
        <v>7</v>
      </c>
      <c r="K169" s="94">
        <v>8</v>
      </c>
      <c r="L169" s="94">
        <v>9</v>
      </c>
      <c r="M169" s="94">
        <v>10</v>
      </c>
      <c r="N169" s="94">
        <v>11</v>
      </c>
      <c r="O169" s="94">
        <v>12</v>
      </c>
      <c r="P169" s="95" t="s">
        <v>3</v>
      </c>
      <c r="Q169" s="96" t="s">
        <v>79</v>
      </c>
      <c r="R169" s="96" t="s">
        <v>5</v>
      </c>
      <c r="S169" s="96" t="s">
        <v>6</v>
      </c>
    </row>
    <row r="170" spans="2:19">
      <c r="B170" s="97" t="s">
        <v>40</v>
      </c>
      <c r="C170" s="98">
        <f>ROUND(B23*$C$168,0)</f>
        <v>417</v>
      </c>
      <c r="D170" s="98">
        <f>ROUND(C22*D168,0)</f>
        <v>361</v>
      </c>
      <c r="E170" s="98">
        <f t="shared" ref="E170:O170" si="193">ROUND(D22*E168,0)</f>
        <v>314</v>
      </c>
      <c r="F170" s="98">
        <f t="shared" si="193"/>
        <v>392</v>
      </c>
      <c r="G170" s="98">
        <f t="shared" si="193"/>
        <v>385</v>
      </c>
      <c r="H170" s="98">
        <f t="shared" si="193"/>
        <v>388</v>
      </c>
      <c r="I170" s="98">
        <f t="shared" si="193"/>
        <v>374</v>
      </c>
      <c r="J170" s="98">
        <f t="shared" si="193"/>
        <v>355</v>
      </c>
      <c r="K170" s="98">
        <f t="shared" si="193"/>
        <v>330</v>
      </c>
      <c r="L170" s="98">
        <f t="shared" si="193"/>
        <v>517</v>
      </c>
      <c r="M170" s="98">
        <f t="shared" si="193"/>
        <v>439</v>
      </c>
      <c r="N170" s="98">
        <f t="shared" si="193"/>
        <v>460</v>
      </c>
      <c r="O170" s="98">
        <f t="shared" si="193"/>
        <v>468</v>
      </c>
      <c r="P170" s="75">
        <f t="shared" ref="P170:P174" si="194">SUM(C170:O170)</f>
        <v>5200</v>
      </c>
      <c r="Q170" s="91">
        <f>SUM(C170:H170)</f>
        <v>2257</v>
      </c>
      <c r="R170" s="91">
        <f>SUM(I170:K170)</f>
        <v>1059</v>
      </c>
      <c r="S170" s="91">
        <f>SUM(L170:O170)</f>
        <v>1884</v>
      </c>
    </row>
    <row r="171" spans="2:19">
      <c r="B171" s="105" t="s">
        <v>41</v>
      </c>
      <c r="C171" s="98">
        <f t="shared" ref="C171:C174" si="195">ROUND(B24*$C$168,0)</f>
        <v>384</v>
      </c>
      <c r="D171" s="98">
        <f t="shared" ref="D171:O171" si="196">ROUND(C170*D168,0)</f>
        <v>414</v>
      </c>
      <c r="E171" s="98">
        <f t="shared" si="196"/>
        <v>351</v>
      </c>
      <c r="F171" s="98">
        <f t="shared" si="196"/>
        <v>304</v>
      </c>
      <c r="G171" s="98">
        <f t="shared" si="196"/>
        <v>372</v>
      </c>
      <c r="H171" s="98">
        <f t="shared" si="196"/>
        <v>376</v>
      </c>
      <c r="I171" s="98">
        <f t="shared" si="196"/>
        <v>388</v>
      </c>
      <c r="J171" s="103">
        <f t="shared" si="196"/>
        <v>383</v>
      </c>
      <c r="K171" s="103">
        <f t="shared" si="196"/>
        <v>359</v>
      </c>
      <c r="L171" s="103">
        <f t="shared" si="196"/>
        <v>480</v>
      </c>
      <c r="M171" s="103">
        <f t="shared" si="196"/>
        <v>479</v>
      </c>
      <c r="N171" s="103">
        <f t="shared" si="196"/>
        <v>393</v>
      </c>
      <c r="O171" s="103">
        <f t="shared" si="196"/>
        <v>513</v>
      </c>
      <c r="P171" s="75">
        <f t="shared" si="194"/>
        <v>5196</v>
      </c>
      <c r="Q171" s="91">
        <f t="shared" ref="Q171:Q174" si="197">SUM(C171:H171)</f>
        <v>2201</v>
      </c>
      <c r="R171" s="91">
        <f t="shared" ref="R171:R174" si="198">SUM(I171:K171)</f>
        <v>1130</v>
      </c>
      <c r="S171" s="91">
        <f t="shared" ref="S171:S174" si="199">SUM(L171:O171)</f>
        <v>1865</v>
      </c>
    </row>
    <row r="172" spans="2:19">
      <c r="B172" s="97" t="s">
        <v>42</v>
      </c>
      <c r="C172" s="98">
        <f t="shared" si="195"/>
        <v>415</v>
      </c>
      <c r="D172" s="98">
        <f t="shared" ref="D172:O172" si="200">ROUND(C171*D168,0)</f>
        <v>382</v>
      </c>
      <c r="E172" s="98">
        <f t="shared" si="200"/>
        <v>403</v>
      </c>
      <c r="F172" s="98">
        <f t="shared" si="200"/>
        <v>340</v>
      </c>
      <c r="G172" s="98">
        <f t="shared" si="200"/>
        <v>289</v>
      </c>
      <c r="H172" s="98">
        <f t="shared" si="200"/>
        <v>364</v>
      </c>
      <c r="I172" s="98">
        <f t="shared" si="200"/>
        <v>376</v>
      </c>
      <c r="J172" s="103">
        <f t="shared" si="200"/>
        <v>398</v>
      </c>
      <c r="K172" s="103">
        <f t="shared" si="200"/>
        <v>388</v>
      </c>
      <c r="L172" s="103">
        <f t="shared" si="200"/>
        <v>523</v>
      </c>
      <c r="M172" s="103">
        <f t="shared" si="200"/>
        <v>444</v>
      </c>
      <c r="N172" s="103">
        <f t="shared" si="200"/>
        <v>429</v>
      </c>
      <c r="O172" s="103">
        <f t="shared" si="200"/>
        <v>438</v>
      </c>
      <c r="P172" s="75">
        <f t="shared" si="194"/>
        <v>5189</v>
      </c>
      <c r="Q172" s="91">
        <f t="shared" si="197"/>
        <v>2193</v>
      </c>
      <c r="R172" s="91">
        <f t="shared" si="198"/>
        <v>1162</v>
      </c>
      <c r="S172" s="91">
        <f t="shared" si="199"/>
        <v>1834</v>
      </c>
    </row>
    <row r="173" spans="2:19">
      <c r="B173" s="97" t="s">
        <v>43</v>
      </c>
      <c r="C173" s="98">
        <f t="shared" si="195"/>
        <v>392</v>
      </c>
      <c r="D173" s="98">
        <f t="shared" ref="D173:O173" si="201">ROUND(C172*D168,0)</f>
        <v>412</v>
      </c>
      <c r="E173" s="98">
        <f t="shared" si="201"/>
        <v>372</v>
      </c>
      <c r="F173" s="98">
        <f t="shared" si="201"/>
        <v>390</v>
      </c>
      <c r="G173" s="98">
        <f t="shared" si="201"/>
        <v>323</v>
      </c>
      <c r="H173" s="98">
        <f t="shared" si="201"/>
        <v>282</v>
      </c>
      <c r="I173" s="98">
        <f t="shared" si="201"/>
        <v>364</v>
      </c>
      <c r="J173" s="103">
        <f t="shared" si="201"/>
        <v>385</v>
      </c>
      <c r="K173" s="103">
        <f t="shared" si="201"/>
        <v>403</v>
      </c>
      <c r="L173" s="103">
        <f t="shared" si="201"/>
        <v>565</v>
      </c>
      <c r="M173" s="103">
        <f t="shared" si="201"/>
        <v>484</v>
      </c>
      <c r="N173" s="103">
        <f t="shared" si="201"/>
        <v>398</v>
      </c>
      <c r="O173" s="103">
        <f t="shared" si="201"/>
        <v>478</v>
      </c>
      <c r="P173" s="75">
        <f t="shared" si="194"/>
        <v>5248</v>
      </c>
      <c r="Q173" s="91">
        <f t="shared" si="197"/>
        <v>2171</v>
      </c>
      <c r="R173" s="91">
        <f t="shared" si="198"/>
        <v>1152</v>
      </c>
      <c r="S173" s="91">
        <f t="shared" si="199"/>
        <v>1925</v>
      </c>
    </row>
    <row r="174" spans="2:19">
      <c r="B174" s="97" t="s">
        <v>44</v>
      </c>
      <c r="C174" s="98">
        <f t="shared" si="195"/>
        <v>399</v>
      </c>
      <c r="D174" s="98">
        <f t="shared" ref="D174:O174" si="202">ROUND(C173*D168,0)</f>
        <v>390</v>
      </c>
      <c r="E174" s="98">
        <f t="shared" si="202"/>
        <v>401</v>
      </c>
      <c r="F174" s="98">
        <f t="shared" si="202"/>
        <v>360</v>
      </c>
      <c r="G174" s="98">
        <f t="shared" si="202"/>
        <v>370</v>
      </c>
      <c r="H174" s="98">
        <f t="shared" si="202"/>
        <v>316</v>
      </c>
      <c r="I174" s="98">
        <f t="shared" si="202"/>
        <v>282</v>
      </c>
      <c r="J174" s="103">
        <f t="shared" si="202"/>
        <v>373</v>
      </c>
      <c r="K174" s="103">
        <f t="shared" si="202"/>
        <v>390</v>
      </c>
      <c r="L174" s="103">
        <f t="shared" si="202"/>
        <v>587</v>
      </c>
      <c r="M174" s="103">
        <f t="shared" si="202"/>
        <v>523</v>
      </c>
      <c r="N174" s="103">
        <f t="shared" si="202"/>
        <v>434</v>
      </c>
      <c r="O174" s="103">
        <f t="shared" si="202"/>
        <v>444</v>
      </c>
      <c r="P174" s="75">
        <f t="shared" si="194"/>
        <v>5269</v>
      </c>
      <c r="Q174" s="91">
        <f t="shared" si="197"/>
        <v>2236</v>
      </c>
      <c r="R174" s="91">
        <f t="shared" si="198"/>
        <v>1045</v>
      </c>
      <c r="S174" s="91">
        <f t="shared" si="199"/>
        <v>1988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63"/>
  <sheetViews>
    <sheetView topLeftCell="G29" workbookViewId="0">
      <selection activeCell="K35" sqref="K35:N39"/>
    </sheetView>
  </sheetViews>
  <sheetFormatPr defaultRowHeight="15"/>
  <sheetData>
    <row r="1" spans="2:25">
      <c r="H1" s="72" t="s">
        <v>83</v>
      </c>
    </row>
    <row r="2" spans="2:25" ht="30">
      <c r="B2" s="31" t="s">
        <v>47</v>
      </c>
      <c r="C2" s="32" t="s">
        <v>48</v>
      </c>
      <c r="D2" s="32" t="s">
        <v>38</v>
      </c>
      <c r="E2" s="32" t="s">
        <v>37</v>
      </c>
      <c r="F2" s="32" t="s">
        <v>36</v>
      </c>
      <c r="G2" s="32" t="s">
        <v>35</v>
      </c>
      <c r="H2" s="32" t="s">
        <v>34</v>
      </c>
      <c r="I2" s="32" t="s">
        <v>33</v>
      </c>
      <c r="J2" s="32" t="s">
        <v>32</v>
      </c>
      <c r="K2" s="32" t="s">
        <v>31</v>
      </c>
      <c r="L2" s="32" t="s">
        <v>30</v>
      </c>
      <c r="M2" s="32" t="s">
        <v>29</v>
      </c>
      <c r="N2" s="32" t="s">
        <v>28</v>
      </c>
      <c r="O2" s="32" t="s">
        <v>27</v>
      </c>
      <c r="P2" s="107" t="s">
        <v>26</v>
      </c>
      <c r="Q2" s="107" t="s">
        <v>25</v>
      </c>
      <c r="R2" s="107" t="s">
        <v>24</v>
      </c>
      <c r="S2" s="33"/>
      <c r="T2" s="33"/>
      <c r="U2" s="33"/>
      <c r="V2" s="33"/>
      <c r="W2" s="33"/>
      <c r="X2" s="33"/>
      <c r="Y2" s="33"/>
    </row>
    <row r="3" spans="2:25">
      <c r="B3" s="31" t="s">
        <v>24</v>
      </c>
      <c r="C3" s="109">
        <v>4774</v>
      </c>
      <c r="D3" s="109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8"/>
      <c r="Q3" s="108"/>
      <c r="R3" s="35">
        <f>C3</f>
        <v>4774</v>
      </c>
      <c r="S3" s="33"/>
      <c r="T3" s="33"/>
      <c r="U3" s="33"/>
      <c r="V3" s="33"/>
      <c r="W3" s="33"/>
      <c r="X3" s="33"/>
      <c r="Y3" s="33"/>
    </row>
    <row r="4" spans="2:25">
      <c r="B4" s="31" t="s">
        <v>25</v>
      </c>
      <c r="C4" s="109">
        <v>4827</v>
      </c>
      <c r="D4" s="109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35">
        <f>C4</f>
        <v>4827</v>
      </c>
      <c r="R4" s="75">
        <v>4925</v>
      </c>
      <c r="S4" s="33"/>
      <c r="T4" s="33"/>
      <c r="U4" s="33"/>
      <c r="V4" s="33"/>
      <c r="W4" s="33"/>
      <c r="X4" s="33"/>
      <c r="Y4" s="33"/>
    </row>
    <row r="5" spans="2:25">
      <c r="B5" s="31" t="s">
        <v>26</v>
      </c>
      <c r="C5" s="109">
        <v>5205.5</v>
      </c>
      <c r="D5" s="109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35">
        <f>C5</f>
        <v>5205.5</v>
      </c>
      <c r="Q5" s="75">
        <v>4944</v>
      </c>
      <c r="R5" s="75">
        <v>5153</v>
      </c>
      <c r="S5" s="33"/>
      <c r="T5" s="33"/>
      <c r="U5" s="33"/>
      <c r="V5" s="33"/>
      <c r="W5" s="33"/>
      <c r="X5" s="33"/>
      <c r="Y5" s="33"/>
    </row>
    <row r="6" spans="2:25">
      <c r="B6" s="32" t="s">
        <v>27</v>
      </c>
      <c r="C6" s="110">
        <v>4801</v>
      </c>
      <c r="D6" s="110"/>
      <c r="E6" s="34"/>
      <c r="F6" s="34"/>
      <c r="G6" s="34"/>
      <c r="H6" s="34"/>
      <c r="I6" s="34"/>
      <c r="J6" s="34"/>
      <c r="K6" s="34"/>
      <c r="L6" s="34"/>
      <c r="M6" s="34"/>
      <c r="N6" s="34"/>
      <c r="O6" s="35">
        <f>C6</f>
        <v>4801</v>
      </c>
      <c r="P6" s="75">
        <v>5370</v>
      </c>
      <c r="Q6" s="75">
        <v>5031</v>
      </c>
      <c r="R6" s="75">
        <v>5341</v>
      </c>
      <c r="S6" s="33"/>
      <c r="T6" s="33"/>
      <c r="U6" s="33"/>
      <c r="V6" s="33"/>
      <c r="W6" s="33"/>
      <c r="X6" s="33"/>
      <c r="Y6" s="33"/>
    </row>
    <row r="7" spans="2:25">
      <c r="B7" s="32" t="s">
        <v>28</v>
      </c>
      <c r="C7" s="110">
        <v>4705</v>
      </c>
      <c r="D7" s="110"/>
      <c r="E7" s="34"/>
      <c r="F7" s="34"/>
      <c r="G7" s="34"/>
      <c r="H7" s="34"/>
      <c r="I7" s="34"/>
      <c r="J7" s="34"/>
      <c r="K7" s="34"/>
      <c r="L7" s="34"/>
      <c r="M7" s="34"/>
      <c r="N7" s="35">
        <f>C7</f>
        <v>4705</v>
      </c>
      <c r="O7" s="75">
        <v>4838</v>
      </c>
      <c r="P7" s="75">
        <v>5555</v>
      </c>
      <c r="Q7" s="75">
        <v>5134</v>
      </c>
      <c r="R7" s="75">
        <v>5550</v>
      </c>
      <c r="S7" s="33"/>
      <c r="T7" s="33"/>
      <c r="U7" s="33"/>
      <c r="V7" s="33"/>
      <c r="W7" s="33"/>
      <c r="X7" s="33"/>
      <c r="Y7" s="33"/>
    </row>
    <row r="8" spans="2:25">
      <c r="B8" s="32" t="s">
        <v>29</v>
      </c>
      <c r="C8" s="110">
        <v>4631</v>
      </c>
      <c r="D8" s="110"/>
      <c r="E8" s="34"/>
      <c r="F8" s="34"/>
      <c r="G8" s="34"/>
      <c r="H8" s="34"/>
      <c r="I8" s="34"/>
      <c r="J8" s="34"/>
      <c r="K8" s="34"/>
      <c r="L8" s="34"/>
      <c r="M8" s="35">
        <f>C8</f>
        <v>4631</v>
      </c>
      <c r="N8" s="75">
        <v>4712</v>
      </c>
      <c r="O8" s="75">
        <v>4815</v>
      </c>
      <c r="P8" s="75">
        <v>5680</v>
      </c>
      <c r="Q8" s="75">
        <v>5189</v>
      </c>
      <c r="R8" s="75">
        <v>5699</v>
      </c>
      <c r="S8" s="33"/>
      <c r="T8" s="33"/>
      <c r="U8" s="33"/>
      <c r="V8" s="33"/>
      <c r="W8" s="33"/>
      <c r="X8" s="33"/>
      <c r="Y8" s="33"/>
    </row>
    <row r="9" spans="2:25">
      <c r="B9" s="32" t="s">
        <v>30</v>
      </c>
      <c r="C9" s="110">
        <v>4685.5</v>
      </c>
      <c r="D9" s="110"/>
      <c r="E9" s="34"/>
      <c r="F9" s="34"/>
      <c r="G9" s="34"/>
      <c r="H9" s="34"/>
      <c r="I9" s="34"/>
      <c r="J9" s="34"/>
      <c r="K9" s="34"/>
      <c r="L9" s="35">
        <f>C9</f>
        <v>4685.5</v>
      </c>
      <c r="M9" s="75">
        <v>4593</v>
      </c>
      <c r="N9" s="75">
        <v>4747</v>
      </c>
      <c r="O9" s="75">
        <v>4806</v>
      </c>
      <c r="P9" s="75">
        <v>5829</v>
      </c>
      <c r="Q9" s="75">
        <v>5205</v>
      </c>
      <c r="R9" s="34"/>
      <c r="S9" s="33"/>
      <c r="T9" s="33"/>
      <c r="U9" s="33"/>
      <c r="V9" s="33"/>
      <c r="W9" s="33"/>
      <c r="X9" s="33"/>
      <c r="Y9" s="33"/>
    </row>
    <row r="10" spans="2:25">
      <c r="B10" s="32" t="s">
        <v>31</v>
      </c>
      <c r="C10" s="110">
        <v>4711.5</v>
      </c>
      <c r="D10" s="110"/>
      <c r="E10" s="34"/>
      <c r="F10" s="34"/>
      <c r="G10" s="34"/>
      <c r="H10" s="34"/>
      <c r="I10" s="34"/>
      <c r="J10" s="34"/>
      <c r="K10" s="35">
        <f>C10</f>
        <v>4711.5</v>
      </c>
      <c r="L10" s="75">
        <v>4598</v>
      </c>
      <c r="M10" s="75">
        <v>4637</v>
      </c>
      <c r="N10" s="75">
        <v>4771</v>
      </c>
      <c r="O10" s="75">
        <v>4828</v>
      </c>
      <c r="P10" s="75">
        <v>5977</v>
      </c>
      <c r="Q10" s="34"/>
      <c r="R10" s="34"/>
      <c r="S10" s="33"/>
      <c r="T10" s="33"/>
      <c r="U10" s="33"/>
      <c r="V10" s="33"/>
      <c r="W10" s="33"/>
      <c r="X10" s="33"/>
      <c r="Y10" s="33"/>
    </row>
    <row r="11" spans="2:25">
      <c r="B11" s="32" t="s">
        <v>32</v>
      </c>
      <c r="C11" s="110">
        <v>4563.5</v>
      </c>
      <c r="D11" s="110"/>
      <c r="E11" s="34"/>
      <c r="F11" s="34"/>
      <c r="G11" s="34"/>
      <c r="H11" s="34"/>
      <c r="I11" s="34"/>
      <c r="J11" s="35">
        <f>C11</f>
        <v>4563.5</v>
      </c>
      <c r="K11" s="75">
        <v>4713</v>
      </c>
      <c r="L11" s="75">
        <v>4571</v>
      </c>
      <c r="M11" s="75">
        <v>4679</v>
      </c>
      <c r="N11" s="75">
        <v>4685</v>
      </c>
      <c r="O11" s="75">
        <v>4829</v>
      </c>
      <c r="P11" s="34"/>
      <c r="Q11" s="34"/>
      <c r="R11" s="34"/>
      <c r="S11" s="33"/>
      <c r="T11" s="33"/>
      <c r="U11" s="33"/>
      <c r="V11" s="33"/>
      <c r="W11" s="33"/>
      <c r="X11" s="33"/>
      <c r="Y11" s="33"/>
    </row>
    <row r="12" spans="2:25">
      <c r="B12" s="32" t="s">
        <v>33</v>
      </c>
      <c r="C12" s="110">
        <v>4860.5</v>
      </c>
      <c r="D12" s="110"/>
      <c r="E12" s="34"/>
      <c r="F12" s="34"/>
      <c r="G12" s="34"/>
      <c r="H12" s="34"/>
      <c r="I12" s="35">
        <f>C12</f>
        <v>4860.5</v>
      </c>
      <c r="J12" s="75">
        <v>4482</v>
      </c>
      <c r="K12" s="75">
        <v>4660</v>
      </c>
      <c r="L12" s="75">
        <v>4483</v>
      </c>
      <c r="M12" s="75">
        <v>4566</v>
      </c>
      <c r="N12" s="75">
        <v>4617</v>
      </c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</row>
    <row r="13" spans="2:25">
      <c r="B13" s="32" t="s">
        <v>34</v>
      </c>
      <c r="C13" s="110">
        <v>5024.5</v>
      </c>
      <c r="D13" s="110"/>
      <c r="E13" s="34"/>
      <c r="F13" s="34"/>
      <c r="G13" s="34"/>
      <c r="H13" s="35">
        <f>C13</f>
        <v>5024.5</v>
      </c>
      <c r="I13" s="75">
        <v>5019</v>
      </c>
      <c r="J13" s="75">
        <v>4483</v>
      </c>
      <c r="K13" s="75">
        <v>4733</v>
      </c>
      <c r="L13" s="75">
        <v>4356</v>
      </c>
      <c r="M13" s="75">
        <v>4565</v>
      </c>
      <c r="N13" s="34"/>
      <c r="O13" s="34"/>
      <c r="P13" s="34"/>
      <c r="Q13" s="34"/>
      <c r="R13" s="34"/>
      <c r="S13" s="33"/>
      <c r="T13" s="33"/>
      <c r="U13" s="33"/>
      <c r="V13" s="33"/>
      <c r="W13" s="33"/>
      <c r="X13" s="33"/>
      <c r="Y13" s="33"/>
    </row>
    <row r="14" spans="2:25">
      <c r="B14" s="32" t="s">
        <v>35</v>
      </c>
      <c r="C14" s="110">
        <v>5060.5</v>
      </c>
      <c r="D14" s="110"/>
      <c r="E14" s="34"/>
      <c r="F14" s="34"/>
      <c r="G14" s="35">
        <f>C14</f>
        <v>5060.5</v>
      </c>
      <c r="H14" s="75">
        <v>5141</v>
      </c>
      <c r="I14" s="75">
        <v>5113</v>
      </c>
      <c r="J14" s="75">
        <v>4439</v>
      </c>
      <c r="K14" s="75">
        <v>4750</v>
      </c>
      <c r="L14" s="75">
        <v>4294</v>
      </c>
      <c r="M14" s="34"/>
      <c r="N14" s="34"/>
      <c r="O14" s="34"/>
      <c r="P14" s="34"/>
      <c r="Q14" s="34"/>
      <c r="R14" s="34"/>
      <c r="S14" s="33"/>
      <c r="T14" s="33"/>
      <c r="U14" s="33"/>
      <c r="V14" s="33"/>
      <c r="W14" s="33"/>
      <c r="X14" s="33"/>
      <c r="Y14" s="33"/>
    </row>
    <row r="15" spans="2:25">
      <c r="B15" s="32" t="s">
        <v>36</v>
      </c>
      <c r="C15" s="110">
        <v>5083.5</v>
      </c>
      <c r="D15" s="110"/>
      <c r="E15" s="34"/>
      <c r="F15" s="35">
        <f>C15</f>
        <v>5083.5</v>
      </c>
      <c r="G15" s="75">
        <v>5275</v>
      </c>
      <c r="H15" s="75">
        <v>5298</v>
      </c>
      <c r="I15" s="75">
        <v>5235</v>
      </c>
      <c r="J15" s="75">
        <v>4473</v>
      </c>
      <c r="K15" s="75">
        <v>4795</v>
      </c>
      <c r="L15" s="34"/>
      <c r="M15" s="34"/>
      <c r="N15" s="34"/>
      <c r="O15" s="34"/>
      <c r="P15" s="34"/>
      <c r="Q15" s="34"/>
      <c r="R15" s="34"/>
      <c r="S15" s="33"/>
      <c r="T15" s="33"/>
      <c r="U15" s="33"/>
      <c r="V15" s="33"/>
      <c r="W15" s="33"/>
      <c r="X15" s="33"/>
      <c r="Y15" s="33"/>
    </row>
    <row r="16" spans="2:25">
      <c r="B16" s="32" t="s">
        <v>37</v>
      </c>
      <c r="C16" s="110">
        <v>5102.5</v>
      </c>
      <c r="D16" s="110"/>
      <c r="E16" s="35">
        <f>C16</f>
        <v>5102.5</v>
      </c>
      <c r="F16" s="75">
        <v>5220</v>
      </c>
      <c r="G16" s="75">
        <v>5412</v>
      </c>
      <c r="H16" s="75">
        <v>5397</v>
      </c>
      <c r="I16" s="75">
        <v>5388</v>
      </c>
      <c r="J16" s="75">
        <v>4493</v>
      </c>
      <c r="K16" s="34"/>
      <c r="L16" s="34"/>
      <c r="M16" s="34"/>
      <c r="N16" s="34"/>
      <c r="O16" s="34"/>
      <c r="P16" s="34"/>
      <c r="Q16" s="34"/>
      <c r="R16" s="34"/>
      <c r="S16" s="33"/>
      <c r="T16" s="33"/>
      <c r="U16" s="33"/>
      <c r="V16" s="33"/>
      <c r="W16" s="33"/>
      <c r="X16" s="33"/>
      <c r="Y16" s="33"/>
    </row>
    <row r="17" spans="1:43">
      <c r="B17" s="32" t="s">
        <v>38</v>
      </c>
      <c r="C17" s="110">
        <v>5097.5</v>
      </c>
      <c r="D17" s="35">
        <f>C17</f>
        <v>5097.5</v>
      </c>
      <c r="E17" s="75">
        <v>5107</v>
      </c>
      <c r="F17" s="75">
        <v>5272</v>
      </c>
      <c r="G17" s="75">
        <v>5462</v>
      </c>
      <c r="H17" s="75">
        <v>5500</v>
      </c>
      <c r="I17" s="75">
        <v>5473</v>
      </c>
      <c r="J17" s="34"/>
      <c r="K17" s="34"/>
      <c r="L17" s="34"/>
      <c r="M17" s="34"/>
      <c r="N17" s="34"/>
      <c r="O17" s="34"/>
      <c r="P17" s="34"/>
      <c r="Q17" s="34"/>
      <c r="R17" s="34"/>
      <c r="S17" s="33"/>
      <c r="T17" s="33"/>
      <c r="U17" s="33"/>
      <c r="V17" s="33"/>
      <c r="W17" s="33"/>
      <c r="X17" s="33"/>
      <c r="Y17" s="33"/>
    </row>
    <row r="18" spans="1:43">
      <c r="B18" s="32" t="s">
        <v>39</v>
      </c>
      <c r="C18" s="111">
        <v>5150.5</v>
      </c>
      <c r="D18" s="75">
        <v>5121</v>
      </c>
      <c r="E18" s="75">
        <v>5130</v>
      </c>
      <c r="F18" s="75">
        <v>5377</v>
      </c>
      <c r="G18" s="75">
        <v>5626</v>
      </c>
      <c r="H18" s="75">
        <v>5632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3"/>
      <c r="T18" s="33"/>
      <c r="U18" s="33"/>
      <c r="V18" s="33"/>
      <c r="W18" s="33"/>
      <c r="X18" s="33"/>
      <c r="Y18" s="33"/>
    </row>
    <row r="19" spans="1:43">
      <c r="B19" s="32" t="s">
        <v>40</v>
      </c>
      <c r="C19" s="75">
        <v>5200</v>
      </c>
      <c r="D19" s="75">
        <v>5164</v>
      </c>
      <c r="E19" s="75">
        <v>5207</v>
      </c>
      <c r="F19" s="75">
        <v>5519</v>
      </c>
      <c r="G19" s="75">
        <v>5738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3"/>
      <c r="T19" s="33"/>
      <c r="U19" s="33"/>
      <c r="V19" s="33"/>
      <c r="W19" s="33"/>
      <c r="X19" s="33"/>
      <c r="Y19" s="33"/>
    </row>
    <row r="20" spans="1:43">
      <c r="B20" s="32" t="s">
        <v>41</v>
      </c>
      <c r="C20" s="75">
        <v>5196</v>
      </c>
      <c r="D20" s="75">
        <v>5164</v>
      </c>
      <c r="E20" s="75">
        <v>5217</v>
      </c>
      <c r="F20" s="75">
        <v>5577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  <c r="U20" s="33"/>
      <c r="V20" s="33"/>
      <c r="W20" s="33"/>
      <c r="X20" s="33"/>
      <c r="Y20" s="33"/>
    </row>
    <row r="21" spans="1:43">
      <c r="B21" s="32" t="s">
        <v>42</v>
      </c>
      <c r="C21" s="75">
        <v>5189</v>
      </c>
      <c r="D21" s="75">
        <v>5200</v>
      </c>
      <c r="E21" s="75">
        <v>5247</v>
      </c>
      <c r="F21" s="36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3"/>
    </row>
    <row r="22" spans="1:43">
      <c r="B22" s="32" t="s">
        <v>43</v>
      </c>
      <c r="C22" s="75">
        <v>5248</v>
      </c>
      <c r="D22" s="75">
        <v>5250</v>
      </c>
      <c r="E22" s="36"/>
      <c r="F22" s="36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33"/>
      <c r="W22" s="33"/>
      <c r="X22" s="33"/>
      <c r="Y22" s="33"/>
    </row>
    <row r="23" spans="1:43">
      <c r="B23" s="32" t="s">
        <v>44</v>
      </c>
      <c r="C23" s="75">
        <v>5269</v>
      </c>
      <c r="D23" s="37"/>
      <c r="E23" s="36"/>
      <c r="F23" s="36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3"/>
      <c r="T23" s="33"/>
      <c r="U23" s="33"/>
      <c r="V23" s="33"/>
      <c r="W23" s="33"/>
      <c r="X23" s="33"/>
      <c r="Y23" s="33"/>
    </row>
    <row r="24" spans="1:43">
      <c r="A24" s="33"/>
      <c r="B24" s="33"/>
      <c r="C24" s="33"/>
      <c r="D24" s="33"/>
      <c r="R24" s="33"/>
      <c r="S24" s="33"/>
      <c r="T24" s="33"/>
      <c r="U24" s="33"/>
      <c r="V24" s="33"/>
      <c r="W24" s="33"/>
      <c r="X24" s="33"/>
    </row>
    <row r="25" spans="1:43">
      <c r="A25" s="38" t="s">
        <v>49</v>
      </c>
      <c r="B25" s="38"/>
      <c r="C25" s="38"/>
      <c r="D25" s="38"/>
      <c r="R25" s="33"/>
      <c r="S25" s="33"/>
      <c r="T25" s="33"/>
      <c r="U25" s="33"/>
      <c r="V25" s="33"/>
      <c r="AA25" s="38" t="s">
        <v>87</v>
      </c>
      <c r="AB25" s="38"/>
      <c r="AC25" s="38"/>
      <c r="AD25" s="121"/>
      <c r="AQ25" s="33"/>
    </row>
    <row r="26" spans="1:43" ht="23.25">
      <c r="D26" s="32" t="s">
        <v>38</v>
      </c>
      <c r="E26" s="32" t="s">
        <v>37</v>
      </c>
      <c r="F26" s="32" t="s">
        <v>36</v>
      </c>
      <c r="G26" s="32" t="s">
        <v>35</v>
      </c>
      <c r="H26" s="32" t="s">
        <v>34</v>
      </c>
      <c r="I26" s="32" t="s">
        <v>33</v>
      </c>
      <c r="J26" s="32" t="s">
        <v>32</v>
      </c>
      <c r="K26" s="32" t="s">
        <v>31</v>
      </c>
      <c r="L26" s="32" t="s">
        <v>30</v>
      </c>
      <c r="M26" s="32" t="s">
        <v>29</v>
      </c>
      <c r="N26" s="32" t="s">
        <v>28</v>
      </c>
      <c r="O26" s="32" t="s">
        <v>27</v>
      </c>
      <c r="P26" s="32" t="s">
        <v>26</v>
      </c>
      <c r="Q26" s="32" t="s">
        <v>25</v>
      </c>
      <c r="R26" s="32" t="s">
        <v>24</v>
      </c>
      <c r="T26" s="39" t="s">
        <v>50</v>
      </c>
      <c r="U26" s="40" t="s">
        <v>51</v>
      </c>
      <c r="V26" s="41" t="s">
        <v>52</v>
      </c>
      <c r="W26" s="41" t="s">
        <v>53</v>
      </c>
      <c r="X26" s="42" t="s">
        <v>54</v>
      </c>
      <c r="Y26" s="43"/>
      <c r="Z26" s="43"/>
      <c r="AC26" s="32" t="s">
        <v>38</v>
      </c>
      <c r="AD26" s="32" t="s">
        <v>37</v>
      </c>
      <c r="AE26" s="32" t="s">
        <v>36</v>
      </c>
      <c r="AF26" s="32" t="s">
        <v>35</v>
      </c>
      <c r="AG26" s="32" t="s">
        <v>34</v>
      </c>
      <c r="AH26" s="32" t="s">
        <v>33</v>
      </c>
      <c r="AI26" s="32" t="s">
        <v>32</v>
      </c>
      <c r="AJ26" s="32" t="s">
        <v>31</v>
      </c>
      <c r="AK26" s="32" t="s">
        <v>30</v>
      </c>
      <c r="AL26" s="32" t="s">
        <v>29</v>
      </c>
      <c r="AM26" s="32" t="s">
        <v>28</v>
      </c>
      <c r="AN26" s="32" t="s">
        <v>27</v>
      </c>
      <c r="AO26" s="32" t="s">
        <v>26</v>
      </c>
      <c r="AP26" s="32" t="s">
        <v>25</v>
      </c>
      <c r="AQ26" s="32" t="s">
        <v>24</v>
      </c>
    </row>
    <row r="27" spans="1:43">
      <c r="C27" s="44" t="s">
        <v>55</v>
      </c>
      <c r="D27" s="115">
        <f>D18-C18</f>
        <v>-29.5</v>
      </c>
      <c r="E27" s="112">
        <f>E17-C17</f>
        <v>9.5</v>
      </c>
      <c r="F27" s="112">
        <f>F16-C16</f>
        <v>117.5</v>
      </c>
      <c r="G27" s="112">
        <f>G15-C15</f>
        <v>191.5</v>
      </c>
      <c r="H27" s="112">
        <f>H14-C14</f>
        <v>80.5</v>
      </c>
      <c r="I27" s="112">
        <f>I13-C13</f>
        <v>-5.5</v>
      </c>
      <c r="J27" s="112">
        <f>J12-C12</f>
        <v>-378.5</v>
      </c>
      <c r="K27" s="112">
        <f>K11-C11</f>
        <v>149.5</v>
      </c>
      <c r="L27" s="112">
        <f>L10-C10</f>
        <v>-113.5</v>
      </c>
      <c r="M27" s="112">
        <f>M9-C9</f>
        <v>-92.5</v>
      </c>
      <c r="N27" s="112">
        <f>N8-C8</f>
        <v>81</v>
      </c>
      <c r="O27" s="113">
        <f>O7-C7</f>
        <v>133</v>
      </c>
      <c r="P27" s="112">
        <f>P6-C6</f>
        <v>569</v>
      </c>
      <c r="Q27" s="112">
        <f>Q5-C5</f>
        <v>-261.5</v>
      </c>
      <c r="R27" s="112">
        <f>R4-C4</f>
        <v>98</v>
      </c>
      <c r="T27" s="45">
        <v>1</v>
      </c>
      <c r="U27" s="46">
        <f>_xlfn.STDEV.P(AC27:AQ27)</f>
        <v>144.93762643135688</v>
      </c>
      <c r="V27" s="45">
        <f>AVERAGE(AC27:AQ27)</f>
        <v>154.03333333333333</v>
      </c>
      <c r="W27" s="45">
        <f>1.645*U27</f>
        <v>238.42239547958206</v>
      </c>
      <c r="X27" s="116">
        <f>67.567*T27+202.48</f>
        <v>270.04699999999997</v>
      </c>
      <c r="AB27" s="44" t="s">
        <v>55</v>
      </c>
      <c r="AC27" s="115">
        <f>ABS(D27)</f>
        <v>29.5</v>
      </c>
      <c r="AD27" s="115">
        <f t="shared" ref="AD27:AD28" si="0">ABS(E27)</f>
        <v>9.5</v>
      </c>
      <c r="AE27" s="115">
        <f t="shared" ref="AE27:AE29" si="1">ABS(F27)</f>
        <v>117.5</v>
      </c>
      <c r="AF27" s="115">
        <f t="shared" ref="AF27:AF30" si="2">ABS(G27)</f>
        <v>191.5</v>
      </c>
      <c r="AG27" s="115">
        <f t="shared" ref="AG27:AG31" si="3">ABS(H27)</f>
        <v>80.5</v>
      </c>
      <c r="AH27" s="115">
        <f t="shared" ref="AH27:AH31" si="4">ABS(I27)</f>
        <v>5.5</v>
      </c>
      <c r="AI27" s="115">
        <f t="shared" ref="AI27:AI31" si="5">ABS(J27)</f>
        <v>378.5</v>
      </c>
      <c r="AJ27" s="115">
        <f t="shared" ref="AJ27:AJ31" si="6">ABS(K27)</f>
        <v>149.5</v>
      </c>
      <c r="AK27" s="115">
        <f t="shared" ref="AK27:AK31" si="7">ABS(L27)</f>
        <v>113.5</v>
      </c>
      <c r="AL27" s="115">
        <f t="shared" ref="AL27:AL31" si="8">ABS(M27)</f>
        <v>92.5</v>
      </c>
      <c r="AM27" s="115">
        <f t="shared" ref="AM27:AM31" si="9">ABS(N27)</f>
        <v>81</v>
      </c>
      <c r="AN27" s="115">
        <f t="shared" ref="AN27:AN31" si="10">ABS(O27)</f>
        <v>133</v>
      </c>
      <c r="AO27" s="115">
        <f t="shared" ref="AO27:AO31" si="11">ABS(P27)</f>
        <v>569</v>
      </c>
      <c r="AP27" s="115">
        <f t="shared" ref="AP27:AP31" si="12">ABS(Q27)</f>
        <v>261.5</v>
      </c>
      <c r="AQ27" s="115">
        <f t="shared" ref="AQ27:AQ31" si="13">ABS(R27)</f>
        <v>98</v>
      </c>
    </row>
    <row r="28" spans="1:43">
      <c r="C28" s="44" t="s">
        <v>56</v>
      </c>
      <c r="D28" s="61"/>
      <c r="E28" s="112">
        <f>E18-C18</f>
        <v>-20.5</v>
      </c>
      <c r="F28" s="112">
        <f>F17-C17</f>
        <v>174.5</v>
      </c>
      <c r="G28" s="112">
        <f>G16-C16</f>
        <v>309.5</v>
      </c>
      <c r="H28" s="112">
        <f>H15-C15</f>
        <v>214.5</v>
      </c>
      <c r="I28" s="112">
        <f>I14-C14</f>
        <v>52.5</v>
      </c>
      <c r="J28" s="112">
        <f>J13-C13</f>
        <v>-541.5</v>
      </c>
      <c r="K28" s="112">
        <f>K12-C12</f>
        <v>-200.5</v>
      </c>
      <c r="L28" s="112">
        <f>L11-C11</f>
        <v>7.5</v>
      </c>
      <c r="M28" s="112">
        <f>M10-C10</f>
        <v>-74.5</v>
      </c>
      <c r="N28" s="112">
        <f>N9-C9</f>
        <v>61.5</v>
      </c>
      <c r="O28" s="113">
        <f>O8-C8</f>
        <v>184</v>
      </c>
      <c r="P28" s="112">
        <f>P7-C7</f>
        <v>850</v>
      </c>
      <c r="Q28" s="112">
        <f>Q6-C6</f>
        <v>230</v>
      </c>
      <c r="R28" s="112">
        <f>R5-C5</f>
        <v>-52.5</v>
      </c>
      <c r="T28" s="45">
        <v>2</v>
      </c>
      <c r="U28" s="46">
        <f>_xlfn.STDEV.P(AD28:AQ28)</f>
        <v>223.39916058253127</v>
      </c>
      <c r="V28" s="45">
        <f>AVERAGE(AD28:AQ28)</f>
        <v>212.39285714285714</v>
      </c>
      <c r="W28" s="45">
        <f t="shared" ref="W28:W31" si="14">1.645*U28</f>
        <v>367.49161915826392</v>
      </c>
      <c r="X28" s="116">
        <f t="shared" ref="X28:X31" si="15">67.567*T28+202.48</f>
        <v>337.61399999999998</v>
      </c>
      <c r="AB28" s="44" t="s">
        <v>56</v>
      </c>
      <c r="AC28" s="61"/>
      <c r="AD28" s="115">
        <f t="shared" si="0"/>
        <v>20.5</v>
      </c>
      <c r="AE28" s="115">
        <f t="shared" si="1"/>
        <v>174.5</v>
      </c>
      <c r="AF28" s="115">
        <f t="shared" si="2"/>
        <v>309.5</v>
      </c>
      <c r="AG28" s="115">
        <f t="shared" si="3"/>
        <v>214.5</v>
      </c>
      <c r="AH28" s="115">
        <f t="shared" si="4"/>
        <v>52.5</v>
      </c>
      <c r="AI28" s="115">
        <f t="shared" si="5"/>
        <v>541.5</v>
      </c>
      <c r="AJ28" s="115">
        <f t="shared" si="6"/>
        <v>200.5</v>
      </c>
      <c r="AK28" s="115">
        <f t="shared" si="7"/>
        <v>7.5</v>
      </c>
      <c r="AL28" s="115">
        <f t="shared" si="8"/>
        <v>74.5</v>
      </c>
      <c r="AM28" s="115">
        <f t="shared" si="9"/>
        <v>61.5</v>
      </c>
      <c r="AN28" s="115">
        <f t="shared" si="10"/>
        <v>184</v>
      </c>
      <c r="AO28" s="115">
        <f t="shared" si="11"/>
        <v>850</v>
      </c>
      <c r="AP28" s="115">
        <f t="shared" si="12"/>
        <v>230</v>
      </c>
      <c r="AQ28" s="115">
        <f t="shared" si="13"/>
        <v>52.5</v>
      </c>
    </row>
    <row r="29" spans="1:43">
      <c r="C29" s="44" t="s">
        <v>57</v>
      </c>
      <c r="D29" s="61"/>
      <c r="E29" s="114"/>
      <c r="F29" s="112">
        <f>F18-C18</f>
        <v>226.5</v>
      </c>
      <c r="G29" s="112">
        <f>G17-C17</f>
        <v>364.5</v>
      </c>
      <c r="H29" s="112">
        <f>H16-C16</f>
        <v>294.5</v>
      </c>
      <c r="I29" s="112">
        <f>I15-C15</f>
        <v>151.5</v>
      </c>
      <c r="J29" s="112">
        <f>J14-C14</f>
        <v>-621.5</v>
      </c>
      <c r="K29" s="112">
        <f>K13-C13</f>
        <v>-291.5</v>
      </c>
      <c r="L29" s="112">
        <f>L12-C12</f>
        <v>-377.5</v>
      </c>
      <c r="M29" s="112">
        <f>M11-C11</f>
        <v>115.5</v>
      </c>
      <c r="N29" s="112">
        <f>N10-C10</f>
        <v>59.5</v>
      </c>
      <c r="O29" s="113">
        <f>O9-C9</f>
        <v>120.5</v>
      </c>
      <c r="P29" s="112">
        <f>P8-C8</f>
        <v>1049</v>
      </c>
      <c r="Q29" s="112">
        <f>Q7-C7</f>
        <v>429</v>
      </c>
      <c r="R29" s="112">
        <f>R6-C6</f>
        <v>540</v>
      </c>
      <c r="T29" s="45">
        <v>3</v>
      </c>
      <c r="U29" s="46">
        <f>_xlfn.STDEV.P(AE29:AQ29)</f>
        <v>256.93331969448951</v>
      </c>
      <c r="V29" s="45">
        <f>AVERAGE(AE29:AQ29)</f>
        <v>357</v>
      </c>
      <c r="W29" s="45">
        <f t="shared" si="14"/>
        <v>422.65531089743524</v>
      </c>
      <c r="X29" s="116">
        <f t="shared" si="15"/>
        <v>405.18099999999993</v>
      </c>
      <c r="AB29" s="44" t="s">
        <v>57</v>
      </c>
      <c r="AC29" s="61"/>
      <c r="AD29" s="115"/>
      <c r="AE29" s="115">
        <f t="shared" si="1"/>
        <v>226.5</v>
      </c>
      <c r="AF29" s="115">
        <f t="shared" si="2"/>
        <v>364.5</v>
      </c>
      <c r="AG29" s="115">
        <f t="shared" si="3"/>
        <v>294.5</v>
      </c>
      <c r="AH29" s="115">
        <f t="shared" si="4"/>
        <v>151.5</v>
      </c>
      <c r="AI29" s="115">
        <f t="shared" si="5"/>
        <v>621.5</v>
      </c>
      <c r="AJ29" s="115">
        <f t="shared" si="6"/>
        <v>291.5</v>
      </c>
      <c r="AK29" s="115">
        <f t="shared" si="7"/>
        <v>377.5</v>
      </c>
      <c r="AL29" s="115">
        <f t="shared" si="8"/>
        <v>115.5</v>
      </c>
      <c r="AM29" s="115">
        <f t="shared" si="9"/>
        <v>59.5</v>
      </c>
      <c r="AN29" s="115">
        <f t="shared" si="10"/>
        <v>120.5</v>
      </c>
      <c r="AO29" s="115">
        <f t="shared" si="11"/>
        <v>1049</v>
      </c>
      <c r="AP29" s="115">
        <f t="shared" si="12"/>
        <v>429</v>
      </c>
      <c r="AQ29" s="115">
        <f t="shared" si="13"/>
        <v>540</v>
      </c>
    </row>
    <row r="30" spans="1:43">
      <c r="C30" s="44" t="s">
        <v>58</v>
      </c>
      <c r="D30" s="61"/>
      <c r="E30" s="114"/>
      <c r="F30" s="114"/>
      <c r="G30" s="112">
        <f>G18-C18</f>
        <v>475.5</v>
      </c>
      <c r="H30" s="112">
        <f>H17-C17</f>
        <v>402.5</v>
      </c>
      <c r="I30" s="112">
        <f>I16-C16</f>
        <v>285.5</v>
      </c>
      <c r="J30" s="112">
        <f>J15-C15</f>
        <v>-610.5</v>
      </c>
      <c r="K30" s="112">
        <f>K14-C14</f>
        <v>-310.5</v>
      </c>
      <c r="L30" s="112">
        <f>L13-C13</f>
        <v>-668.5</v>
      </c>
      <c r="M30" s="112">
        <f>M12-C12</f>
        <v>-294.5</v>
      </c>
      <c r="N30" s="112">
        <f>N11-C11</f>
        <v>121.5</v>
      </c>
      <c r="O30" s="113">
        <f>O10-C10</f>
        <v>116.5</v>
      </c>
      <c r="P30" s="112">
        <f>P9-C9</f>
        <v>1143.5</v>
      </c>
      <c r="Q30" s="112">
        <f>Q8-C8</f>
        <v>558</v>
      </c>
      <c r="R30" s="112">
        <f>R7-C7</f>
        <v>845</v>
      </c>
      <c r="T30" s="45">
        <v>4</v>
      </c>
      <c r="U30" s="46">
        <f>_xlfn.STDEV.P(AF30:AQ30)</f>
        <v>288.5774737108448</v>
      </c>
      <c r="V30" s="45">
        <f>AVERAGE(AF30:AQ30)</f>
        <v>486</v>
      </c>
      <c r="W30" s="45">
        <f t="shared" si="14"/>
        <v>474.70994425433969</v>
      </c>
      <c r="X30" s="116">
        <f t="shared" si="15"/>
        <v>472.74799999999993</v>
      </c>
      <c r="AB30" s="44" t="s">
        <v>58</v>
      </c>
      <c r="AC30" s="61"/>
      <c r="AD30" s="115"/>
      <c r="AE30" s="115"/>
      <c r="AF30" s="115">
        <f t="shared" si="2"/>
        <v>475.5</v>
      </c>
      <c r="AG30" s="115">
        <f t="shared" si="3"/>
        <v>402.5</v>
      </c>
      <c r="AH30" s="115">
        <f t="shared" si="4"/>
        <v>285.5</v>
      </c>
      <c r="AI30" s="115">
        <f t="shared" si="5"/>
        <v>610.5</v>
      </c>
      <c r="AJ30" s="115">
        <f t="shared" si="6"/>
        <v>310.5</v>
      </c>
      <c r="AK30" s="115">
        <f t="shared" si="7"/>
        <v>668.5</v>
      </c>
      <c r="AL30" s="115">
        <f t="shared" si="8"/>
        <v>294.5</v>
      </c>
      <c r="AM30" s="115">
        <f t="shared" si="9"/>
        <v>121.5</v>
      </c>
      <c r="AN30" s="115">
        <f t="shared" si="10"/>
        <v>116.5</v>
      </c>
      <c r="AO30" s="115">
        <f t="shared" si="11"/>
        <v>1143.5</v>
      </c>
      <c r="AP30" s="115">
        <f t="shared" si="12"/>
        <v>558</v>
      </c>
      <c r="AQ30" s="115">
        <f t="shared" si="13"/>
        <v>845</v>
      </c>
    </row>
    <row r="31" spans="1:43" ht="15.75" thickBot="1">
      <c r="C31" s="44" t="s">
        <v>59</v>
      </c>
      <c r="D31" s="61"/>
      <c r="E31" s="114"/>
      <c r="F31" s="114"/>
      <c r="G31" s="114"/>
      <c r="H31" s="112">
        <f>H18-C18</f>
        <v>481.5</v>
      </c>
      <c r="I31" s="112">
        <f>I17-C17</f>
        <v>375.5</v>
      </c>
      <c r="J31" s="112">
        <f>J16-C16</f>
        <v>-609.5</v>
      </c>
      <c r="K31" s="112">
        <f>K15-C15</f>
        <v>-288.5</v>
      </c>
      <c r="L31" s="112">
        <f>L14-C14</f>
        <v>-766.5</v>
      </c>
      <c r="M31" s="112">
        <f>M13-C13</f>
        <v>-459.5</v>
      </c>
      <c r="N31" s="112">
        <f>N12-C12</f>
        <v>-243.5</v>
      </c>
      <c r="O31" s="113">
        <f>O11-C11</f>
        <v>265.5</v>
      </c>
      <c r="P31" s="112">
        <f>P10-C10</f>
        <v>1265.5</v>
      </c>
      <c r="Q31" s="112">
        <f>Q9-C9</f>
        <v>519.5</v>
      </c>
      <c r="R31" s="112">
        <f>R8-C8</f>
        <v>1068</v>
      </c>
      <c r="T31" s="47">
        <v>5</v>
      </c>
      <c r="U31" s="48">
        <f>_xlfn.STDEV.P(AG31:AQ31)</f>
        <v>317.71915063100295</v>
      </c>
      <c r="V31" s="47">
        <f>AVERAGE(AG31:AQ31)</f>
        <v>576.63636363636363</v>
      </c>
      <c r="W31" s="45">
        <f t="shared" si="14"/>
        <v>522.64800278799987</v>
      </c>
      <c r="X31" s="116">
        <f t="shared" si="15"/>
        <v>540.31499999999994</v>
      </c>
      <c r="AB31" s="44" t="s">
        <v>59</v>
      </c>
      <c r="AC31" s="61"/>
      <c r="AD31" s="115"/>
      <c r="AE31" s="115"/>
      <c r="AF31" s="115"/>
      <c r="AG31" s="115">
        <f t="shared" si="3"/>
        <v>481.5</v>
      </c>
      <c r="AH31" s="115">
        <f t="shared" si="4"/>
        <v>375.5</v>
      </c>
      <c r="AI31" s="115">
        <f t="shared" si="5"/>
        <v>609.5</v>
      </c>
      <c r="AJ31" s="115">
        <f t="shared" si="6"/>
        <v>288.5</v>
      </c>
      <c r="AK31" s="115">
        <f t="shared" si="7"/>
        <v>766.5</v>
      </c>
      <c r="AL31" s="115">
        <f t="shared" si="8"/>
        <v>459.5</v>
      </c>
      <c r="AM31" s="115">
        <f t="shared" si="9"/>
        <v>243.5</v>
      </c>
      <c r="AN31" s="115">
        <f t="shared" si="10"/>
        <v>265.5</v>
      </c>
      <c r="AO31" s="115">
        <f t="shared" si="11"/>
        <v>1265.5</v>
      </c>
      <c r="AP31" s="115">
        <f t="shared" si="12"/>
        <v>519.5</v>
      </c>
      <c r="AQ31" s="115">
        <f t="shared" si="13"/>
        <v>1068</v>
      </c>
    </row>
    <row r="32" spans="1:4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30" ht="30">
      <c r="K33" s="50" t="s">
        <v>60</v>
      </c>
    </row>
    <row r="34" spans="1:30" ht="22.5">
      <c r="K34" s="51" t="s">
        <v>82</v>
      </c>
      <c r="L34" s="52" t="s">
        <v>61</v>
      </c>
      <c r="M34" s="53" t="s">
        <v>62</v>
      </c>
      <c r="N34" s="123" t="s">
        <v>89</v>
      </c>
    </row>
    <row r="35" spans="1:30">
      <c r="J35" s="54" t="s">
        <v>40</v>
      </c>
      <c r="K35" s="128">
        <f>C19</f>
        <v>5200</v>
      </c>
      <c r="L35" s="55">
        <f>K35-X27</f>
        <v>4929.9530000000004</v>
      </c>
      <c r="M35" s="56">
        <f>K35+X27</f>
        <v>5470.0469999999996</v>
      </c>
      <c r="N35" s="135">
        <f>M35-L35</f>
        <v>540.09399999999914</v>
      </c>
      <c r="O35" s="57"/>
      <c r="P35" s="57"/>
      <c r="Q35" s="57"/>
    </row>
    <row r="36" spans="1:30">
      <c r="J36" s="54" t="s">
        <v>41</v>
      </c>
      <c r="K36" s="128">
        <f t="shared" ref="K36:K39" si="16">C20</f>
        <v>5196</v>
      </c>
      <c r="L36" s="55">
        <f>K36-X28</f>
        <v>4858.3860000000004</v>
      </c>
      <c r="M36" s="56">
        <f>K36+X28</f>
        <v>5533.6139999999996</v>
      </c>
      <c r="N36" s="135">
        <f t="shared" ref="N36:N39" si="17">M36-L36</f>
        <v>675.22799999999916</v>
      </c>
      <c r="O36" s="57"/>
      <c r="P36" s="57"/>
      <c r="Q36" s="57"/>
    </row>
    <row r="37" spans="1:30">
      <c r="J37" s="54" t="s">
        <v>42</v>
      </c>
      <c r="K37" s="128">
        <f t="shared" si="16"/>
        <v>5189</v>
      </c>
      <c r="L37" s="55">
        <f>K37-X29</f>
        <v>4783.8190000000004</v>
      </c>
      <c r="M37" s="56">
        <f>K37+X29</f>
        <v>5594.1809999999996</v>
      </c>
      <c r="N37" s="135">
        <f t="shared" si="17"/>
        <v>810.36199999999917</v>
      </c>
      <c r="O37" s="57"/>
      <c r="P37" s="57"/>
      <c r="Q37" s="57"/>
    </row>
    <row r="38" spans="1:30">
      <c r="J38" s="54" t="s">
        <v>43</v>
      </c>
      <c r="K38" s="128">
        <f t="shared" si="16"/>
        <v>5248</v>
      </c>
      <c r="L38" s="55">
        <f>K38-X30</f>
        <v>4775.2520000000004</v>
      </c>
      <c r="M38" s="56">
        <f>K38+X30</f>
        <v>5720.7479999999996</v>
      </c>
      <c r="N38" s="135">
        <f t="shared" si="17"/>
        <v>945.49599999999919</v>
      </c>
      <c r="O38" s="57"/>
      <c r="P38" s="57"/>
      <c r="Q38" s="57"/>
    </row>
    <row r="39" spans="1:30">
      <c r="J39" s="54" t="s">
        <v>44</v>
      </c>
      <c r="K39" s="128">
        <f t="shared" si="16"/>
        <v>5269</v>
      </c>
      <c r="L39" s="55">
        <f>K39-X31</f>
        <v>4728.6850000000004</v>
      </c>
      <c r="M39" s="56">
        <f>K39+X31</f>
        <v>5809.3149999999996</v>
      </c>
      <c r="N39" s="135">
        <f t="shared" si="17"/>
        <v>1080.6299999999992</v>
      </c>
      <c r="O39" s="57"/>
      <c r="P39" s="57"/>
      <c r="Q39" s="57"/>
    </row>
    <row r="41" spans="1:30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</row>
    <row r="42" spans="1:30">
      <c r="H42" s="72" t="s">
        <v>79</v>
      </c>
    </row>
    <row r="43" spans="1:30" ht="30">
      <c r="B43" s="31" t="s">
        <v>47</v>
      </c>
      <c r="C43" s="32" t="s">
        <v>48</v>
      </c>
      <c r="D43" s="32" t="s">
        <v>38</v>
      </c>
      <c r="E43" s="32" t="s">
        <v>37</v>
      </c>
      <c r="F43" s="32" t="s">
        <v>36</v>
      </c>
      <c r="G43" s="32" t="s">
        <v>35</v>
      </c>
      <c r="H43" s="32" t="s">
        <v>34</v>
      </c>
      <c r="I43" s="32" t="s">
        <v>33</v>
      </c>
      <c r="J43" s="32" t="s">
        <v>32</v>
      </c>
      <c r="K43" s="32" t="s">
        <v>31</v>
      </c>
      <c r="L43" s="32" t="s">
        <v>30</v>
      </c>
      <c r="M43" s="32" t="s">
        <v>29</v>
      </c>
      <c r="N43" s="32" t="s">
        <v>28</v>
      </c>
      <c r="O43" s="32" t="s">
        <v>27</v>
      </c>
      <c r="P43" s="107" t="s">
        <v>26</v>
      </c>
      <c r="Q43" s="107" t="s">
        <v>25</v>
      </c>
      <c r="R43" s="107" t="s">
        <v>24</v>
      </c>
      <c r="S43" s="33"/>
      <c r="T43" s="33"/>
      <c r="U43" s="33"/>
      <c r="V43" s="33"/>
    </row>
    <row r="44" spans="1:30">
      <c r="B44" s="31" t="s">
        <v>24</v>
      </c>
      <c r="C44" s="109">
        <v>2101</v>
      </c>
      <c r="D44" s="109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8"/>
      <c r="Q44" s="108"/>
      <c r="R44" s="35">
        <f>C44</f>
        <v>2101</v>
      </c>
      <c r="S44" s="33"/>
      <c r="T44" s="33"/>
      <c r="U44" s="33"/>
      <c r="V44" s="33"/>
    </row>
    <row r="45" spans="1:30">
      <c r="B45" s="31" t="s">
        <v>25</v>
      </c>
      <c r="C45" s="109">
        <v>2081</v>
      </c>
      <c r="D45" s="109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35">
        <f>C45</f>
        <v>2081</v>
      </c>
      <c r="R45" s="91">
        <v>2095</v>
      </c>
      <c r="S45" s="33"/>
      <c r="T45" s="33"/>
      <c r="U45" s="33"/>
      <c r="V45" s="33"/>
    </row>
    <row r="46" spans="1:30">
      <c r="B46" s="31" t="s">
        <v>26</v>
      </c>
      <c r="C46" s="109">
        <v>2202</v>
      </c>
      <c r="D46" s="109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35">
        <f>C46</f>
        <v>2202</v>
      </c>
      <c r="Q46" s="91">
        <v>2061</v>
      </c>
      <c r="R46" s="91">
        <v>2066</v>
      </c>
      <c r="S46" s="33"/>
      <c r="T46" s="33"/>
      <c r="U46" s="33"/>
      <c r="V46" s="33"/>
    </row>
    <row r="47" spans="1:30">
      <c r="B47" s="32" t="s">
        <v>27</v>
      </c>
      <c r="C47" s="110">
        <v>1952</v>
      </c>
      <c r="D47" s="110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>C47</f>
        <v>1952</v>
      </c>
      <c r="P47" s="91">
        <v>2224</v>
      </c>
      <c r="Q47" s="91">
        <v>2086</v>
      </c>
      <c r="R47" s="91">
        <v>2077</v>
      </c>
      <c r="S47" s="33"/>
      <c r="T47" s="33"/>
      <c r="U47" s="33"/>
      <c r="V47" s="33"/>
    </row>
    <row r="48" spans="1:30">
      <c r="B48" s="32" t="s">
        <v>28</v>
      </c>
      <c r="C48" s="110">
        <v>1916</v>
      </c>
      <c r="D48" s="110"/>
      <c r="E48" s="34"/>
      <c r="F48" s="34"/>
      <c r="G48" s="34"/>
      <c r="H48" s="34"/>
      <c r="I48" s="34"/>
      <c r="J48" s="34"/>
      <c r="K48" s="34"/>
      <c r="L48" s="34"/>
      <c r="M48" s="34"/>
      <c r="N48" s="35">
        <f>C48</f>
        <v>1916</v>
      </c>
      <c r="O48" s="91">
        <v>1966</v>
      </c>
      <c r="P48" s="91">
        <v>2226</v>
      </c>
      <c r="Q48" s="91">
        <v>2088</v>
      </c>
      <c r="R48" s="91">
        <v>2084</v>
      </c>
      <c r="S48" s="33"/>
      <c r="T48" s="33"/>
      <c r="U48" s="33"/>
      <c r="V48" s="33"/>
    </row>
    <row r="49" spans="2:22">
      <c r="B49" s="32" t="s">
        <v>29</v>
      </c>
      <c r="C49" s="110">
        <v>1897</v>
      </c>
      <c r="D49" s="110"/>
      <c r="E49" s="34"/>
      <c r="F49" s="34"/>
      <c r="G49" s="34"/>
      <c r="H49" s="34"/>
      <c r="I49" s="34"/>
      <c r="J49" s="34"/>
      <c r="K49" s="34"/>
      <c r="L49" s="34"/>
      <c r="M49" s="35">
        <f>C49</f>
        <v>1897</v>
      </c>
      <c r="N49" s="91">
        <v>1934</v>
      </c>
      <c r="O49" s="91">
        <v>1982</v>
      </c>
      <c r="P49" s="91">
        <v>2222</v>
      </c>
      <c r="Q49" s="91">
        <v>2079</v>
      </c>
      <c r="R49" s="91">
        <v>2095</v>
      </c>
      <c r="S49" s="33"/>
      <c r="T49" s="33"/>
      <c r="U49" s="33"/>
      <c r="V49" s="33"/>
    </row>
    <row r="50" spans="2:22">
      <c r="B50" s="32" t="s">
        <v>30</v>
      </c>
      <c r="C50" s="110">
        <v>1988</v>
      </c>
      <c r="D50" s="110"/>
      <c r="E50" s="34"/>
      <c r="F50" s="34"/>
      <c r="G50" s="34"/>
      <c r="H50" s="34"/>
      <c r="I50" s="34"/>
      <c r="J50" s="34"/>
      <c r="K50" s="34"/>
      <c r="L50" s="35">
        <f>C50</f>
        <v>1988</v>
      </c>
      <c r="M50" s="91">
        <v>1944</v>
      </c>
      <c r="N50" s="91">
        <v>1987</v>
      </c>
      <c r="O50" s="91">
        <v>2035</v>
      </c>
      <c r="P50" s="91">
        <v>2255</v>
      </c>
      <c r="Q50" s="91">
        <v>2133</v>
      </c>
      <c r="R50" s="34"/>
      <c r="S50" s="33"/>
      <c r="T50" s="33"/>
      <c r="U50" s="33"/>
      <c r="V50" s="33"/>
    </row>
    <row r="51" spans="2:22">
      <c r="B51" s="32" t="s">
        <v>31</v>
      </c>
      <c r="C51" s="110">
        <v>2074</v>
      </c>
      <c r="D51" s="110"/>
      <c r="E51" s="34"/>
      <c r="F51" s="34"/>
      <c r="G51" s="34"/>
      <c r="H51" s="34"/>
      <c r="I51" s="34"/>
      <c r="J51" s="34"/>
      <c r="K51" s="35">
        <f>C51</f>
        <v>2074</v>
      </c>
      <c r="L51" s="91">
        <v>2009</v>
      </c>
      <c r="M51" s="91">
        <v>1976</v>
      </c>
      <c r="N51" s="91">
        <v>2031</v>
      </c>
      <c r="O51" s="91">
        <v>2083</v>
      </c>
      <c r="P51" s="91">
        <v>2289</v>
      </c>
      <c r="Q51" s="34"/>
      <c r="R51" s="34"/>
      <c r="S51" s="33"/>
      <c r="T51" s="33"/>
      <c r="U51" s="33"/>
      <c r="V51" s="33"/>
    </row>
    <row r="52" spans="2:22">
      <c r="B52" s="32" t="s">
        <v>32</v>
      </c>
      <c r="C52" s="110">
        <v>1893</v>
      </c>
      <c r="D52" s="110"/>
      <c r="E52" s="34"/>
      <c r="F52" s="34"/>
      <c r="G52" s="34"/>
      <c r="H52" s="34"/>
      <c r="I52" s="34"/>
      <c r="J52" s="35">
        <f>C52</f>
        <v>1893</v>
      </c>
      <c r="K52" s="91">
        <v>2112</v>
      </c>
      <c r="L52" s="91">
        <v>2013</v>
      </c>
      <c r="M52" s="91">
        <v>2015</v>
      </c>
      <c r="N52" s="91">
        <v>2069</v>
      </c>
      <c r="O52" s="91">
        <v>2125</v>
      </c>
      <c r="P52" s="34"/>
      <c r="Q52" s="34"/>
      <c r="R52" s="34"/>
      <c r="S52" s="33"/>
      <c r="T52" s="33"/>
      <c r="U52" s="33"/>
      <c r="V52" s="33"/>
    </row>
    <row r="53" spans="2:22">
      <c r="B53" s="32" t="s">
        <v>33</v>
      </c>
      <c r="C53" s="110">
        <v>2193</v>
      </c>
      <c r="D53" s="110"/>
      <c r="E53" s="34"/>
      <c r="F53" s="34"/>
      <c r="G53" s="34"/>
      <c r="H53" s="34"/>
      <c r="I53" s="35">
        <f>C53</f>
        <v>2193</v>
      </c>
      <c r="J53" s="91">
        <v>1849</v>
      </c>
      <c r="K53" s="91">
        <v>2119</v>
      </c>
      <c r="L53" s="91">
        <v>2001</v>
      </c>
      <c r="M53" s="91">
        <v>2037</v>
      </c>
      <c r="N53" s="91">
        <v>2069</v>
      </c>
      <c r="O53" s="34"/>
      <c r="P53" s="34"/>
      <c r="Q53" s="34"/>
      <c r="R53" s="34"/>
      <c r="S53" s="33"/>
      <c r="T53" s="33"/>
      <c r="U53" s="33"/>
      <c r="V53" s="33"/>
    </row>
    <row r="54" spans="2:22">
      <c r="B54" s="32" t="s">
        <v>34</v>
      </c>
      <c r="C54" s="110">
        <v>2267</v>
      </c>
      <c r="D54" s="110"/>
      <c r="E54" s="34"/>
      <c r="F54" s="34"/>
      <c r="G54" s="34"/>
      <c r="H54" s="35">
        <f>C54</f>
        <v>2267</v>
      </c>
      <c r="I54" s="91">
        <v>2304</v>
      </c>
      <c r="J54" s="91">
        <v>1831</v>
      </c>
      <c r="K54" s="91">
        <v>2132</v>
      </c>
      <c r="L54" s="91">
        <v>2008</v>
      </c>
      <c r="M54" s="91">
        <v>2057</v>
      </c>
      <c r="N54" s="34"/>
      <c r="O54" s="34"/>
      <c r="P54" s="34"/>
      <c r="Q54" s="34"/>
      <c r="R54" s="34"/>
      <c r="S54" s="33"/>
      <c r="T54" s="33"/>
      <c r="U54" s="33"/>
      <c r="V54" s="33"/>
    </row>
    <row r="55" spans="2:22">
      <c r="B55" s="32" t="s">
        <v>35</v>
      </c>
      <c r="C55" s="110">
        <v>2299</v>
      </c>
      <c r="D55" s="110"/>
      <c r="E55" s="34"/>
      <c r="F55" s="34"/>
      <c r="G55" s="35">
        <f>C55</f>
        <v>2299</v>
      </c>
      <c r="H55" s="91">
        <v>2377</v>
      </c>
      <c r="I55" s="91">
        <v>2377</v>
      </c>
      <c r="J55" s="91">
        <v>1799</v>
      </c>
      <c r="K55" s="91">
        <v>2138</v>
      </c>
      <c r="L55" s="91">
        <v>2023</v>
      </c>
      <c r="M55" s="34"/>
      <c r="N55" s="34"/>
      <c r="O55" s="34"/>
      <c r="P55" s="34"/>
      <c r="Q55" s="34"/>
      <c r="R55" s="34"/>
      <c r="S55" s="33"/>
      <c r="T55" s="33"/>
      <c r="U55" s="33"/>
      <c r="V55" s="33"/>
    </row>
    <row r="56" spans="2:22">
      <c r="B56" s="32" t="s">
        <v>36</v>
      </c>
      <c r="C56" s="110">
        <v>2296</v>
      </c>
      <c r="D56" s="110"/>
      <c r="E56" s="34"/>
      <c r="F56" s="35">
        <f>C56</f>
        <v>2296</v>
      </c>
      <c r="G56" s="91">
        <v>2425</v>
      </c>
      <c r="H56" s="91">
        <v>2476</v>
      </c>
      <c r="I56" s="91">
        <v>2455</v>
      </c>
      <c r="J56" s="91">
        <v>1778</v>
      </c>
      <c r="K56" s="91">
        <v>2158</v>
      </c>
      <c r="L56" s="34"/>
      <c r="M56" s="34"/>
      <c r="N56" s="34"/>
      <c r="O56" s="34"/>
      <c r="P56" s="34"/>
      <c r="Q56" s="34"/>
      <c r="R56" s="34"/>
      <c r="S56" s="33"/>
      <c r="T56" s="33"/>
      <c r="U56" s="33"/>
      <c r="V56" s="33"/>
    </row>
    <row r="57" spans="2:22">
      <c r="B57" s="32" t="s">
        <v>37</v>
      </c>
      <c r="C57" s="110">
        <v>2303</v>
      </c>
      <c r="D57" s="110"/>
      <c r="E57" s="35">
        <f>C57</f>
        <v>2303</v>
      </c>
      <c r="F57" s="91">
        <v>2395</v>
      </c>
      <c r="G57" s="91">
        <v>2506</v>
      </c>
      <c r="H57" s="91">
        <v>2534</v>
      </c>
      <c r="I57" s="91">
        <v>2510</v>
      </c>
      <c r="J57" s="91">
        <v>1743</v>
      </c>
      <c r="K57" s="34"/>
      <c r="L57" s="34"/>
      <c r="M57" s="34"/>
      <c r="N57" s="34"/>
      <c r="O57" s="34"/>
      <c r="P57" s="34"/>
      <c r="Q57" s="34"/>
      <c r="R57" s="34"/>
      <c r="S57" s="33"/>
      <c r="T57" s="33"/>
      <c r="U57" s="33"/>
      <c r="V57" s="33"/>
    </row>
    <row r="58" spans="2:22">
      <c r="B58" s="32" t="s">
        <v>38</v>
      </c>
      <c r="C58" s="110">
        <v>2306</v>
      </c>
      <c r="D58" s="35">
        <f>C58</f>
        <v>2306</v>
      </c>
      <c r="E58" s="91">
        <v>2291</v>
      </c>
      <c r="F58" s="91">
        <v>2459</v>
      </c>
      <c r="G58" s="91">
        <v>2559</v>
      </c>
      <c r="H58" s="91">
        <v>2567</v>
      </c>
      <c r="I58" s="91">
        <v>2521</v>
      </c>
      <c r="J58" s="34"/>
      <c r="K58" s="34"/>
      <c r="L58" s="34"/>
      <c r="M58" s="34"/>
      <c r="N58" s="34"/>
      <c r="O58" s="34"/>
      <c r="P58" s="34"/>
      <c r="Q58" s="34"/>
      <c r="R58" s="34"/>
      <c r="S58" s="33"/>
      <c r="T58" s="33"/>
      <c r="U58" s="33"/>
      <c r="V58" s="33"/>
    </row>
    <row r="59" spans="2:22">
      <c r="B59" s="32" t="s">
        <v>39</v>
      </c>
      <c r="C59" s="111">
        <v>2267</v>
      </c>
      <c r="D59" s="91">
        <v>2295</v>
      </c>
      <c r="E59" s="91">
        <v>2297</v>
      </c>
      <c r="F59" s="91">
        <v>2518</v>
      </c>
      <c r="G59" s="91">
        <v>2586</v>
      </c>
      <c r="H59" s="91">
        <v>2570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3"/>
      <c r="T59" s="33"/>
      <c r="U59" s="33"/>
      <c r="V59" s="33"/>
    </row>
    <row r="60" spans="2:22">
      <c r="B60" s="32" t="s">
        <v>40</v>
      </c>
      <c r="C60" s="91">
        <v>2257</v>
      </c>
      <c r="D60" s="91">
        <v>2292</v>
      </c>
      <c r="E60" s="91">
        <v>2297</v>
      </c>
      <c r="F60" s="91">
        <v>2588</v>
      </c>
      <c r="G60" s="91">
        <v>2643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3"/>
      <c r="T60" s="33"/>
      <c r="U60" s="33"/>
      <c r="V60" s="33"/>
    </row>
    <row r="61" spans="2:22">
      <c r="B61" s="32" t="s">
        <v>41</v>
      </c>
      <c r="C61" s="91">
        <v>2201</v>
      </c>
      <c r="D61" s="91">
        <v>2246</v>
      </c>
      <c r="E61" s="91">
        <v>2248</v>
      </c>
      <c r="F61" s="91">
        <v>2604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  <c r="T61" s="33"/>
      <c r="U61" s="33"/>
      <c r="V61" s="33"/>
    </row>
    <row r="62" spans="2:22">
      <c r="B62" s="32" t="s">
        <v>42</v>
      </c>
      <c r="C62" s="91">
        <v>2193</v>
      </c>
      <c r="D62" s="91">
        <v>2225</v>
      </c>
      <c r="E62" s="91">
        <v>2240</v>
      </c>
      <c r="F62" s="36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  <c r="T62" s="33"/>
      <c r="U62" s="33"/>
      <c r="V62" s="33"/>
    </row>
    <row r="63" spans="2:22">
      <c r="B63" s="32" t="s">
        <v>43</v>
      </c>
      <c r="C63" s="91">
        <v>2171</v>
      </c>
      <c r="D63" s="91">
        <v>2205</v>
      </c>
      <c r="E63" s="36"/>
      <c r="F63" s="36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3"/>
      <c r="T63" s="33"/>
      <c r="U63" s="33"/>
      <c r="V63" s="33"/>
    </row>
    <row r="64" spans="2:22">
      <c r="B64" s="32" t="s">
        <v>44</v>
      </c>
      <c r="C64" s="91">
        <v>2236</v>
      </c>
      <c r="D64" s="37"/>
      <c r="E64" s="36"/>
      <c r="F64" s="36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3"/>
      <c r="T64" s="33"/>
      <c r="U64" s="33"/>
      <c r="V64" s="33"/>
    </row>
    <row r="65" spans="1:43">
      <c r="A65" s="33"/>
      <c r="B65" s="33"/>
      <c r="C65" s="33"/>
      <c r="D65" s="33"/>
      <c r="R65" s="33"/>
      <c r="S65" s="33"/>
      <c r="T65" s="33"/>
      <c r="U65" s="33"/>
      <c r="V65" s="33"/>
    </row>
    <row r="66" spans="1:43">
      <c r="A66" s="38" t="s">
        <v>49</v>
      </c>
      <c r="B66" s="38"/>
      <c r="C66" s="38"/>
      <c r="D66" s="38"/>
      <c r="R66" s="33"/>
      <c r="S66" s="33"/>
      <c r="T66" s="33"/>
      <c r="U66" s="33"/>
      <c r="V66" s="33"/>
      <c r="Z66" s="38" t="s">
        <v>87</v>
      </c>
      <c r="AA66" s="38"/>
      <c r="AB66" s="38"/>
      <c r="AC66" s="38"/>
      <c r="AD66" s="121"/>
      <c r="AQ66" s="33"/>
    </row>
    <row r="67" spans="1:43" ht="23.25">
      <c r="D67" s="32" t="s">
        <v>38</v>
      </c>
      <c r="E67" s="32" t="s">
        <v>37</v>
      </c>
      <c r="F67" s="32" t="s">
        <v>36</v>
      </c>
      <c r="G67" s="32" t="s">
        <v>35</v>
      </c>
      <c r="H67" s="32" t="s">
        <v>34</v>
      </c>
      <c r="I67" s="32" t="s">
        <v>33</v>
      </c>
      <c r="J67" s="32" t="s">
        <v>32</v>
      </c>
      <c r="K67" s="32" t="s">
        <v>31</v>
      </c>
      <c r="L67" s="32" t="s">
        <v>30</v>
      </c>
      <c r="M67" s="32" t="s">
        <v>29</v>
      </c>
      <c r="N67" s="32" t="s">
        <v>28</v>
      </c>
      <c r="O67" s="32" t="s">
        <v>27</v>
      </c>
      <c r="P67" s="32" t="s">
        <v>26</v>
      </c>
      <c r="Q67" s="32" t="s">
        <v>25</v>
      </c>
      <c r="R67" s="32" t="s">
        <v>24</v>
      </c>
      <c r="T67" s="39" t="s">
        <v>50</v>
      </c>
      <c r="U67" s="40" t="s">
        <v>51</v>
      </c>
      <c r="V67" s="41" t="s">
        <v>52</v>
      </c>
      <c r="W67" s="41" t="s">
        <v>53</v>
      </c>
      <c r="X67" s="42" t="s">
        <v>54</v>
      </c>
      <c r="Y67" s="43"/>
      <c r="AC67" s="32" t="s">
        <v>38</v>
      </c>
      <c r="AD67" s="32" t="s">
        <v>37</v>
      </c>
      <c r="AE67" s="32" t="s">
        <v>36</v>
      </c>
      <c r="AF67" s="32" t="s">
        <v>35</v>
      </c>
      <c r="AG67" s="32" t="s">
        <v>34</v>
      </c>
      <c r="AH67" s="32" t="s">
        <v>33</v>
      </c>
      <c r="AI67" s="32" t="s">
        <v>32</v>
      </c>
      <c r="AJ67" s="32" t="s">
        <v>31</v>
      </c>
      <c r="AK67" s="32" t="s">
        <v>30</v>
      </c>
      <c r="AL67" s="32" t="s">
        <v>29</v>
      </c>
      <c r="AM67" s="32" t="s">
        <v>28</v>
      </c>
      <c r="AN67" s="32" t="s">
        <v>27</v>
      </c>
      <c r="AO67" s="32" t="s">
        <v>26</v>
      </c>
      <c r="AP67" s="32" t="s">
        <v>25</v>
      </c>
      <c r="AQ67" s="32" t="s">
        <v>24</v>
      </c>
    </row>
    <row r="68" spans="1:43">
      <c r="C68" s="44" t="s">
        <v>55</v>
      </c>
      <c r="D68" s="115">
        <f>D59-C59</f>
        <v>28</v>
      </c>
      <c r="E68" s="112">
        <f>E58-C58</f>
        <v>-15</v>
      </c>
      <c r="F68" s="112">
        <f>F57-C57</f>
        <v>92</v>
      </c>
      <c r="G68" s="112">
        <f>G56-C56</f>
        <v>129</v>
      </c>
      <c r="H68" s="112">
        <f>H55-C55</f>
        <v>78</v>
      </c>
      <c r="I68" s="112">
        <f>I54-C54</f>
        <v>37</v>
      </c>
      <c r="J68" s="112">
        <f>J53-C53</f>
        <v>-344</v>
      </c>
      <c r="K68" s="112">
        <f>K52-C52</f>
        <v>219</v>
      </c>
      <c r="L68" s="112">
        <f>L51-C51</f>
        <v>-65</v>
      </c>
      <c r="M68" s="112">
        <f>M50-C50</f>
        <v>-44</v>
      </c>
      <c r="N68" s="112">
        <f>N49-C49</f>
        <v>37</v>
      </c>
      <c r="O68" s="113">
        <f>O48-C48</f>
        <v>50</v>
      </c>
      <c r="P68" s="112">
        <f>P47-C47</f>
        <v>272</v>
      </c>
      <c r="Q68" s="112">
        <f>Q46-C46</f>
        <v>-141</v>
      </c>
      <c r="R68" s="112">
        <f>R45-C45</f>
        <v>14</v>
      </c>
      <c r="T68" s="45">
        <v>1</v>
      </c>
      <c r="U68" s="46">
        <f>_xlfn.STDEV.P(AC68:AQ68)</f>
        <v>96.841221709673931</v>
      </c>
      <c r="V68" s="45">
        <f>AVERAGE(AC68:AQ68)</f>
        <v>104.33333333333333</v>
      </c>
      <c r="W68" s="45">
        <f>1.645*U68</f>
        <v>159.30380971241362</v>
      </c>
      <c r="X68" s="116">
        <f>7.0206*T68+161.19</f>
        <v>168.2106</v>
      </c>
      <c r="AB68" s="44" t="s">
        <v>55</v>
      </c>
      <c r="AC68" s="115">
        <f>ABS(D68)</f>
        <v>28</v>
      </c>
      <c r="AD68" s="115">
        <f t="shared" ref="AD68:AD69" si="18">ABS(E68)</f>
        <v>15</v>
      </c>
      <c r="AE68" s="115">
        <f t="shared" ref="AE68:AE70" si="19">ABS(F68)</f>
        <v>92</v>
      </c>
      <c r="AF68" s="115">
        <f t="shared" ref="AF68:AF71" si="20">ABS(G68)</f>
        <v>129</v>
      </c>
      <c r="AG68" s="115">
        <f t="shared" ref="AG68:AG72" si="21">ABS(H68)</f>
        <v>78</v>
      </c>
      <c r="AH68" s="115">
        <f t="shared" ref="AH68:AH72" si="22">ABS(I68)</f>
        <v>37</v>
      </c>
      <c r="AI68" s="115">
        <f t="shared" ref="AI68:AI72" si="23">ABS(J68)</f>
        <v>344</v>
      </c>
      <c r="AJ68" s="115">
        <f t="shared" ref="AJ68:AJ72" si="24">ABS(K68)</f>
        <v>219</v>
      </c>
      <c r="AK68" s="115">
        <f t="shared" ref="AK68:AK72" si="25">ABS(L68)</f>
        <v>65</v>
      </c>
      <c r="AL68" s="115">
        <f t="shared" ref="AL68:AL72" si="26">ABS(M68)</f>
        <v>44</v>
      </c>
      <c r="AM68" s="115">
        <f t="shared" ref="AM68:AM72" si="27">ABS(N68)</f>
        <v>37</v>
      </c>
      <c r="AN68" s="115">
        <f t="shared" ref="AN68:AN72" si="28">ABS(O68)</f>
        <v>50</v>
      </c>
      <c r="AO68" s="115">
        <f t="shared" ref="AO68:AO72" si="29">ABS(P68)</f>
        <v>272</v>
      </c>
      <c r="AP68" s="115">
        <f t="shared" ref="AP68:AP72" si="30">ABS(Q68)</f>
        <v>141</v>
      </c>
      <c r="AQ68" s="115">
        <f t="shared" ref="AQ68:AQ72" si="31">ABS(R68)</f>
        <v>14</v>
      </c>
    </row>
    <row r="69" spans="1:43">
      <c r="C69" s="44" t="s">
        <v>56</v>
      </c>
      <c r="D69" s="61"/>
      <c r="E69" s="112">
        <f>E59-C59</f>
        <v>30</v>
      </c>
      <c r="F69" s="112">
        <f>F58-C58</f>
        <v>153</v>
      </c>
      <c r="G69" s="112">
        <f>G57-C57</f>
        <v>203</v>
      </c>
      <c r="H69" s="112">
        <f>H56-C56</f>
        <v>180</v>
      </c>
      <c r="I69" s="112">
        <f>I55-C55</f>
        <v>78</v>
      </c>
      <c r="J69" s="112">
        <f>J54-C54</f>
        <v>-436</v>
      </c>
      <c r="K69" s="112">
        <f>K53-C53</f>
        <v>-74</v>
      </c>
      <c r="L69" s="112">
        <f>L52-C52</f>
        <v>120</v>
      </c>
      <c r="M69" s="112">
        <f>M51-C51</f>
        <v>-98</v>
      </c>
      <c r="N69" s="112">
        <f>N50-C50</f>
        <v>-1</v>
      </c>
      <c r="O69" s="113">
        <f>O49-C49</f>
        <v>85</v>
      </c>
      <c r="P69" s="112">
        <f>P48-C48</f>
        <v>310</v>
      </c>
      <c r="Q69" s="112">
        <f>Q47-C47</f>
        <v>134</v>
      </c>
      <c r="R69" s="112">
        <f>R46-C46</f>
        <v>-136</v>
      </c>
      <c r="T69" s="45">
        <v>2</v>
      </c>
      <c r="U69" s="46">
        <f>_xlfn.STDEV.P(AD69:AQ69)</f>
        <v>109.11377697857687</v>
      </c>
      <c r="V69" s="45">
        <f>AVERAGE(AD69:AQ69)</f>
        <v>145.57142857142858</v>
      </c>
      <c r="W69" s="45">
        <f t="shared" ref="W69:W72" si="32">1.645*U69</f>
        <v>179.49216312975895</v>
      </c>
      <c r="X69" s="116">
        <f t="shared" ref="X69:X72" si="33">7.0206*T69+161.19</f>
        <v>175.2312</v>
      </c>
      <c r="AB69" s="44" t="s">
        <v>56</v>
      </c>
      <c r="AC69" s="61"/>
      <c r="AD69" s="115">
        <f t="shared" si="18"/>
        <v>30</v>
      </c>
      <c r="AE69" s="115">
        <f t="shared" si="19"/>
        <v>153</v>
      </c>
      <c r="AF69" s="115">
        <f t="shared" si="20"/>
        <v>203</v>
      </c>
      <c r="AG69" s="115">
        <f t="shared" si="21"/>
        <v>180</v>
      </c>
      <c r="AH69" s="115">
        <f t="shared" si="22"/>
        <v>78</v>
      </c>
      <c r="AI69" s="115">
        <f t="shared" si="23"/>
        <v>436</v>
      </c>
      <c r="AJ69" s="115">
        <f t="shared" si="24"/>
        <v>74</v>
      </c>
      <c r="AK69" s="115">
        <f t="shared" si="25"/>
        <v>120</v>
      </c>
      <c r="AL69" s="115">
        <f t="shared" si="26"/>
        <v>98</v>
      </c>
      <c r="AM69" s="115">
        <f t="shared" si="27"/>
        <v>1</v>
      </c>
      <c r="AN69" s="115">
        <f t="shared" si="28"/>
        <v>85</v>
      </c>
      <c r="AO69" s="115">
        <f t="shared" si="29"/>
        <v>310</v>
      </c>
      <c r="AP69" s="115">
        <f t="shared" si="30"/>
        <v>134</v>
      </c>
      <c r="AQ69" s="115">
        <f t="shared" si="31"/>
        <v>136</v>
      </c>
    </row>
    <row r="70" spans="1:43">
      <c r="C70" s="44" t="s">
        <v>57</v>
      </c>
      <c r="D70" s="61"/>
      <c r="E70" s="114"/>
      <c r="F70" s="112">
        <f>F59-C59</f>
        <v>251</v>
      </c>
      <c r="G70" s="112">
        <f>G58-C58</f>
        <v>253</v>
      </c>
      <c r="H70" s="112">
        <f>H57-C57</f>
        <v>231</v>
      </c>
      <c r="I70" s="112">
        <f>I56-C56</f>
        <v>159</v>
      </c>
      <c r="J70" s="112">
        <f>J55-C55</f>
        <v>-500</v>
      </c>
      <c r="K70" s="112">
        <f>K54-C54</f>
        <v>-135</v>
      </c>
      <c r="L70" s="112">
        <f>L53-C53</f>
        <v>-192</v>
      </c>
      <c r="M70" s="112">
        <f>M52-C52</f>
        <v>122</v>
      </c>
      <c r="N70" s="112">
        <f>N51-C51</f>
        <v>-43</v>
      </c>
      <c r="O70" s="113">
        <f>O50-C50</f>
        <v>47</v>
      </c>
      <c r="P70" s="112">
        <f>P49-C49</f>
        <v>325</v>
      </c>
      <c r="Q70" s="112">
        <f>Q48-C48</f>
        <v>172</v>
      </c>
      <c r="R70" s="112">
        <f>R47-C47</f>
        <v>125</v>
      </c>
      <c r="T70" s="45">
        <v>3</v>
      </c>
      <c r="U70" s="46">
        <f>_xlfn.STDEV.P(AE70:AQ70)</f>
        <v>117.13280784885255</v>
      </c>
      <c r="V70" s="45">
        <f>AVERAGE(AE70:AQ70)</f>
        <v>196.53846153846155</v>
      </c>
      <c r="W70" s="45">
        <f t="shared" si="32"/>
        <v>192.68346891136244</v>
      </c>
      <c r="X70" s="116">
        <f t="shared" si="33"/>
        <v>182.2518</v>
      </c>
      <c r="AB70" s="44" t="s">
        <v>57</v>
      </c>
      <c r="AC70" s="61"/>
      <c r="AD70" s="115"/>
      <c r="AE70" s="115">
        <f t="shared" si="19"/>
        <v>251</v>
      </c>
      <c r="AF70" s="115">
        <f t="shared" si="20"/>
        <v>253</v>
      </c>
      <c r="AG70" s="115">
        <f t="shared" si="21"/>
        <v>231</v>
      </c>
      <c r="AH70" s="115">
        <f t="shared" si="22"/>
        <v>159</v>
      </c>
      <c r="AI70" s="115">
        <f t="shared" si="23"/>
        <v>500</v>
      </c>
      <c r="AJ70" s="115">
        <f t="shared" si="24"/>
        <v>135</v>
      </c>
      <c r="AK70" s="115">
        <f t="shared" si="25"/>
        <v>192</v>
      </c>
      <c r="AL70" s="115">
        <f t="shared" si="26"/>
        <v>122</v>
      </c>
      <c r="AM70" s="115">
        <f t="shared" si="27"/>
        <v>43</v>
      </c>
      <c r="AN70" s="115">
        <f t="shared" si="28"/>
        <v>47</v>
      </c>
      <c r="AO70" s="115">
        <f t="shared" si="29"/>
        <v>325</v>
      </c>
      <c r="AP70" s="115">
        <f t="shared" si="30"/>
        <v>172</v>
      </c>
      <c r="AQ70" s="115">
        <f t="shared" si="31"/>
        <v>125</v>
      </c>
    </row>
    <row r="71" spans="1:43">
      <c r="C71" s="44" t="s">
        <v>58</v>
      </c>
      <c r="D71" s="61"/>
      <c r="E71" s="114"/>
      <c r="F71" s="114"/>
      <c r="G71" s="112">
        <f>G59-C59</f>
        <v>319</v>
      </c>
      <c r="H71" s="112">
        <f>H58-C58</f>
        <v>261</v>
      </c>
      <c r="I71" s="112">
        <f>I57-C57</f>
        <v>207</v>
      </c>
      <c r="J71" s="112">
        <f>J56-C56</f>
        <v>-518</v>
      </c>
      <c r="K71" s="112">
        <f>K55-C55</f>
        <v>-161</v>
      </c>
      <c r="L71" s="112">
        <f>L54-C54</f>
        <v>-259</v>
      </c>
      <c r="M71" s="112">
        <f>M53-C53</f>
        <v>-156</v>
      </c>
      <c r="N71" s="112">
        <f>N52-C52</f>
        <v>176</v>
      </c>
      <c r="O71" s="113">
        <f>O51-C51</f>
        <v>9</v>
      </c>
      <c r="P71" s="112">
        <f>P50-C50</f>
        <v>267</v>
      </c>
      <c r="Q71" s="112">
        <f>Q49-C49</f>
        <v>182</v>
      </c>
      <c r="R71" s="112">
        <f>R48-C48</f>
        <v>168</v>
      </c>
      <c r="T71" s="45">
        <v>4</v>
      </c>
      <c r="U71" s="46">
        <f>_xlfn.STDEV.P(AF71:AQ71)</f>
        <v>116.26582926877336</v>
      </c>
      <c r="V71" s="45">
        <f>AVERAGE(AF71:AQ71)</f>
        <v>223.58333333333334</v>
      </c>
      <c r="W71" s="45">
        <f t="shared" si="32"/>
        <v>191.25728914713218</v>
      </c>
      <c r="X71" s="116">
        <f t="shared" si="33"/>
        <v>189.2724</v>
      </c>
      <c r="AB71" s="44" t="s">
        <v>58</v>
      </c>
      <c r="AC71" s="61"/>
      <c r="AD71" s="115"/>
      <c r="AE71" s="115"/>
      <c r="AF71" s="115">
        <f t="shared" si="20"/>
        <v>319</v>
      </c>
      <c r="AG71" s="115">
        <f t="shared" si="21"/>
        <v>261</v>
      </c>
      <c r="AH71" s="115">
        <f t="shared" si="22"/>
        <v>207</v>
      </c>
      <c r="AI71" s="115">
        <f t="shared" si="23"/>
        <v>518</v>
      </c>
      <c r="AJ71" s="115">
        <f t="shared" si="24"/>
        <v>161</v>
      </c>
      <c r="AK71" s="115">
        <f t="shared" si="25"/>
        <v>259</v>
      </c>
      <c r="AL71" s="115">
        <f t="shared" si="26"/>
        <v>156</v>
      </c>
      <c r="AM71" s="115">
        <f t="shared" si="27"/>
        <v>176</v>
      </c>
      <c r="AN71" s="115">
        <f t="shared" si="28"/>
        <v>9</v>
      </c>
      <c r="AO71" s="115">
        <f t="shared" si="29"/>
        <v>267</v>
      </c>
      <c r="AP71" s="115">
        <f t="shared" si="30"/>
        <v>182</v>
      </c>
      <c r="AQ71" s="115">
        <f t="shared" si="31"/>
        <v>168</v>
      </c>
    </row>
    <row r="72" spans="1:43" ht="15.75" thickBot="1">
      <c r="C72" s="44" t="s">
        <v>59</v>
      </c>
      <c r="D72" s="61"/>
      <c r="E72" s="114"/>
      <c r="F72" s="114"/>
      <c r="G72" s="114"/>
      <c r="H72" s="112">
        <f>H59-C59</f>
        <v>303</v>
      </c>
      <c r="I72" s="112">
        <f>I58-C58</f>
        <v>215</v>
      </c>
      <c r="J72" s="112">
        <f>J57-C57</f>
        <v>-560</v>
      </c>
      <c r="K72" s="112">
        <f>K56-C56</f>
        <v>-138</v>
      </c>
      <c r="L72" s="112">
        <f>L55-C55</f>
        <v>-276</v>
      </c>
      <c r="M72" s="112">
        <f>M54-C54</f>
        <v>-210</v>
      </c>
      <c r="N72" s="112">
        <f>N53-C53</f>
        <v>-124</v>
      </c>
      <c r="O72" s="113">
        <f>O52-C52</f>
        <v>232</v>
      </c>
      <c r="P72" s="112">
        <f>P51-C51</f>
        <v>215</v>
      </c>
      <c r="Q72" s="112">
        <f>Q50-C50</f>
        <v>145</v>
      </c>
      <c r="R72" s="112">
        <f>R49-C49</f>
        <v>198</v>
      </c>
      <c r="T72" s="47">
        <v>5</v>
      </c>
      <c r="U72" s="48">
        <f>_xlfn.STDEV.P(AG72:AQ72)</f>
        <v>114.60431388185428</v>
      </c>
      <c r="V72" s="47">
        <f>AVERAGE(AG72:AQ72)</f>
        <v>237.81818181818181</v>
      </c>
      <c r="W72" s="45">
        <f t="shared" si="32"/>
        <v>188.52409633565028</v>
      </c>
      <c r="X72" s="116">
        <f t="shared" si="33"/>
        <v>196.29300000000001</v>
      </c>
      <c r="AB72" s="44" t="s">
        <v>59</v>
      </c>
      <c r="AC72" s="61"/>
      <c r="AD72" s="115"/>
      <c r="AE72" s="115"/>
      <c r="AF72" s="115"/>
      <c r="AG72" s="115">
        <f t="shared" si="21"/>
        <v>303</v>
      </c>
      <c r="AH72" s="115">
        <f t="shared" si="22"/>
        <v>215</v>
      </c>
      <c r="AI72" s="115">
        <f t="shared" si="23"/>
        <v>560</v>
      </c>
      <c r="AJ72" s="115">
        <f t="shared" si="24"/>
        <v>138</v>
      </c>
      <c r="AK72" s="115">
        <f t="shared" si="25"/>
        <v>276</v>
      </c>
      <c r="AL72" s="115">
        <f t="shared" si="26"/>
        <v>210</v>
      </c>
      <c r="AM72" s="115">
        <f t="shared" si="27"/>
        <v>124</v>
      </c>
      <c r="AN72" s="115">
        <f t="shared" si="28"/>
        <v>232</v>
      </c>
      <c r="AO72" s="115">
        <f t="shared" si="29"/>
        <v>215</v>
      </c>
      <c r="AP72" s="115">
        <f t="shared" si="30"/>
        <v>145</v>
      </c>
      <c r="AQ72" s="115">
        <f t="shared" si="31"/>
        <v>198</v>
      </c>
    </row>
    <row r="73" spans="1:43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</row>
    <row r="74" spans="1:43" ht="30">
      <c r="K74" s="50" t="s">
        <v>60</v>
      </c>
    </row>
    <row r="75" spans="1:43" ht="22.5">
      <c r="K75" s="51" t="s">
        <v>84</v>
      </c>
      <c r="L75" s="52" t="s">
        <v>61</v>
      </c>
      <c r="M75" s="53" t="s">
        <v>62</v>
      </c>
      <c r="N75" s="123" t="s">
        <v>89</v>
      </c>
    </row>
    <row r="76" spans="1:43">
      <c r="J76" s="54" t="s">
        <v>40</v>
      </c>
      <c r="K76" s="129">
        <f>C60</f>
        <v>2257</v>
      </c>
      <c r="L76" s="130">
        <f>K76-X68</f>
        <v>2088.7894000000001</v>
      </c>
      <c r="M76" s="131">
        <f>K76+X68</f>
        <v>2425.2105999999999</v>
      </c>
      <c r="N76" s="134">
        <f t="shared" ref="N76:N80" si="34">M76-L76</f>
        <v>336.42119999999977</v>
      </c>
      <c r="O76" s="57"/>
      <c r="P76" s="57"/>
      <c r="Q76" s="57"/>
    </row>
    <row r="77" spans="1:43">
      <c r="J77" s="54" t="s">
        <v>41</v>
      </c>
      <c r="K77" s="129">
        <f t="shared" ref="K77:K80" si="35">C61</f>
        <v>2201</v>
      </c>
      <c r="L77" s="130">
        <f>K77-X69</f>
        <v>2025.7688000000001</v>
      </c>
      <c r="M77" s="131">
        <f>K77+X69</f>
        <v>2376.2312000000002</v>
      </c>
      <c r="N77" s="134">
        <f t="shared" si="34"/>
        <v>350.46240000000012</v>
      </c>
      <c r="O77" s="57"/>
      <c r="P77" s="57"/>
      <c r="Q77" s="57"/>
    </row>
    <row r="78" spans="1:43">
      <c r="J78" s="54" t="s">
        <v>42</v>
      </c>
      <c r="K78" s="129">
        <f t="shared" si="35"/>
        <v>2193</v>
      </c>
      <c r="L78" s="130">
        <f>K78-X70</f>
        <v>2010.7482</v>
      </c>
      <c r="M78" s="131">
        <f>K78+X70</f>
        <v>2375.2518</v>
      </c>
      <c r="N78" s="134">
        <f t="shared" si="34"/>
        <v>364.50360000000001</v>
      </c>
      <c r="O78" s="57"/>
      <c r="P78" s="57"/>
      <c r="Q78" s="57"/>
    </row>
    <row r="79" spans="1:43">
      <c r="J79" s="54" t="s">
        <v>43</v>
      </c>
      <c r="K79" s="129">
        <f t="shared" si="35"/>
        <v>2171</v>
      </c>
      <c r="L79" s="130">
        <f>K79-X71</f>
        <v>1981.7275999999999</v>
      </c>
      <c r="M79" s="131">
        <f>K79+X71</f>
        <v>2360.2723999999998</v>
      </c>
      <c r="N79" s="134">
        <f t="shared" si="34"/>
        <v>378.5447999999999</v>
      </c>
      <c r="O79" s="57"/>
      <c r="P79" s="57"/>
      <c r="Q79" s="57"/>
    </row>
    <row r="80" spans="1:43">
      <c r="J80" s="54" t="s">
        <v>44</v>
      </c>
      <c r="K80" s="129">
        <f t="shared" si="35"/>
        <v>2236</v>
      </c>
      <c r="L80" s="130">
        <f>K80-X72</f>
        <v>2039.7069999999999</v>
      </c>
      <c r="M80" s="131">
        <f>K80+X72</f>
        <v>2432.2930000000001</v>
      </c>
      <c r="N80" s="134">
        <f t="shared" si="34"/>
        <v>392.58600000000024</v>
      </c>
      <c r="O80" s="57"/>
      <c r="P80" s="57"/>
      <c r="Q80" s="57"/>
    </row>
    <row r="82" spans="1:3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</row>
    <row r="83" spans="1:31">
      <c r="H83" s="118" t="s">
        <v>5</v>
      </c>
    </row>
    <row r="84" spans="1:31" ht="30">
      <c r="B84" s="31" t="s">
        <v>47</v>
      </c>
      <c r="C84" s="32" t="s">
        <v>48</v>
      </c>
      <c r="D84" s="32" t="s">
        <v>38</v>
      </c>
      <c r="E84" s="32" t="s">
        <v>37</v>
      </c>
      <c r="F84" s="32" t="s">
        <v>36</v>
      </c>
      <c r="G84" s="32" t="s">
        <v>35</v>
      </c>
      <c r="H84" s="32" t="s">
        <v>34</v>
      </c>
      <c r="I84" s="32" t="s">
        <v>33</v>
      </c>
      <c r="J84" s="32" t="s">
        <v>32</v>
      </c>
      <c r="K84" s="32" t="s">
        <v>31</v>
      </c>
      <c r="L84" s="32" t="s">
        <v>30</v>
      </c>
      <c r="M84" s="32" t="s">
        <v>29</v>
      </c>
      <c r="N84" s="32" t="s">
        <v>28</v>
      </c>
      <c r="O84" s="32" t="s">
        <v>27</v>
      </c>
      <c r="P84" s="107" t="s">
        <v>26</v>
      </c>
      <c r="Q84" s="107" t="s">
        <v>25</v>
      </c>
      <c r="R84" s="107" t="s">
        <v>24</v>
      </c>
      <c r="S84" s="33"/>
      <c r="T84" s="33"/>
      <c r="U84" s="33"/>
      <c r="V84" s="33"/>
    </row>
    <row r="85" spans="1:31">
      <c r="B85" s="31" t="s">
        <v>24</v>
      </c>
      <c r="C85" s="109">
        <v>1041</v>
      </c>
      <c r="D85" s="109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8"/>
      <c r="Q85" s="108"/>
      <c r="R85" s="35">
        <f>C85</f>
        <v>1041</v>
      </c>
      <c r="S85" s="33"/>
      <c r="T85" s="33"/>
      <c r="U85" s="33"/>
      <c r="V85" s="33"/>
    </row>
    <row r="86" spans="1:31">
      <c r="B86" s="31" t="s">
        <v>25</v>
      </c>
      <c r="C86" s="109">
        <v>1030</v>
      </c>
      <c r="D86" s="109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35">
        <f>C86</f>
        <v>1030</v>
      </c>
      <c r="R86" s="91">
        <v>1104</v>
      </c>
      <c r="S86" s="33"/>
      <c r="T86" s="33"/>
      <c r="U86" s="33"/>
      <c r="V86" s="33"/>
    </row>
    <row r="87" spans="1:31">
      <c r="B87" s="31" t="s">
        <v>26</v>
      </c>
      <c r="C87" s="109">
        <v>1148</v>
      </c>
      <c r="D87" s="109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35">
        <f>C87</f>
        <v>1148</v>
      </c>
      <c r="Q87" s="91">
        <v>1032</v>
      </c>
      <c r="R87" s="91">
        <v>1146</v>
      </c>
      <c r="S87" s="33"/>
      <c r="T87" s="33"/>
      <c r="U87" s="33"/>
      <c r="V87" s="33"/>
    </row>
    <row r="88" spans="1:31">
      <c r="B88" s="32" t="s">
        <v>27</v>
      </c>
      <c r="C88" s="110">
        <v>996</v>
      </c>
      <c r="D88" s="110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5">
        <f>C88</f>
        <v>996</v>
      </c>
      <c r="P88" s="91">
        <v>1216</v>
      </c>
      <c r="Q88" s="91">
        <v>1055</v>
      </c>
      <c r="R88" s="91">
        <v>1197</v>
      </c>
      <c r="S88" s="33"/>
      <c r="T88" s="33"/>
      <c r="U88" s="33"/>
      <c r="V88" s="33"/>
    </row>
    <row r="89" spans="1:31">
      <c r="B89" s="32" t="s">
        <v>28</v>
      </c>
      <c r="C89" s="110">
        <v>1000</v>
      </c>
      <c r="D89" s="110"/>
      <c r="E89" s="34"/>
      <c r="F89" s="34"/>
      <c r="G89" s="34"/>
      <c r="H89" s="34"/>
      <c r="I89" s="34"/>
      <c r="J89" s="34"/>
      <c r="K89" s="34"/>
      <c r="L89" s="34"/>
      <c r="M89" s="34"/>
      <c r="N89" s="35">
        <f>C89</f>
        <v>1000</v>
      </c>
      <c r="O89" s="91">
        <v>982</v>
      </c>
      <c r="P89" s="91">
        <v>1237</v>
      </c>
      <c r="Q89" s="91">
        <v>1066</v>
      </c>
      <c r="R89" s="91">
        <v>1226</v>
      </c>
      <c r="S89" s="33"/>
      <c r="T89" s="33"/>
      <c r="U89" s="33"/>
      <c r="V89" s="33"/>
    </row>
    <row r="90" spans="1:31">
      <c r="B90" s="32" t="s">
        <v>29</v>
      </c>
      <c r="C90" s="110">
        <v>984</v>
      </c>
      <c r="D90" s="110"/>
      <c r="E90" s="34"/>
      <c r="F90" s="34"/>
      <c r="G90" s="34"/>
      <c r="H90" s="34"/>
      <c r="I90" s="34"/>
      <c r="J90" s="34"/>
      <c r="K90" s="34"/>
      <c r="L90" s="34"/>
      <c r="M90" s="35">
        <f>C90</f>
        <v>984</v>
      </c>
      <c r="N90" s="91">
        <v>958</v>
      </c>
      <c r="O90" s="91">
        <v>965</v>
      </c>
      <c r="P90" s="91">
        <v>1280</v>
      </c>
      <c r="Q90" s="91">
        <v>1080</v>
      </c>
      <c r="R90" s="91">
        <v>1210</v>
      </c>
      <c r="S90" s="33"/>
      <c r="T90" s="33"/>
      <c r="U90" s="33"/>
      <c r="V90" s="33"/>
    </row>
    <row r="91" spans="1:31">
      <c r="B91" s="32" t="s">
        <v>30</v>
      </c>
      <c r="C91" s="110">
        <v>986</v>
      </c>
      <c r="D91" s="110"/>
      <c r="E91" s="34"/>
      <c r="F91" s="34"/>
      <c r="G91" s="34"/>
      <c r="H91" s="34"/>
      <c r="I91" s="34"/>
      <c r="J91" s="34"/>
      <c r="K91" s="34"/>
      <c r="L91" s="35">
        <f>C91</f>
        <v>986</v>
      </c>
      <c r="M91" s="91">
        <v>963</v>
      </c>
      <c r="N91" s="91">
        <v>920</v>
      </c>
      <c r="O91" s="91">
        <v>966</v>
      </c>
      <c r="P91" s="91">
        <v>1301</v>
      </c>
      <c r="Q91" s="91">
        <v>1079</v>
      </c>
      <c r="R91" s="34"/>
      <c r="S91" s="33"/>
      <c r="T91" s="33"/>
      <c r="U91" s="33"/>
      <c r="V91" s="33"/>
    </row>
    <row r="92" spans="1:31">
      <c r="B92" s="32" t="s">
        <v>31</v>
      </c>
      <c r="C92" s="110">
        <v>935</v>
      </c>
      <c r="D92" s="110"/>
      <c r="E92" s="34"/>
      <c r="F92" s="34"/>
      <c r="G92" s="34"/>
      <c r="H92" s="34"/>
      <c r="I92" s="34"/>
      <c r="J92" s="34"/>
      <c r="K92" s="35">
        <f>C92</f>
        <v>935</v>
      </c>
      <c r="L92" s="91">
        <v>911</v>
      </c>
      <c r="M92" s="91">
        <v>928</v>
      </c>
      <c r="N92" s="91">
        <v>868</v>
      </c>
      <c r="O92" s="91">
        <v>938</v>
      </c>
      <c r="P92" s="91">
        <v>1273</v>
      </c>
      <c r="Q92" s="34"/>
      <c r="R92" s="34"/>
      <c r="S92" s="33"/>
      <c r="T92" s="33"/>
      <c r="U92" s="33"/>
      <c r="V92" s="33"/>
    </row>
    <row r="93" spans="1:31">
      <c r="B93" s="32" t="s">
        <v>32</v>
      </c>
      <c r="C93" s="110">
        <v>913</v>
      </c>
      <c r="D93" s="110"/>
      <c r="E93" s="34"/>
      <c r="F93" s="34"/>
      <c r="G93" s="34"/>
      <c r="H93" s="34"/>
      <c r="I93" s="34"/>
      <c r="J93" s="35">
        <f>C93</f>
        <v>913</v>
      </c>
      <c r="K93" s="91">
        <v>916</v>
      </c>
      <c r="L93" s="91">
        <v>818</v>
      </c>
      <c r="M93" s="91">
        <v>866</v>
      </c>
      <c r="N93" s="91">
        <v>849</v>
      </c>
      <c r="O93" s="91">
        <v>911</v>
      </c>
      <c r="P93" s="34"/>
      <c r="Q93" s="34"/>
      <c r="R93" s="34"/>
      <c r="S93" s="33"/>
      <c r="T93" s="33"/>
      <c r="U93" s="33"/>
      <c r="V93" s="33"/>
    </row>
    <row r="94" spans="1:31">
      <c r="B94" s="32" t="s">
        <v>33</v>
      </c>
      <c r="C94" s="110">
        <v>943</v>
      </c>
      <c r="D94" s="110"/>
      <c r="E94" s="34"/>
      <c r="F94" s="34"/>
      <c r="G94" s="34"/>
      <c r="H94" s="34"/>
      <c r="I94" s="35">
        <f>C94</f>
        <v>943</v>
      </c>
      <c r="J94" s="91">
        <v>949</v>
      </c>
      <c r="K94" s="91">
        <v>950</v>
      </c>
      <c r="L94" s="91">
        <v>794</v>
      </c>
      <c r="M94" s="91">
        <v>860</v>
      </c>
      <c r="N94" s="91">
        <v>873</v>
      </c>
      <c r="O94" s="34"/>
      <c r="P94" s="34"/>
      <c r="Q94" s="34"/>
      <c r="R94" s="34"/>
      <c r="S94" s="33"/>
      <c r="T94" s="33"/>
      <c r="U94" s="33"/>
      <c r="V94" s="33"/>
    </row>
    <row r="95" spans="1:31">
      <c r="B95" s="32" t="s">
        <v>34</v>
      </c>
      <c r="C95" s="110">
        <v>955</v>
      </c>
      <c r="D95" s="110"/>
      <c r="E95" s="34"/>
      <c r="F95" s="34"/>
      <c r="G95" s="34"/>
      <c r="H95" s="35">
        <f>C95</f>
        <v>955</v>
      </c>
      <c r="I95" s="91">
        <v>970</v>
      </c>
      <c r="J95" s="91">
        <v>987</v>
      </c>
      <c r="K95" s="91">
        <v>969</v>
      </c>
      <c r="L95" s="91">
        <v>807</v>
      </c>
      <c r="M95" s="91">
        <v>873</v>
      </c>
      <c r="N95" s="34"/>
      <c r="O95" s="34"/>
      <c r="P95" s="34"/>
      <c r="Q95" s="34"/>
      <c r="R95" s="34"/>
      <c r="S95" s="33"/>
      <c r="T95" s="33"/>
      <c r="U95" s="33"/>
      <c r="V95" s="33"/>
    </row>
    <row r="96" spans="1:31">
      <c r="B96" s="32" t="s">
        <v>35</v>
      </c>
      <c r="C96" s="110">
        <v>1008</v>
      </c>
      <c r="D96" s="110"/>
      <c r="E96" s="34"/>
      <c r="F96" s="34"/>
      <c r="G96" s="35">
        <f>C96</f>
        <v>1008</v>
      </c>
      <c r="H96" s="91">
        <v>1008</v>
      </c>
      <c r="I96" s="91">
        <v>1036</v>
      </c>
      <c r="J96" s="91">
        <v>1043</v>
      </c>
      <c r="K96" s="91">
        <v>1010</v>
      </c>
      <c r="L96" s="91">
        <v>806</v>
      </c>
      <c r="M96" s="34"/>
      <c r="N96" s="34"/>
      <c r="O96" s="34"/>
      <c r="P96" s="34"/>
      <c r="Q96" s="34"/>
      <c r="R96" s="34"/>
      <c r="S96" s="33"/>
      <c r="T96" s="33"/>
      <c r="U96" s="33"/>
      <c r="V96" s="33"/>
    </row>
    <row r="97" spans="1:43">
      <c r="B97" s="32" t="s">
        <v>36</v>
      </c>
      <c r="C97" s="110">
        <v>1011</v>
      </c>
      <c r="D97" s="110"/>
      <c r="E97" s="34"/>
      <c r="F97" s="35">
        <f>C97</f>
        <v>1011</v>
      </c>
      <c r="G97" s="91">
        <v>1037</v>
      </c>
      <c r="H97" s="91">
        <v>1066</v>
      </c>
      <c r="I97" s="91">
        <v>1095</v>
      </c>
      <c r="J97" s="91">
        <v>1062</v>
      </c>
      <c r="K97" s="91">
        <v>1041</v>
      </c>
      <c r="L97" s="34"/>
      <c r="M97" s="34"/>
      <c r="N97" s="34"/>
      <c r="O97" s="34"/>
      <c r="P97" s="34"/>
      <c r="Q97" s="34"/>
      <c r="R97" s="34"/>
      <c r="S97" s="33"/>
      <c r="T97" s="33"/>
      <c r="U97" s="33"/>
      <c r="V97" s="33"/>
    </row>
    <row r="98" spans="1:43">
      <c r="B98" s="32" t="s">
        <v>37</v>
      </c>
      <c r="C98" s="110">
        <v>1029</v>
      </c>
      <c r="D98" s="110"/>
      <c r="E98" s="35">
        <f>C98</f>
        <v>1029</v>
      </c>
      <c r="F98" s="91">
        <v>1021</v>
      </c>
      <c r="G98" s="91">
        <v>1052</v>
      </c>
      <c r="H98" s="91">
        <v>1117</v>
      </c>
      <c r="I98" s="91">
        <v>1128</v>
      </c>
      <c r="J98" s="91">
        <v>1066</v>
      </c>
      <c r="K98" s="34"/>
      <c r="L98" s="34"/>
      <c r="M98" s="34"/>
      <c r="N98" s="34"/>
      <c r="O98" s="34"/>
      <c r="P98" s="34"/>
      <c r="Q98" s="34"/>
      <c r="R98" s="34"/>
      <c r="S98" s="33"/>
      <c r="T98" s="33"/>
      <c r="U98" s="33"/>
      <c r="V98" s="33"/>
    </row>
    <row r="99" spans="1:43">
      <c r="B99" s="32" t="s">
        <v>38</v>
      </c>
      <c r="C99" s="110">
        <v>1001</v>
      </c>
      <c r="D99" s="35">
        <f>C99</f>
        <v>1001</v>
      </c>
      <c r="E99" s="91">
        <v>1002</v>
      </c>
      <c r="F99" s="91">
        <v>1001</v>
      </c>
      <c r="G99" s="91">
        <v>1048</v>
      </c>
      <c r="H99" s="91">
        <v>1123</v>
      </c>
      <c r="I99" s="91">
        <v>1132</v>
      </c>
      <c r="J99" s="34"/>
      <c r="K99" s="34"/>
      <c r="L99" s="34"/>
      <c r="M99" s="34"/>
      <c r="N99" s="34"/>
      <c r="O99" s="34"/>
      <c r="P99" s="34"/>
      <c r="Q99" s="34"/>
      <c r="R99" s="34"/>
      <c r="S99" s="33"/>
      <c r="T99" s="33"/>
      <c r="U99" s="33"/>
      <c r="V99" s="33"/>
    </row>
    <row r="100" spans="1:43">
      <c r="B100" s="32" t="s">
        <v>39</v>
      </c>
      <c r="C100" s="111">
        <v>1027</v>
      </c>
      <c r="D100" s="91">
        <v>1023</v>
      </c>
      <c r="E100" s="91">
        <v>997</v>
      </c>
      <c r="F100" s="91">
        <v>1001</v>
      </c>
      <c r="G100" s="91">
        <v>1067</v>
      </c>
      <c r="H100" s="91">
        <v>1169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3"/>
      <c r="T100" s="33"/>
      <c r="U100" s="33"/>
      <c r="V100" s="33"/>
    </row>
    <row r="101" spans="1:43">
      <c r="B101" s="32" t="s">
        <v>40</v>
      </c>
      <c r="C101" s="91">
        <v>1059</v>
      </c>
      <c r="D101" s="91">
        <v>1042</v>
      </c>
      <c r="E101" s="91">
        <v>1026</v>
      </c>
      <c r="F101" s="91">
        <v>1019</v>
      </c>
      <c r="G101" s="91">
        <v>1100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3"/>
      <c r="T101" s="33"/>
      <c r="U101" s="33"/>
      <c r="V101" s="33"/>
    </row>
    <row r="102" spans="1:43">
      <c r="B102" s="32" t="s">
        <v>41</v>
      </c>
      <c r="C102" s="91">
        <v>1130</v>
      </c>
      <c r="D102" s="91">
        <v>1096</v>
      </c>
      <c r="E102" s="91">
        <v>1096</v>
      </c>
      <c r="F102" s="91">
        <v>1097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3"/>
      <c r="T102" s="33"/>
      <c r="U102" s="33"/>
      <c r="V102" s="33"/>
    </row>
    <row r="103" spans="1:43">
      <c r="B103" s="32" t="s">
        <v>42</v>
      </c>
      <c r="C103" s="91">
        <v>1162</v>
      </c>
      <c r="D103" s="91">
        <v>1143</v>
      </c>
      <c r="E103" s="91">
        <v>1144</v>
      </c>
      <c r="F103" s="36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3"/>
      <c r="T103" s="33"/>
      <c r="U103" s="33"/>
      <c r="V103" s="33"/>
    </row>
    <row r="104" spans="1:43">
      <c r="B104" s="32" t="s">
        <v>43</v>
      </c>
      <c r="C104" s="91">
        <v>1152</v>
      </c>
      <c r="D104" s="91">
        <v>1139</v>
      </c>
      <c r="E104" s="36"/>
      <c r="F104" s="36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3"/>
      <c r="T104" s="33"/>
      <c r="U104" s="33"/>
      <c r="V104" s="33"/>
    </row>
    <row r="105" spans="1:43">
      <c r="B105" s="32" t="s">
        <v>44</v>
      </c>
      <c r="C105" s="91">
        <v>1045</v>
      </c>
      <c r="D105" s="37"/>
      <c r="E105" s="36"/>
      <c r="F105" s="36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3"/>
      <c r="T105" s="33"/>
      <c r="U105" s="33"/>
      <c r="V105" s="33"/>
    </row>
    <row r="106" spans="1:43">
      <c r="A106" s="33"/>
      <c r="B106" s="33"/>
      <c r="C106" s="33"/>
      <c r="D106" s="33"/>
      <c r="R106" s="33"/>
      <c r="S106" s="33"/>
      <c r="T106" s="33"/>
      <c r="U106" s="33"/>
      <c r="V106" s="33"/>
    </row>
    <row r="107" spans="1:43">
      <c r="A107" s="38" t="s">
        <v>49</v>
      </c>
      <c r="B107" s="38"/>
      <c r="C107" s="38"/>
      <c r="D107" s="38"/>
      <c r="R107" s="33"/>
      <c r="S107" s="33"/>
      <c r="T107" s="33"/>
      <c r="U107" s="33"/>
      <c r="V107" s="33"/>
      <c r="Z107" s="38" t="s">
        <v>87</v>
      </c>
      <c r="AA107" s="38"/>
      <c r="AB107" s="38"/>
      <c r="AC107" s="38"/>
      <c r="AD107" s="121"/>
      <c r="AQ107" s="33"/>
    </row>
    <row r="108" spans="1:43" ht="23.25">
      <c r="D108" s="32" t="s">
        <v>38</v>
      </c>
      <c r="E108" s="32" t="s">
        <v>37</v>
      </c>
      <c r="F108" s="32" t="s">
        <v>36</v>
      </c>
      <c r="G108" s="32" t="s">
        <v>35</v>
      </c>
      <c r="H108" s="32" t="s">
        <v>34</v>
      </c>
      <c r="I108" s="32" t="s">
        <v>33</v>
      </c>
      <c r="J108" s="32" t="s">
        <v>32</v>
      </c>
      <c r="K108" s="32" t="s">
        <v>31</v>
      </c>
      <c r="L108" s="32" t="s">
        <v>30</v>
      </c>
      <c r="M108" s="32" t="s">
        <v>29</v>
      </c>
      <c r="N108" s="32" t="s">
        <v>28</v>
      </c>
      <c r="O108" s="32" t="s">
        <v>27</v>
      </c>
      <c r="P108" s="32" t="s">
        <v>26</v>
      </c>
      <c r="Q108" s="32" t="s">
        <v>25</v>
      </c>
      <c r="R108" s="32" t="s">
        <v>24</v>
      </c>
      <c r="T108" s="39" t="s">
        <v>50</v>
      </c>
      <c r="U108" s="40" t="s">
        <v>51</v>
      </c>
      <c r="V108" s="41" t="s">
        <v>52</v>
      </c>
      <c r="W108" s="41" t="s">
        <v>53</v>
      </c>
      <c r="X108" s="42" t="s">
        <v>54</v>
      </c>
      <c r="Y108" s="43"/>
      <c r="AC108" s="32" t="s">
        <v>38</v>
      </c>
      <c r="AD108" s="32" t="s">
        <v>37</v>
      </c>
      <c r="AE108" s="32" t="s">
        <v>36</v>
      </c>
      <c r="AF108" s="32" t="s">
        <v>35</v>
      </c>
      <c r="AG108" s="32" t="s">
        <v>34</v>
      </c>
      <c r="AH108" s="32" t="s">
        <v>33</v>
      </c>
      <c r="AI108" s="32" t="s">
        <v>32</v>
      </c>
      <c r="AJ108" s="32" t="s">
        <v>31</v>
      </c>
      <c r="AK108" s="32" t="s">
        <v>30</v>
      </c>
      <c r="AL108" s="32" t="s">
        <v>29</v>
      </c>
      <c r="AM108" s="32" t="s">
        <v>28</v>
      </c>
      <c r="AN108" s="32" t="s">
        <v>27</v>
      </c>
      <c r="AO108" s="32" t="s">
        <v>26</v>
      </c>
      <c r="AP108" s="32" t="s">
        <v>25</v>
      </c>
      <c r="AQ108" s="32" t="s">
        <v>24</v>
      </c>
    </row>
    <row r="109" spans="1:43">
      <c r="C109" s="44" t="s">
        <v>55</v>
      </c>
      <c r="D109" s="115">
        <f>D100-C100</f>
        <v>-4</v>
      </c>
      <c r="E109" s="112">
        <f>E99-C99</f>
        <v>1</v>
      </c>
      <c r="F109" s="112">
        <f>F98-C98</f>
        <v>-8</v>
      </c>
      <c r="G109" s="112">
        <f>G97-C97</f>
        <v>26</v>
      </c>
      <c r="H109" s="112">
        <f>H96-C96</f>
        <v>0</v>
      </c>
      <c r="I109" s="112">
        <f>I95-C95</f>
        <v>15</v>
      </c>
      <c r="J109" s="112">
        <f>J94-C94</f>
        <v>6</v>
      </c>
      <c r="K109" s="112">
        <f>K93-C93</f>
        <v>3</v>
      </c>
      <c r="L109" s="112">
        <f>L92-C92</f>
        <v>-24</v>
      </c>
      <c r="M109" s="112">
        <f>M91-C91</f>
        <v>-23</v>
      </c>
      <c r="N109" s="112">
        <f>N90-C90</f>
        <v>-26</v>
      </c>
      <c r="O109" s="113">
        <f>O89-C89</f>
        <v>-18</v>
      </c>
      <c r="P109" s="112">
        <f>P88-C88</f>
        <v>220</v>
      </c>
      <c r="Q109" s="112">
        <f>Q87-C87</f>
        <v>-116</v>
      </c>
      <c r="R109" s="112">
        <f>R86-C86</f>
        <v>74</v>
      </c>
      <c r="T109" s="45">
        <v>1</v>
      </c>
      <c r="U109" s="46">
        <f>_xlfn.STDEV.P(AC109:AQ109)</f>
        <v>57.304799100947911</v>
      </c>
      <c r="V109" s="45">
        <f>AVERAGE(AC109:AQ109)</f>
        <v>37.6</v>
      </c>
      <c r="W109" s="45">
        <f>1.645*U109</f>
        <v>94.266394521059311</v>
      </c>
      <c r="X109" s="116">
        <f>17.102*T109+72.88</f>
        <v>89.981999999999999</v>
      </c>
      <c r="AB109" s="44" t="s">
        <v>55</v>
      </c>
      <c r="AC109" s="115">
        <f>ABS(D109)</f>
        <v>4</v>
      </c>
      <c r="AD109" s="115">
        <f t="shared" ref="AD109:AD110" si="36">ABS(E109)</f>
        <v>1</v>
      </c>
      <c r="AE109" s="115">
        <f t="shared" ref="AE109:AE111" si="37">ABS(F109)</f>
        <v>8</v>
      </c>
      <c r="AF109" s="115">
        <f t="shared" ref="AF109:AF112" si="38">ABS(G109)</f>
        <v>26</v>
      </c>
      <c r="AG109" s="115">
        <f t="shared" ref="AG109:AG113" si="39">ABS(H109)</f>
        <v>0</v>
      </c>
      <c r="AH109" s="115">
        <f t="shared" ref="AH109:AH113" si="40">ABS(I109)</f>
        <v>15</v>
      </c>
      <c r="AI109" s="115">
        <f t="shared" ref="AI109:AI113" si="41">ABS(J109)</f>
        <v>6</v>
      </c>
      <c r="AJ109" s="115">
        <f t="shared" ref="AJ109:AJ113" si="42">ABS(K109)</f>
        <v>3</v>
      </c>
      <c r="AK109" s="115">
        <f t="shared" ref="AK109:AK113" si="43">ABS(L109)</f>
        <v>24</v>
      </c>
      <c r="AL109" s="115">
        <f t="shared" ref="AL109:AL113" si="44">ABS(M109)</f>
        <v>23</v>
      </c>
      <c r="AM109" s="115">
        <f t="shared" ref="AM109:AM113" si="45">ABS(N109)</f>
        <v>26</v>
      </c>
      <c r="AN109" s="115">
        <f t="shared" ref="AN109:AN113" si="46">ABS(O109)</f>
        <v>18</v>
      </c>
      <c r="AO109" s="115">
        <f t="shared" ref="AO109:AO113" si="47">ABS(P109)</f>
        <v>220</v>
      </c>
      <c r="AP109" s="115">
        <f t="shared" ref="AP109:AP113" si="48">ABS(Q109)</f>
        <v>116</v>
      </c>
      <c r="AQ109" s="115">
        <f t="shared" ref="AQ109:AQ113" si="49">ABS(R109)</f>
        <v>74</v>
      </c>
    </row>
    <row r="110" spans="1:43">
      <c r="C110" s="44" t="s">
        <v>56</v>
      </c>
      <c r="D110" s="61"/>
      <c r="E110" s="112">
        <f>E100-C100</f>
        <v>-30</v>
      </c>
      <c r="F110" s="112">
        <f>F99-C99</f>
        <v>0</v>
      </c>
      <c r="G110" s="112">
        <f>G98-C98</f>
        <v>23</v>
      </c>
      <c r="H110" s="112">
        <f>H97-C97</f>
        <v>55</v>
      </c>
      <c r="I110" s="112">
        <f>I96-C96</f>
        <v>28</v>
      </c>
      <c r="J110" s="112">
        <f>J95-C95</f>
        <v>32</v>
      </c>
      <c r="K110" s="112">
        <f>K94-C94</f>
        <v>7</v>
      </c>
      <c r="L110" s="112">
        <f>L93-C93</f>
        <v>-95</v>
      </c>
      <c r="M110" s="112">
        <f>M92-C92</f>
        <v>-7</v>
      </c>
      <c r="N110" s="112">
        <f>N91-C91</f>
        <v>-66</v>
      </c>
      <c r="O110" s="113">
        <f>O90-C90</f>
        <v>-19</v>
      </c>
      <c r="P110" s="112">
        <f>P89-C89</f>
        <v>237</v>
      </c>
      <c r="Q110" s="112">
        <f>Q88-C88</f>
        <v>59</v>
      </c>
      <c r="R110" s="112">
        <f>R87-C87</f>
        <v>-2</v>
      </c>
      <c r="T110" s="45">
        <v>2</v>
      </c>
      <c r="U110" s="46">
        <f>_xlfn.STDEV.P(AD110:AQ110)</f>
        <v>58.944110505336376</v>
      </c>
      <c r="V110" s="45">
        <f>AVERAGE(AD110:AQ110)</f>
        <v>47.142857142857146</v>
      </c>
      <c r="W110" s="45">
        <f t="shared" ref="W110:W113" si="50">1.645*U110</f>
        <v>96.963061781278341</v>
      </c>
      <c r="X110" s="116">
        <f t="shared" ref="X110:X113" si="51">17.102*T110+72.88</f>
        <v>107.084</v>
      </c>
      <c r="AB110" s="44" t="s">
        <v>56</v>
      </c>
      <c r="AC110" s="61"/>
      <c r="AD110" s="115">
        <f t="shared" si="36"/>
        <v>30</v>
      </c>
      <c r="AE110" s="115">
        <f t="shared" si="37"/>
        <v>0</v>
      </c>
      <c r="AF110" s="115">
        <f t="shared" si="38"/>
        <v>23</v>
      </c>
      <c r="AG110" s="115">
        <f t="shared" si="39"/>
        <v>55</v>
      </c>
      <c r="AH110" s="115">
        <f t="shared" si="40"/>
        <v>28</v>
      </c>
      <c r="AI110" s="115">
        <f t="shared" si="41"/>
        <v>32</v>
      </c>
      <c r="AJ110" s="115">
        <f t="shared" si="42"/>
        <v>7</v>
      </c>
      <c r="AK110" s="115">
        <f t="shared" si="43"/>
        <v>95</v>
      </c>
      <c r="AL110" s="115">
        <f t="shared" si="44"/>
        <v>7</v>
      </c>
      <c r="AM110" s="115">
        <f t="shared" si="45"/>
        <v>66</v>
      </c>
      <c r="AN110" s="115">
        <f t="shared" si="46"/>
        <v>19</v>
      </c>
      <c r="AO110" s="115">
        <f t="shared" si="47"/>
        <v>237</v>
      </c>
      <c r="AP110" s="115">
        <f t="shared" si="48"/>
        <v>59</v>
      </c>
      <c r="AQ110" s="115">
        <f t="shared" si="49"/>
        <v>2</v>
      </c>
    </row>
    <row r="111" spans="1:43">
      <c r="C111" s="44" t="s">
        <v>57</v>
      </c>
      <c r="D111" s="61"/>
      <c r="E111" s="114"/>
      <c r="F111" s="112">
        <f>F100-C100</f>
        <v>-26</v>
      </c>
      <c r="G111" s="112">
        <f>G99-C99</f>
        <v>47</v>
      </c>
      <c r="H111" s="112">
        <f>H98-C98</f>
        <v>88</v>
      </c>
      <c r="I111" s="112">
        <f>I97-C97</f>
        <v>84</v>
      </c>
      <c r="J111" s="112">
        <f>J96-C96</f>
        <v>35</v>
      </c>
      <c r="K111" s="112">
        <f>K95-C95</f>
        <v>14</v>
      </c>
      <c r="L111" s="112">
        <f>L94-C94</f>
        <v>-149</v>
      </c>
      <c r="M111" s="112">
        <f>M93-C93</f>
        <v>-47</v>
      </c>
      <c r="N111" s="112">
        <f>N92-C92</f>
        <v>-67</v>
      </c>
      <c r="O111" s="113">
        <f>O91-C91</f>
        <v>-20</v>
      </c>
      <c r="P111" s="112">
        <f>P90-C90</f>
        <v>296</v>
      </c>
      <c r="Q111" s="112">
        <f>Q89-C89</f>
        <v>66</v>
      </c>
      <c r="R111" s="112">
        <f>R88-C88</f>
        <v>201</v>
      </c>
      <c r="T111" s="45">
        <v>3</v>
      </c>
      <c r="U111" s="46">
        <f>_xlfn.STDEV.P(AE111:AQ111)</f>
        <v>78.841988632946297</v>
      </c>
      <c r="V111" s="45">
        <f>AVERAGE(AE111:AQ111)</f>
        <v>87.692307692307693</v>
      </c>
      <c r="W111" s="45">
        <f t="shared" si="50"/>
        <v>129.69507130119666</v>
      </c>
      <c r="X111" s="116">
        <f t="shared" si="51"/>
        <v>124.18599999999999</v>
      </c>
      <c r="AB111" s="44" t="s">
        <v>57</v>
      </c>
      <c r="AC111" s="61"/>
      <c r="AD111" s="115"/>
      <c r="AE111" s="115">
        <f t="shared" si="37"/>
        <v>26</v>
      </c>
      <c r="AF111" s="115">
        <f t="shared" si="38"/>
        <v>47</v>
      </c>
      <c r="AG111" s="115">
        <f t="shared" si="39"/>
        <v>88</v>
      </c>
      <c r="AH111" s="115">
        <f t="shared" si="40"/>
        <v>84</v>
      </c>
      <c r="AI111" s="115">
        <f t="shared" si="41"/>
        <v>35</v>
      </c>
      <c r="AJ111" s="115">
        <f t="shared" si="42"/>
        <v>14</v>
      </c>
      <c r="AK111" s="115">
        <f t="shared" si="43"/>
        <v>149</v>
      </c>
      <c r="AL111" s="115">
        <f t="shared" si="44"/>
        <v>47</v>
      </c>
      <c r="AM111" s="115">
        <f t="shared" si="45"/>
        <v>67</v>
      </c>
      <c r="AN111" s="115">
        <f t="shared" si="46"/>
        <v>20</v>
      </c>
      <c r="AO111" s="115">
        <f t="shared" si="47"/>
        <v>296</v>
      </c>
      <c r="AP111" s="115">
        <f t="shared" si="48"/>
        <v>66</v>
      </c>
      <c r="AQ111" s="115">
        <f t="shared" si="49"/>
        <v>201</v>
      </c>
    </row>
    <row r="112" spans="1:43">
      <c r="C112" s="44" t="s">
        <v>58</v>
      </c>
      <c r="D112" s="61"/>
      <c r="E112" s="114"/>
      <c r="F112" s="114"/>
      <c r="G112" s="112">
        <f>G100-C100</f>
        <v>40</v>
      </c>
      <c r="H112" s="112">
        <f>H99-C99</f>
        <v>122</v>
      </c>
      <c r="I112" s="112">
        <f>I98-C98</f>
        <v>99</v>
      </c>
      <c r="J112" s="112">
        <f>J97-C97</f>
        <v>51</v>
      </c>
      <c r="K112" s="112">
        <f>K96-C96</f>
        <v>2</v>
      </c>
      <c r="L112" s="112">
        <f>L95-C95</f>
        <v>-148</v>
      </c>
      <c r="M112" s="112">
        <f>M94-C94</f>
        <v>-83</v>
      </c>
      <c r="N112" s="112">
        <f>N93-C93</f>
        <v>-64</v>
      </c>
      <c r="O112" s="113">
        <f>O92-C92</f>
        <v>3</v>
      </c>
      <c r="P112" s="112">
        <f>P91-C91</f>
        <v>315</v>
      </c>
      <c r="Q112" s="112">
        <f>Q90-C90</f>
        <v>96</v>
      </c>
      <c r="R112" s="112">
        <f>R89-C89</f>
        <v>226</v>
      </c>
      <c r="T112" s="45">
        <v>4</v>
      </c>
      <c r="U112" s="46">
        <f>_xlfn.STDEV.P(AF112:AQ112)</f>
        <v>87.228109320078445</v>
      </c>
      <c r="V112" s="45">
        <f>AVERAGE(AF112:AQ112)</f>
        <v>104.08333333333333</v>
      </c>
      <c r="W112" s="45">
        <f t="shared" si="50"/>
        <v>143.49023983152904</v>
      </c>
      <c r="X112" s="116">
        <f t="shared" si="51"/>
        <v>141.28800000000001</v>
      </c>
      <c r="AB112" s="44" t="s">
        <v>58</v>
      </c>
      <c r="AC112" s="61"/>
      <c r="AD112" s="115"/>
      <c r="AE112" s="115"/>
      <c r="AF112" s="115">
        <f t="shared" si="38"/>
        <v>40</v>
      </c>
      <c r="AG112" s="115">
        <f t="shared" si="39"/>
        <v>122</v>
      </c>
      <c r="AH112" s="115">
        <f t="shared" si="40"/>
        <v>99</v>
      </c>
      <c r="AI112" s="115">
        <f t="shared" si="41"/>
        <v>51</v>
      </c>
      <c r="AJ112" s="115">
        <f t="shared" si="42"/>
        <v>2</v>
      </c>
      <c r="AK112" s="115">
        <f t="shared" si="43"/>
        <v>148</v>
      </c>
      <c r="AL112" s="115">
        <f t="shared" si="44"/>
        <v>83</v>
      </c>
      <c r="AM112" s="115">
        <f t="shared" si="45"/>
        <v>64</v>
      </c>
      <c r="AN112" s="115">
        <f t="shared" si="46"/>
        <v>3</v>
      </c>
      <c r="AO112" s="115">
        <f t="shared" si="47"/>
        <v>315</v>
      </c>
      <c r="AP112" s="115">
        <f t="shared" si="48"/>
        <v>96</v>
      </c>
      <c r="AQ112" s="115">
        <f t="shared" si="49"/>
        <v>226</v>
      </c>
    </row>
    <row r="113" spans="1:43" ht="15.75" thickBot="1">
      <c r="C113" s="44" t="s">
        <v>59</v>
      </c>
      <c r="D113" s="61"/>
      <c r="E113" s="114"/>
      <c r="F113" s="114"/>
      <c r="G113" s="114"/>
      <c r="H113" s="112">
        <f>H100-C100</f>
        <v>142</v>
      </c>
      <c r="I113" s="112">
        <f>I99-C99</f>
        <v>131</v>
      </c>
      <c r="J113" s="112">
        <f>J98-C98</f>
        <v>37</v>
      </c>
      <c r="K113" s="112">
        <f>K97-C97</f>
        <v>30</v>
      </c>
      <c r="L113" s="112">
        <f>L96-C96</f>
        <v>-202</v>
      </c>
      <c r="M113" s="112">
        <f>M95-C95</f>
        <v>-82</v>
      </c>
      <c r="N113" s="112">
        <f>N94-C94</f>
        <v>-70</v>
      </c>
      <c r="O113" s="113">
        <f>O93-C93</f>
        <v>-2</v>
      </c>
      <c r="P113" s="112">
        <f>P92-C92</f>
        <v>338</v>
      </c>
      <c r="Q113" s="112">
        <f>Q91-C91</f>
        <v>93</v>
      </c>
      <c r="R113" s="112">
        <f>R90-C90</f>
        <v>226</v>
      </c>
      <c r="T113" s="47">
        <v>5</v>
      </c>
      <c r="U113" s="48">
        <f>_xlfn.STDEV.P(AG113:AQ113)</f>
        <v>95.143910138083115</v>
      </c>
      <c r="V113" s="47">
        <f>AVERAGE(AG113:AQ113)</f>
        <v>123</v>
      </c>
      <c r="W113" s="45">
        <f t="shared" si="50"/>
        <v>156.51173217714671</v>
      </c>
      <c r="X113" s="116">
        <f t="shared" si="51"/>
        <v>158.38999999999999</v>
      </c>
      <c r="AB113" s="44" t="s">
        <v>59</v>
      </c>
      <c r="AC113" s="61"/>
      <c r="AD113" s="115"/>
      <c r="AE113" s="115"/>
      <c r="AF113" s="115"/>
      <c r="AG113" s="115">
        <f t="shared" si="39"/>
        <v>142</v>
      </c>
      <c r="AH113" s="115">
        <f t="shared" si="40"/>
        <v>131</v>
      </c>
      <c r="AI113" s="115">
        <f t="shared" si="41"/>
        <v>37</v>
      </c>
      <c r="AJ113" s="115">
        <f t="shared" si="42"/>
        <v>30</v>
      </c>
      <c r="AK113" s="115">
        <f t="shared" si="43"/>
        <v>202</v>
      </c>
      <c r="AL113" s="115">
        <f t="shared" si="44"/>
        <v>82</v>
      </c>
      <c r="AM113" s="115">
        <f t="shared" si="45"/>
        <v>70</v>
      </c>
      <c r="AN113" s="115">
        <f t="shared" si="46"/>
        <v>2</v>
      </c>
      <c r="AO113" s="115">
        <f t="shared" si="47"/>
        <v>338</v>
      </c>
      <c r="AP113" s="115">
        <f t="shared" si="48"/>
        <v>93</v>
      </c>
      <c r="AQ113" s="115">
        <f t="shared" si="49"/>
        <v>226</v>
      </c>
    </row>
    <row r="114" spans="1:43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</row>
    <row r="115" spans="1:43" ht="30">
      <c r="K115" s="50" t="s">
        <v>60</v>
      </c>
    </row>
    <row r="116" spans="1:43" ht="22.5">
      <c r="K116" s="51" t="s">
        <v>85</v>
      </c>
      <c r="L116" s="52" t="s">
        <v>61</v>
      </c>
      <c r="M116" s="53" t="s">
        <v>62</v>
      </c>
      <c r="N116" s="123" t="s">
        <v>89</v>
      </c>
    </row>
    <row r="117" spans="1:43">
      <c r="J117" s="54" t="s">
        <v>40</v>
      </c>
      <c r="K117" s="128">
        <f>C101</f>
        <v>1059</v>
      </c>
      <c r="L117" s="55">
        <f>K117-X109</f>
        <v>969.01800000000003</v>
      </c>
      <c r="M117" s="56">
        <f>K117+X109</f>
        <v>1148.982</v>
      </c>
      <c r="N117" s="135">
        <f t="shared" ref="N117:N121" si="52">M117-L117</f>
        <v>179.96399999999994</v>
      </c>
      <c r="O117" s="57"/>
      <c r="P117" s="57"/>
      <c r="Q117" s="57"/>
    </row>
    <row r="118" spans="1:43">
      <c r="J118" s="54" t="s">
        <v>41</v>
      </c>
      <c r="K118" s="128">
        <f t="shared" ref="K118:K121" si="53">C102</f>
        <v>1130</v>
      </c>
      <c r="L118" s="55">
        <f>K118-X110</f>
        <v>1022.9159999999999</v>
      </c>
      <c r="M118" s="56">
        <f>K118+X110</f>
        <v>1237.0840000000001</v>
      </c>
      <c r="N118" s="135">
        <f t="shared" si="52"/>
        <v>214.16800000000012</v>
      </c>
      <c r="O118" s="57"/>
      <c r="P118" s="57"/>
      <c r="Q118" s="57"/>
    </row>
    <row r="119" spans="1:43">
      <c r="J119" s="54" t="s">
        <v>42</v>
      </c>
      <c r="K119" s="128">
        <f t="shared" si="53"/>
        <v>1162</v>
      </c>
      <c r="L119" s="55">
        <f>K119-X111</f>
        <v>1037.8140000000001</v>
      </c>
      <c r="M119" s="56">
        <f>K119+X111</f>
        <v>1286.1859999999999</v>
      </c>
      <c r="N119" s="135">
        <f t="shared" si="52"/>
        <v>248.37199999999984</v>
      </c>
      <c r="O119" s="57"/>
      <c r="P119" s="57"/>
      <c r="Q119" s="57"/>
    </row>
    <row r="120" spans="1:43">
      <c r="J120" s="54" t="s">
        <v>43</v>
      </c>
      <c r="K120" s="128">
        <f t="shared" si="53"/>
        <v>1152</v>
      </c>
      <c r="L120" s="55">
        <f>K120-X112</f>
        <v>1010.712</v>
      </c>
      <c r="M120" s="56">
        <f>K120+X112</f>
        <v>1293.288</v>
      </c>
      <c r="N120" s="135">
        <f t="shared" si="52"/>
        <v>282.57600000000002</v>
      </c>
      <c r="O120" s="57"/>
      <c r="P120" s="57"/>
      <c r="Q120" s="57"/>
    </row>
    <row r="121" spans="1:43">
      <c r="J121" s="54" t="s">
        <v>44</v>
      </c>
      <c r="K121" s="128">
        <f t="shared" si="53"/>
        <v>1045</v>
      </c>
      <c r="L121" s="55">
        <f>K121-X113</f>
        <v>886.61</v>
      </c>
      <c r="M121" s="56">
        <f>K121+X113</f>
        <v>1203.3899999999999</v>
      </c>
      <c r="N121" s="135">
        <f t="shared" si="52"/>
        <v>316.77999999999986</v>
      </c>
      <c r="O121" s="57"/>
      <c r="P121" s="57"/>
      <c r="Q121" s="57"/>
    </row>
    <row r="124" spans="1:43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</row>
    <row r="125" spans="1:43">
      <c r="H125" s="118" t="s">
        <v>6</v>
      </c>
    </row>
    <row r="126" spans="1:43" ht="30">
      <c r="B126" s="31" t="s">
        <v>47</v>
      </c>
      <c r="C126" s="32" t="s">
        <v>48</v>
      </c>
      <c r="D126" s="32" t="s">
        <v>38</v>
      </c>
      <c r="E126" s="32" t="s">
        <v>37</v>
      </c>
      <c r="F126" s="32" t="s">
        <v>36</v>
      </c>
      <c r="G126" s="32" t="s">
        <v>35</v>
      </c>
      <c r="H126" s="32" t="s">
        <v>34</v>
      </c>
      <c r="I126" s="32" t="s">
        <v>33</v>
      </c>
      <c r="J126" s="32" t="s">
        <v>32</v>
      </c>
      <c r="K126" s="32" t="s">
        <v>31</v>
      </c>
      <c r="L126" s="32" t="s">
        <v>30</v>
      </c>
      <c r="M126" s="32" t="s">
        <v>29</v>
      </c>
      <c r="N126" s="32" t="s">
        <v>28</v>
      </c>
      <c r="O126" s="32" t="s">
        <v>27</v>
      </c>
      <c r="P126" s="107" t="s">
        <v>26</v>
      </c>
      <c r="Q126" s="107" t="s">
        <v>25</v>
      </c>
      <c r="R126" s="107" t="s">
        <v>24</v>
      </c>
      <c r="S126" s="33"/>
      <c r="T126" s="33"/>
      <c r="U126" s="33"/>
      <c r="V126" s="33"/>
    </row>
    <row r="127" spans="1:43">
      <c r="B127" s="31" t="s">
        <v>24</v>
      </c>
      <c r="C127" s="109">
        <v>1632</v>
      </c>
      <c r="D127" s="109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8"/>
      <c r="Q127" s="108"/>
      <c r="R127" s="35">
        <f>C127</f>
        <v>1632</v>
      </c>
      <c r="S127" s="33"/>
      <c r="T127" s="33"/>
      <c r="U127" s="33"/>
      <c r="V127" s="33"/>
    </row>
    <row r="128" spans="1:43">
      <c r="B128" s="31" t="s">
        <v>25</v>
      </c>
      <c r="C128" s="109">
        <v>1716</v>
      </c>
      <c r="D128" s="109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35">
        <f>C128</f>
        <v>1716</v>
      </c>
      <c r="R128" s="91">
        <v>1726</v>
      </c>
      <c r="S128" s="33"/>
      <c r="T128" s="33"/>
      <c r="U128" s="33"/>
      <c r="V128" s="33"/>
    </row>
    <row r="129" spans="2:22">
      <c r="B129" s="31" t="s">
        <v>26</v>
      </c>
      <c r="C129" s="109">
        <v>1855.5</v>
      </c>
      <c r="D129" s="109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35">
        <f>C129</f>
        <v>1855.5</v>
      </c>
      <c r="Q129" s="91">
        <v>1851</v>
      </c>
      <c r="R129" s="91">
        <v>1941</v>
      </c>
      <c r="S129" s="33"/>
      <c r="T129" s="33"/>
      <c r="U129" s="33"/>
      <c r="V129" s="33"/>
    </row>
    <row r="130" spans="2:22">
      <c r="B130" s="32" t="s">
        <v>27</v>
      </c>
      <c r="C130" s="110">
        <v>1853</v>
      </c>
      <c r="D130" s="110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5">
        <f>C130</f>
        <v>1853</v>
      </c>
      <c r="P130" s="91">
        <v>1930</v>
      </c>
      <c r="Q130" s="91">
        <v>1890</v>
      </c>
      <c r="R130" s="91">
        <v>2067</v>
      </c>
      <c r="S130" s="33"/>
      <c r="T130" s="33"/>
      <c r="U130" s="33"/>
      <c r="V130" s="33"/>
    </row>
    <row r="131" spans="2:22">
      <c r="B131" s="32" t="s">
        <v>28</v>
      </c>
      <c r="C131" s="110">
        <v>1789</v>
      </c>
      <c r="D131" s="110"/>
      <c r="E131" s="34"/>
      <c r="F131" s="34"/>
      <c r="G131" s="34"/>
      <c r="H131" s="34"/>
      <c r="I131" s="34"/>
      <c r="J131" s="34"/>
      <c r="K131" s="34"/>
      <c r="L131" s="34"/>
      <c r="M131" s="34"/>
      <c r="N131" s="35">
        <f>C131</f>
        <v>1789</v>
      </c>
      <c r="O131" s="91">
        <v>1890</v>
      </c>
      <c r="P131" s="91">
        <v>2092</v>
      </c>
      <c r="Q131" s="91">
        <v>1980</v>
      </c>
      <c r="R131" s="91">
        <v>2240</v>
      </c>
      <c r="S131" s="33"/>
      <c r="T131" s="33"/>
      <c r="U131" s="33"/>
      <c r="V131" s="33"/>
    </row>
    <row r="132" spans="2:22">
      <c r="B132" s="32" t="s">
        <v>29</v>
      </c>
      <c r="C132" s="110">
        <v>1750</v>
      </c>
      <c r="D132" s="110"/>
      <c r="E132" s="34"/>
      <c r="F132" s="34"/>
      <c r="G132" s="34"/>
      <c r="H132" s="34"/>
      <c r="I132" s="34"/>
      <c r="J132" s="34"/>
      <c r="K132" s="34"/>
      <c r="L132" s="34"/>
      <c r="M132" s="35">
        <f>C132</f>
        <v>1750</v>
      </c>
      <c r="N132" s="91">
        <v>1820</v>
      </c>
      <c r="O132" s="91">
        <v>1868</v>
      </c>
      <c r="P132" s="91">
        <v>2178</v>
      </c>
      <c r="Q132" s="91">
        <v>2030</v>
      </c>
      <c r="R132" s="91">
        <v>2394</v>
      </c>
      <c r="S132" s="33"/>
      <c r="T132" s="33"/>
      <c r="U132" s="33"/>
      <c r="V132" s="33"/>
    </row>
    <row r="133" spans="2:22">
      <c r="B133" s="32" t="s">
        <v>30</v>
      </c>
      <c r="C133" s="110">
        <v>1711.5</v>
      </c>
      <c r="D133" s="110"/>
      <c r="E133" s="34"/>
      <c r="F133" s="34"/>
      <c r="G133" s="34"/>
      <c r="H133" s="34"/>
      <c r="I133" s="34"/>
      <c r="J133" s="34"/>
      <c r="K133" s="34"/>
      <c r="L133" s="35">
        <f>C133</f>
        <v>1711.5</v>
      </c>
      <c r="M133" s="91">
        <v>1686</v>
      </c>
      <c r="N133" s="91">
        <v>1840</v>
      </c>
      <c r="O133" s="91">
        <v>1805</v>
      </c>
      <c r="P133" s="91">
        <v>2273</v>
      </c>
      <c r="Q133" s="91">
        <v>1993</v>
      </c>
      <c r="R133" s="34"/>
      <c r="S133" s="33"/>
      <c r="T133" s="33"/>
      <c r="U133" s="33"/>
      <c r="V133" s="33"/>
    </row>
    <row r="134" spans="2:22">
      <c r="B134" s="32" t="s">
        <v>31</v>
      </c>
      <c r="C134" s="110">
        <v>1702.5</v>
      </c>
      <c r="D134" s="110"/>
      <c r="E134" s="34"/>
      <c r="F134" s="34"/>
      <c r="G134" s="34"/>
      <c r="H134" s="34"/>
      <c r="I134" s="34"/>
      <c r="J134" s="34"/>
      <c r="K134" s="35">
        <f>C134</f>
        <v>1702.5</v>
      </c>
      <c r="L134" s="91">
        <v>1678</v>
      </c>
      <c r="M134" s="91">
        <v>1733</v>
      </c>
      <c r="N134" s="91">
        <v>1872</v>
      </c>
      <c r="O134" s="91">
        <v>1807</v>
      </c>
      <c r="P134" s="91">
        <v>2415</v>
      </c>
      <c r="Q134" s="34"/>
      <c r="R134" s="34"/>
      <c r="S134" s="33"/>
      <c r="T134" s="33"/>
      <c r="U134" s="33"/>
      <c r="V134" s="33"/>
    </row>
    <row r="135" spans="2:22">
      <c r="B135" s="32" t="s">
        <v>32</v>
      </c>
      <c r="C135" s="110">
        <v>1757.5</v>
      </c>
      <c r="D135" s="110"/>
      <c r="E135" s="34"/>
      <c r="F135" s="34"/>
      <c r="G135" s="34"/>
      <c r="H135" s="34"/>
      <c r="I135" s="34"/>
      <c r="J135" s="35">
        <f>C135</f>
        <v>1757.5</v>
      </c>
      <c r="K135" s="91">
        <v>1685</v>
      </c>
      <c r="L135" s="91">
        <v>1740</v>
      </c>
      <c r="M135" s="91">
        <v>1798</v>
      </c>
      <c r="N135" s="91">
        <v>1767</v>
      </c>
      <c r="O135" s="91">
        <v>1793</v>
      </c>
      <c r="P135" s="34"/>
      <c r="Q135" s="34"/>
      <c r="R135" s="34"/>
      <c r="S135" s="33"/>
      <c r="T135" s="33"/>
      <c r="U135" s="33"/>
      <c r="V135" s="33"/>
    </row>
    <row r="136" spans="2:22">
      <c r="B136" s="32" t="s">
        <v>33</v>
      </c>
      <c r="C136" s="110">
        <v>1724.5</v>
      </c>
      <c r="D136" s="110"/>
      <c r="E136" s="34"/>
      <c r="F136" s="34"/>
      <c r="G136" s="34"/>
      <c r="H136" s="34"/>
      <c r="I136" s="35">
        <f>C136</f>
        <v>1724.5</v>
      </c>
      <c r="J136" s="91">
        <v>1684</v>
      </c>
      <c r="K136" s="91">
        <v>1591</v>
      </c>
      <c r="L136" s="91">
        <v>1688</v>
      </c>
      <c r="M136" s="91">
        <v>1669</v>
      </c>
      <c r="N136" s="91">
        <v>1675</v>
      </c>
      <c r="O136" s="34"/>
      <c r="P136" s="34"/>
      <c r="Q136" s="34"/>
      <c r="R136" s="34"/>
      <c r="S136" s="33"/>
      <c r="T136" s="33"/>
      <c r="U136" s="33"/>
      <c r="V136" s="33"/>
    </row>
    <row r="137" spans="2:22">
      <c r="B137" s="32" t="s">
        <v>34</v>
      </c>
      <c r="C137" s="110">
        <v>1802.5</v>
      </c>
      <c r="D137" s="110"/>
      <c r="E137" s="34"/>
      <c r="F137" s="34"/>
      <c r="G137" s="34"/>
      <c r="H137" s="35">
        <f>C137</f>
        <v>1802.5</v>
      </c>
      <c r="I137" s="91">
        <v>1745</v>
      </c>
      <c r="J137" s="91">
        <v>1665</v>
      </c>
      <c r="K137" s="91">
        <v>1632</v>
      </c>
      <c r="L137" s="91">
        <v>1541</v>
      </c>
      <c r="M137" s="91">
        <v>1635</v>
      </c>
      <c r="N137" s="34"/>
      <c r="O137" s="34"/>
      <c r="P137" s="34"/>
      <c r="Q137" s="34"/>
      <c r="R137" s="34"/>
      <c r="S137" s="33"/>
      <c r="T137" s="33"/>
      <c r="U137" s="33"/>
      <c r="V137" s="33"/>
    </row>
    <row r="138" spans="2:22">
      <c r="B138" s="32" t="s">
        <v>35</v>
      </c>
      <c r="C138" s="110">
        <v>1753.5</v>
      </c>
      <c r="D138" s="110"/>
      <c r="E138" s="34"/>
      <c r="F138" s="34"/>
      <c r="G138" s="35">
        <f>C138</f>
        <v>1753.5</v>
      </c>
      <c r="H138" s="91">
        <v>1756</v>
      </c>
      <c r="I138" s="91">
        <v>1700</v>
      </c>
      <c r="J138" s="91">
        <v>1597</v>
      </c>
      <c r="K138" s="91">
        <v>1602</v>
      </c>
      <c r="L138" s="91">
        <v>1465</v>
      </c>
      <c r="M138" s="34"/>
      <c r="N138" s="34"/>
      <c r="O138" s="34"/>
      <c r="P138" s="34"/>
      <c r="Q138" s="34"/>
      <c r="R138" s="34"/>
      <c r="S138" s="33"/>
      <c r="T138" s="33"/>
      <c r="U138" s="33"/>
      <c r="V138" s="33"/>
    </row>
    <row r="139" spans="2:22">
      <c r="B139" s="32" t="s">
        <v>36</v>
      </c>
      <c r="C139" s="110">
        <v>1776.5</v>
      </c>
      <c r="D139" s="110"/>
      <c r="E139" s="34"/>
      <c r="F139" s="35">
        <f>C139</f>
        <v>1776.5</v>
      </c>
      <c r="G139" s="91">
        <v>1813</v>
      </c>
      <c r="H139" s="91">
        <v>1756</v>
      </c>
      <c r="I139" s="91">
        <v>1685</v>
      </c>
      <c r="J139" s="91">
        <v>1633</v>
      </c>
      <c r="K139" s="91">
        <v>1596</v>
      </c>
      <c r="L139" s="34"/>
      <c r="M139" s="34"/>
      <c r="N139" s="34"/>
      <c r="O139" s="34"/>
      <c r="P139" s="34"/>
      <c r="Q139" s="34"/>
      <c r="R139" s="34"/>
      <c r="S139" s="33"/>
      <c r="T139" s="33"/>
      <c r="U139" s="33"/>
      <c r="V139" s="33"/>
    </row>
    <row r="140" spans="2:22">
      <c r="B140" s="32" t="s">
        <v>37</v>
      </c>
      <c r="C140" s="110">
        <v>1770.5</v>
      </c>
      <c r="D140" s="110"/>
      <c r="E140" s="35">
        <f>C140</f>
        <v>1770.5</v>
      </c>
      <c r="F140" s="91">
        <v>1804</v>
      </c>
      <c r="G140" s="91">
        <v>1854</v>
      </c>
      <c r="H140" s="91">
        <v>1746</v>
      </c>
      <c r="I140" s="91">
        <v>1750</v>
      </c>
      <c r="J140" s="91">
        <v>1684</v>
      </c>
      <c r="K140" s="34"/>
      <c r="L140" s="34"/>
      <c r="M140" s="34"/>
      <c r="N140" s="34"/>
      <c r="O140" s="34"/>
      <c r="P140" s="34"/>
      <c r="Q140" s="34"/>
      <c r="R140" s="34"/>
      <c r="S140" s="33"/>
      <c r="T140" s="33"/>
      <c r="U140" s="33"/>
      <c r="V140" s="33"/>
    </row>
    <row r="141" spans="2:22">
      <c r="B141" s="32" t="s">
        <v>38</v>
      </c>
      <c r="C141" s="110">
        <v>1790.5</v>
      </c>
      <c r="D141" s="35">
        <f>C141</f>
        <v>1790.5</v>
      </c>
      <c r="E141" s="91">
        <v>1814</v>
      </c>
      <c r="F141" s="91">
        <v>1812</v>
      </c>
      <c r="G141" s="91">
        <v>1855</v>
      </c>
      <c r="H141" s="91">
        <v>1810</v>
      </c>
      <c r="I141" s="91">
        <v>1820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3"/>
      <c r="T141" s="33"/>
      <c r="U141" s="33"/>
      <c r="V141" s="33"/>
    </row>
    <row r="142" spans="2:22">
      <c r="B142" s="32" t="s">
        <v>39</v>
      </c>
      <c r="C142" s="111">
        <v>1856.5</v>
      </c>
      <c r="D142" s="91">
        <v>1803</v>
      </c>
      <c r="E142" s="91">
        <v>1836</v>
      </c>
      <c r="F142" s="91">
        <v>1858</v>
      </c>
      <c r="G142" s="91">
        <v>1973</v>
      </c>
      <c r="H142" s="91">
        <v>1893</v>
      </c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3"/>
      <c r="T142" s="33"/>
      <c r="U142" s="33"/>
      <c r="V142" s="33"/>
    </row>
    <row r="143" spans="2:22">
      <c r="B143" s="32" t="s">
        <v>40</v>
      </c>
      <c r="C143" s="91">
        <v>1884</v>
      </c>
      <c r="D143" s="91">
        <v>1830</v>
      </c>
      <c r="E143" s="91">
        <v>1884</v>
      </c>
      <c r="F143" s="91">
        <v>1912</v>
      </c>
      <c r="G143" s="91">
        <v>1995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3"/>
      <c r="T143" s="33"/>
      <c r="U143" s="33"/>
      <c r="V143" s="33"/>
    </row>
    <row r="144" spans="2:22">
      <c r="B144" s="32" t="s">
        <v>41</v>
      </c>
      <c r="C144" s="91">
        <v>1865</v>
      </c>
      <c r="D144" s="91">
        <v>1822</v>
      </c>
      <c r="E144" s="91">
        <v>1873</v>
      </c>
      <c r="F144" s="91">
        <v>1876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3"/>
      <c r="T144" s="33"/>
      <c r="U144" s="33"/>
      <c r="V144" s="33"/>
    </row>
    <row r="145" spans="1:43">
      <c r="B145" s="32" t="s">
        <v>42</v>
      </c>
      <c r="C145" s="91">
        <v>1834</v>
      </c>
      <c r="D145" s="91">
        <v>1832</v>
      </c>
      <c r="E145" s="91">
        <v>1863</v>
      </c>
      <c r="F145" s="36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3"/>
      <c r="T145" s="33"/>
      <c r="U145" s="33"/>
      <c r="V145" s="33"/>
    </row>
    <row r="146" spans="1:43">
      <c r="B146" s="32" t="s">
        <v>43</v>
      </c>
      <c r="C146" s="91">
        <v>1925</v>
      </c>
      <c r="D146" s="91">
        <v>1906</v>
      </c>
      <c r="E146" s="36"/>
      <c r="F146" s="36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3"/>
      <c r="T146" s="33"/>
      <c r="U146" s="33"/>
      <c r="V146" s="33"/>
    </row>
    <row r="147" spans="1:43">
      <c r="B147" s="32" t="s">
        <v>44</v>
      </c>
      <c r="C147" s="91">
        <v>1988</v>
      </c>
      <c r="D147" s="37"/>
      <c r="E147" s="36"/>
      <c r="F147" s="36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3"/>
      <c r="T147" s="33"/>
      <c r="U147" s="33"/>
      <c r="V147" s="33"/>
    </row>
    <row r="148" spans="1:43">
      <c r="A148" s="33"/>
      <c r="B148" s="33"/>
      <c r="C148" s="33"/>
      <c r="D148" s="33"/>
      <c r="R148" s="33"/>
      <c r="S148" s="33"/>
      <c r="T148" s="33"/>
      <c r="U148" s="33"/>
      <c r="V148" s="33"/>
    </row>
    <row r="149" spans="1:43">
      <c r="A149" s="38" t="s">
        <v>49</v>
      </c>
      <c r="B149" s="38"/>
      <c r="C149" s="38"/>
      <c r="D149" s="38"/>
      <c r="R149" s="33"/>
      <c r="S149" s="33"/>
      <c r="T149" s="33"/>
      <c r="U149" s="33"/>
      <c r="V149" s="33"/>
      <c r="Z149" s="38" t="s">
        <v>49</v>
      </c>
      <c r="AA149" s="38"/>
      <c r="AB149" s="38"/>
      <c r="AC149" s="38"/>
      <c r="AQ149" s="33"/>
    </row>
    <row r="150" spans="1:43" ht="23.25">
      <c r="D150" s="32" t="s">
        <v>38</v>
      </c>
      <c r="E150" s="32" t="s">
        <v>37</v>
      </c>
      <c r="F150" s="32" t="s">
        <v>36</v>
      </c>
      <c r="G150" s="32" t="s">
        <v>35</v>
      </c>
      <c r="H150" s="32" t="s">
        <v>34</v>
      </c>
      <c r="I150" s="32" t="s">
        <v>33</v>
      </c>
      <c r="J150" s="32" t="s">
        <v>32</v>
      </c>
      <c r="K150" s="32" t="s">
        <v>31</v>
      </c>
      <c r="L150" s="32" t="s">
        <v>30</v>
      </c>
      <c r="M150" s="32" t="s">
        <v>29</v>
      </c>
      <c r="N150" s="32" t="s">
        <v>28</v>
      </c>
      <c r="O150" s="32" t="s">
        <v>27</v>
      </c>
      <c r="P150" s="32" t="s">
        <v>26</v>
      </c>
      <c r="Q150" s="32" t="s">
        <v>25</v>
      </c>
      <c r="R150" s="32" t="s">
        <v>24</v>
      </c>
      <c r="T150" s="39" t="s">
        <v>50</v>
      </c>
      <c r="U150" s="40" t="s">
        <v>51</v>
      </c>
      <c r="V150" s="41" t="s">
        <v>52</v>
      </c>
      <c r="W150" s="41" t="s">
        <v>53</v>
      </c>
      <c r="X150" s="42" t="s">
        <v>54</v>
      </c>
      <c r="Y150" s="43"/>
      <c r="AC150" s="32" t="s">
        <v>38</v>
      </c>
      <c r="AD150" s="32" t="s">
        <v>37</v>
      </c>
      <c r="AE150" s="32" t="s">
        <v>36</v>
      </c>
      <c r="AF150" s="32" t="s">
        <v>35</v>
      </c>
      <c r="AG150" s="32" t="s">
        <v>34</v>
      </c>
      <c r="AH150" s="32" t="s">
        <v>33</v>
      </c>
      <c r="AI150" s="32" t="s">
        <v>32</v>
      </c>
      <c r="AJ150" s="32" t="s">
        <v>31</v>
      </c>
      <c r="AK150" s="32" t="s">
        <v>30</v>
      </c>
      <c r="AL150" s="32" t="s">
        <v>29</v>
      </c>
      <c r="AM150" s="32" t="s">
        <v>28</v>
      </c>
      <c r="AN150" s="32" t="s">
        <v>27</v>
      </c>
      <c r="AO150" s="32" t="s">
        <v>26</v>
      </c>
      <c r="AP150" s="32" t="s">
        <v>25</v>
      </c>
      <c r="AQ150" s="32" t="s">
        <v>24</v>
      </c>
    </row>
    <row r="151" spans="1:43">
      <c r="C151" s="44" t="s">
        <v>55</v>
      </c>
      <c r="D151" s="115">
        <f>D142-C142</f>
        <v>-53.5</v>
      </c>
      <c r="E151" s="112">
        <f>E141-C141</f>
        <v>23.5</v>
      </c>
      <c r="F151" s="112">
        <f>F140-C140</f>
        <v>33.5</v>
      </c>
      <c r="G151" s="112">
        <f>G139-C139</f>
        <v>36.5</v>
      </c>
      <c r="H151" s="112">
        <f>H138-C138</f>
        <v>2.5</v>
      </c>
      <c r="I151" s="112">
        <f>I137-C137</f>
        <v>-57.5</v>
      </c>
      <c r="J151" s="112">
        <f>J136-C136</f>
        <v>-40.5</v>
      </c>
      <c r="K151" s="112">
        <f>K135-C135</f>
        <v>-72.5</v>
      </c>
      <c r="L151" s="112">
        <f>L134-C134</f>
        <v>-24.5</v>
      </c>
      <c r="M151" s="112">
        <f>M133-C133</f>
        <v>-25.5</v>
      </c>
      <c r="N151" s="112">
        <f>N132-C132</f>
        <v>70</v>
      </c>
      <c r="O151" s="113">
        <f>O131-C131</f>
        <v>101</v>
      </c>
      <c r="P151" s="112">
        <f>P130-C130</f>
        <v>77</v>
      </c>
      <c r="Q151" s="112">
        <f>Q129-C129</f>
        <v>-4.5</v>
      </c>
      <c r="R151" s="112">
        <f>R128-C128</f>
        <v>10</v>
      </c>
      <c r="T151" s="45">
        <v>1</v>
      </c>
      <c r="U151" s="46">
        <f>_xlfn.STDEV.P(AC151:AQ151)</f>
        <v>28.057480682025286</v>
      </c>
      <c r="V151" s="45">
        <f>AVERAGE(AC151:AQ151)</f>
        <v>42.166666666666664</v>
      </c>
      <c r="W151" s="45">
        <f>1.645*U151</f>
        <v>46.154555721931594</v>
      </c>
      <c r="X151" s="116">
        <f>82.137*T151-45.047</f>
        <v>37.090000000000003</v>
      </c>
      <c r="AB151" s="44" t="s">
        <v>55</v>
      </c>
      <c r="AC151" s="115">
        <f>ABS(D151)</f>
        <v>53.5</v>
      </c>
      <c r="AD151" s="115">
        <f t="shared" ref="AD151:AD152" si="54">ABS(E151)</f>
        <v>23.5</v>
      </c>
      <c r="AE151" s="115">
        <f t="shared" ref="AE151:AE153" si="55">ABS(F151)</f>
        <v>33.5</v>
      </c>
      <c r="AF151" s="115">
        <f t="shared" ref="AF151:AF154" si="56">ABS(G151)</f>
        <v>36.5</v>
      </c>
      <c r="AG151" s="115">
        <f t="shared" ref="AG151:AG155" si="57">ABS(H151)</f>
        <v>2.5</v>
      </c>
      <c r="AH151" s="115">
        <f t="shared" ref="AH151:AH155" si="58">ABS(I151)</f>
        <v>57.5</v>
      </c>
      <c r="AI151" s="115">
        <f t="shared" ref="AI151:AI155" si="59">ABS(J151)</f>
        <v>40.5</v>
      </c>
      <c r="AJ151" s="115">
        <f t="shared" ref="AJ151:AJ155" si="60">ABS(K151)</f>
        <v>72.5</v>
      </c>
      <c r="AK151" s="115">
        <f t="shared" ref="AK151:AK155" si="61">ABS(L151)</f>
        <v>24.5</v>
      </c>
      <c r="AL151" s="115">
        <f t="shared" ref="AL151:AL155" si="62">ABS(M151)</f>
        <v>25.5</v>
      </c>
      <c r="AM151" s="115">
        <f t="shared" ref="AM151:AM155" si="63">ABS(N151)</f>
        <v>70</v>
      </c>
      <c r="AN151" s="115">
        <f t="shared" ref="AN151:AN155" si="64">ABS(O151)</f>
        <v>101</v>
      </c>
      <c r="AO151" s="115">
        <f t="shared" ref="AO151:AO155" si="65">ABS(P151)</f>
        <v>77</v>
      </c>
      <c r="AP151" s="115">
        <f t="shared" ref="AP151:AP155" si="66">ABS(Q151)</f>
        <v>4.5</v>
      </c>
      <c r="AQ151" s="115">
        <f t="shared" ref="AQ151:AQ155" si="67">ABS(R151)</f>
        <v>10</v>
      </c>
    </row>
    <row r="152" spans="1:43">
      <c r="C152" s="44" t="s">
        <v>56</v>
      </c>
      <c r="D152" s="61"/>
      <c r="E152" s="112">
        <f>E142-C142</f>
        <v>-20.5</v>
      </c>
      <c r="F152" s="112">
        <f>F141-C141</f>
        <v>21.5</v>
      </c>
      <c r="G152" s="112">
        <f>G140-C140</f>
        <v>83.5</v>
      </c>
      <c r="H152" s="112">
        <f>H139-C139</f>
        <v>-20.5</v>
      </c>
      <c r="I152" s="112">
        <f>I138-C138</f>
        <v>-53.5</v>
      </c>
      <c r="J152" s="112">
        <f>J137-C137</f>
        <v>-137.5</v>
      </c>
      <c r="K152" s="112">
        <f>K136-C136</f>
        <v>-133.5</v>
      </c>
      <c r="L152" s="112">
        <f>L135-C135</f>
        <v>-17.5</v>
      </c>
      <c r="M152" s="112">
        <f>M134-C134</f>
        <v>30.5</v>
      </c>
      <c r="N152" s="112">
        <f>N133-C133</f>
        <v>128.5</v>
      </c>
      <c r="O152" s="113">
        <f>O132-C132</f>
        <v>118</v>
      </c>
      <c r="P152" s="112">
        <f>P131-C131</f>
        <v>303</v>
      </c>
      <c r="Q152" s="112">
        <f>Q130-C130</f>
        <v>37</v>
      </c>
      <c r="R152" s="112">
        <f>R129-C129</f>
        <v>85.5</v>
      </c>
      <c r="T152" s="45">
        <v>2</v>
      </c>
      <c r="U152" s="46">
        <f>_xlfn.STDEV.P(AD152:AQ152)</f>
        <v>75.019869816915431</v>
      </c>
      <c r="V152" s="45">
        <f>AVERAGE(AD152:AQ152)</f>
        <v>85.035714285714292</v>
      </c>
      <c r="W152" s="45">
        <f t="shared" ref="W152:W155" si="68">1.645*U152</f>
        <v>123.40768584882589</v>
      </c>
      <c r="X152" s="116">
        <f t="shared" ref="X152:X155" si="69">82.137*T152-45.047</f>
        <v>119.227</v>
      </c>
      <c r="AB152" s="44" t="s">
        <v>56</v>
      </c>
      <c r="AC152" s="61"/>
      <c r="AD152" s="115">
        <f t="shared" si="54"/>
        <v>20.5</v>
      </c>
      <c r="AE152" s="115">
        <f t="shared" si="55"/>
        <v>21.5</v>
      </c>
      <c r="AF152" s="115">
        <f t="shared" si="56"/>
        <v>83.5</v>
      </c>
      <c r="AG152" s="115">
        <f t="shared" si="57"/>
        <v>20.5</v>
      </c>
      <c r="AH152" s="115">
        <f t="shared" si="58"/>
        <v>53.5</v>
      </c>
      <c r="AI152" s="115">
        <f t="shared" si="59"/>
        <v>137.5</v>
      </c>
      <c r="AJ152" s="115">
        <f t="shared" si="60"/>
        <v>133.5</v>
      </c>
      <c r="AK152" s="115">
        <f t="shared" si="61"/>
        <v>17.5</v>
      </c>
      <c r="AL152" s="115">
        <f t="shared" si="62"/>
        <v>30.5</v>
      </c>
      <c r="AM152" s="115">
        <f t="shared" si="63"/>
        <v>128.5</v>
      </c>
      <c r="AN152" s="115">
        <f t="shared" si="64"/>
        <v>118</v>
      </c>
      <c r="AO152" s="115">
        <f t="shared" si="65"/>
        <v>303</v>
      </c>
      <c r="AP152" s="115">
        <f t="shared" si="66"/>
        <v>37</v>
      </c>
      <c r="AQ152" s="115">
        <f t="shared" si="67"/>
        <v>85.5</v>
      </c>
    </row>
    <row r="153" spans="1:43">
      <c r="C153" s="44" t="s">
        <v>57</v>
      </c>
      <c r="D153" s="61"/>
      <c r="E153" s="114"/>
      <c r="F153" s="112">
        <f>F142-C142</f>
        <v>1.5</v>
      </c>
      <c r="G153" s="112">
        <f>G141-C141</f>
        <v>64.5</v>
      </c>
      <c r="H153" s="112">
        <f>H140-C140</f>
        <v>-24.5</v>
      </c>
      <c r="I153" s="112">
        <f>I139-C139</f>
        <v>-91.5</v>
      </c>
      <c r="J153" s="112">
        <f>J138-C138</f>
        <v>-156.5</v>
      </c>
      <c r="K153" s="112">
        <f>K137-C137</f>
        <v>-170.5</v>
      </c>
      <c r="L153" s="112">
        <f>L136-C136</f>
        <v>-36.5</v>
      </c>
      <c r="M153" s="112">
        <f>M135-C135</f>
        <v>40.5</v>
      </c>
      <c r="N153" s="112">
        <f>N134-C134</f>
        <v>169.5</v>
      </c>
      <c r="O153" s="113">
        <f>O133-C133</f>
        <v>93.5</v>
      </c>
      <c r="P153" s="112">
        <f>P132-C132</f>
        <v>428</v>
      </c>
      <c r="Q153" s="112">
        <f>Q131-C131</f>
        <v>191</v>
      </c>
      <c r="R153" s="112">
        <f>R130-C130</f>
        <v>214</v>
      </c>
      <c r="T153" s="45">
        <v>3</v>
      </c>
      <c r="U153" s="46">
        <f>_xlfn.STDEV.P(AE153:AQ153)</f>
        <v>109.18529660207385</v>
      </c>
      <c r="V153" s="45">
        <f>AVERAGE(AE153:AQ153)</f>
        <v>129.38461538461539</v>
      </c>
      <c r="W153" s="45">
        <f t="shared" si="68"/>
        <v>179.60981291041148</v>
      </c>
      <c r="X153" s="116">
        <f t="shared" si="69"/>
        <v>201.364</v>
      </c>
      <c r="AB153" s="44" t="s">
        <v>57</v>
      </c>
      <c r="AC153" s="61"/>
      <c r="AD153" s="115"/>
      <c r="AE153" s="115">
        <f t="shared" si="55"/>
        <v>1.5</v>
      </c>
      <c r="AF153" s="115">
        <f t="shared" si="56"/>
        <v>64.5</v>
      </c>
      <c r="AG153" s="115">
        <f t="shared" si="57"/>
        <v>24.5</v>
      </c>
      <c r="AH153" s="115">
        <f t="shared" si="58"/>
        <v>91.5</v>
      </c>
      <c r="AI153" s="115">
        <f t="shared" si="59"/>
        <v>156.5</v>
      </c>
      <c r="AJ153" s="115">
        <f t="shared" si="60"/>
        <v>170.5</v>
      </c>
      <c r="AK153" s="115">
        <f t="shared" si="61"/>
        <v>36.5</v>
      </c>
      <c r="AL153" s="115">
        <f t="shared" si="62"/>
        <v>40.5</v>
      </c>
      <c r="AM153" s="115">
        <f t="shared" si="63"/>
        <v>169.5</v>
      </c>
      <c r="AN153" s="115">
        <f t="shared" si="64"/>
        <v>93.5</v>
      </c>
      <c r="AO153" s="115">
        <f t="shared" si="65"/>
        <v>428</v>
      </c>
      <c r="AP153" s="115">
        <f t="shared" si="66"/>
        <v>191</v>
      </c>
      <c r="AQ153" s="115">
        <f t="shared" si="67"/>
        <v>214</v>
      </c>
    </row>
    <row r="154" spans="1:43">
      <c r="C154" s="44" t="s">
        <v>58</v>
      </c>
      <c r="D154" s="61"/>
      <c r="E154" s="114"/>
      <c r="F154" s="114"/>
      <c r="G154" s="112">
        <f>G142-C142</f>
        <v>116.5</v>
      </c>
      <c r="H154" s="112">
        <f>H141-C141</f>
        <v>19.5</v>
      </c>
      <c r="I154" s="112">
        <f>I140-C140</f>
        <v>-20.5</v>
      </c>
      <c r="J154" s="112">
        <f>J139-C139</f>
        <v>-143.5</v>
      </c>
      <c r="K154" s="112">
        <f>K138-C138</f>
        <v>-151.5</v>
      </c>
      <c r="L154" s="112">
        <f>L137-C137</f>
        <v>-261.5</v>
      </c>
      <c r="M154" s="112">
        <f>M136-C136</f>
        <v>-55.5</v>
      </c>
      <c r="N154" s="112">
        <f>N135-C135</f>
        <v>9.5</v>
      </c>
      <c r="O154" s="113">
        <f>O134-C134</f>
        <v>104.5</v>
      </c>
      <c r="P154" s="112">
        <f>P133-C133</f>
        <v>561.5</v>
      </c>
      <c r="Q154" s="112">
        <f>Q132-C132</f>
        <v>280</v>
      </c>
      <c r="R154" s="112">
        <f>R131-C131</f>
        <v>451</v>
      </c>
      <c r="T154" s="45">
        <v>4</v>
      </c>
      <c r="U154" s="46">
        <f>_xlfn.STDEV.P(AF154:AQ154)</f>
        <v>169.1288340289733</v>
      </c>
      <c r="V154" s="45">
        <f>AVERAGE(AF154:AQ154)</f>
        <v>181.25</v>
      </c>
      <c r="W154" s="45">
        <f t="shared" si="68"/>
        <v>278.21693197766109</v>
      </c>
      <c r="X154" s="116">
        <f t="shared" si="69"/>
        <v>283.50099999999998</v>
      </c>
      <c r="AB154" s="44" t="s">
        <v>58</v>
      </c>
      <c r="AC154" s="61"/>
      <c r="AD154" s="115"/>
      <c r="AE154" s="115"/>
      <c r="AF154" s="115">
        <f t="shared" si="56"/>
        <v>116.5</v>
      </c>
      <c r="AG154" s="115">
        <f t="shared" si="57"/>
        <v>19.5</v>
      </c>
      <c r="AH154" s="115">
        <f t="shared" si="58"/>
        <v>20.5</v>
      </c>
      <c r="AI154" s="115">
        <f t="shared" si="59"/>
        <v>143.5</v>
      </c>
      <c r="AJ154" s="115">
        <f t="shared" si="60"/>
        <v>151.5</v>
      </c>
      <c r="AK154" s="115">
        <f t="shared" si="61"/>
        <v>261.5</v>
      </c>
      <c r="AL154" s="115">
        <f t="shared" si="62"/>
        <v>55.5</v>
      </c>
      <c r="AM154" s="115">
        <f t="shared" si="63"/>
        <v>9.5</v>
      </c>
      <c r="AN154" s="115">
        <f t="shared" si="64"/>
        <v>104.5</v>
      </c>
      <c r="AO154" s="115">
        <f t="shared" si="65"/>
        <v>561.5</v>
      </c>
      <c r="AP154" s="115">
        <f t="shared" si="66"/>
        <v>280</v>
      </c>
      <c r="AQ154" s="115">
        <f t="shared" si="67"/>
        <v>451</v>
      </c>
    </row>
    <row r="155" spans="1:43" ht="15.75" thickBot="1">
      <c r="C155" s="44" t="s">
        <v>59</v>
      </c>
      <c r="D155" s="61"/>
      <c r="E155" s="114"/>
      <c r="F155" s="114"/>
      <c r="G155" s="114"/>
      <c r="H155" s="112">
        <f>H142-C142</f>
        <v>36.5</v>
      </c>
      <c r="I155" s="112">
        <f>I141-C141</f>
        <v>29.5</v>
      </c>
      <c r="J155" s="112">
        <f>J140-C140</f>
        <v>-86.5</v>
      </c>
      <c r="K155" s="112">
        <f>K139-C139</f>
        <v>-180.5</v>
      </c>
      <c r="L155" s="112">
        <f>L138-C138</f>
        <v>-288.5</v>
      </c>
      <c r="M155" s="112">
        <f>M137-C137</f>
        <v>-167.5</v>
      </c>
      <c r="N155" s="112">
        <f>N136-C136</f>
        <v>-49.5</v>
      </c>
      <c r="O155" s="113">
        <f>O135-C135</f>
        <v>35.5</v>
      </c>
      <c r="P155" s="112">
        <f>P134-C134</f>
        <v>712.5</v>
      </c>
      <c r="Q155" s="112">
        <f>Q133-C133</f>
        <v>281.5</v>
      </c>
      <c r="R155" s="112">
        <f>R132-C132</f>
        <v>644</v>
      </c>
      <c r="T155" s="47">
        <v>5</v>
      </c>
      <c r="U155" s="48">
        <f>_xlfn.STDEV.P(AG155:AQ155)</f>
        <v>230.66091710059152</v>
      </c>
      <c r="V155" s="47">
        <f>AVERAGE(AG155:AQ155)</f>
        <v>228.36363636363637</v>
      </c>
      <c r="W155" s="45">
        <f t="shared" si="68"/>
        <v>379.43720863047304</v>
      </c>
      <c r="X155" s="116">
        <f t="shared" si="69"/>
        <v>365.63800000000003</v>
      </c>
      <c r="AB155" s="44" t="s">
        <v>59</v>
      </c>
      <c r="AC155" s="61"/>
      <c r="AD155" s="115"/>
      <c r="AE155" s="115"/>
      <c r="AF155" s="115"/>
      <c r="AG155" s="115">
        <f t="shared" si="57"/>
        <v>36.5</v>
      </c>
      <c r="AH155" s="115">
        <f t="shared" si="58"/>
        <v>29.5</v>
      </c>
      <c r="AI155" s="115">
        <f t="shared" si="59"/>
        <v>86.5</v>
      </c>
      <c r="AJ155" s="115">
        <f t="shared" si="60"/>
        <v>180.5</v>
      </c>
      <c r="AK155" s="115">
        <f t="shared" si="61"/>
        <v>288.5</v>
      </c>
      <c r="AL155" s="115">
        <f t="shared" si="62"/>
        <v>167.5</v>
      </c>
      <c r="AM155" s="115">
        <f t="shared" si="63"/>
        <v>49.5</v>
      </c>
      <c r="AN155" s="115">
        <f t="shared" si="64"/>
        <v>35.5</v>
      </c>
      <c r="AO155" s="115">
        <f t="shared" si="65"/>
        <v>712.5</v>
      </c>
      <c r="AP155" s="115">
        <f t="shared" si="66"/>
        <v>281.5</v>
      </c>
      <c r="AQ155" s="115">
        <f t="shared" si="67"/>
        <v>644</v>
      </c>
    </row>
    <row r="156" spans="1:43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</row>
    <row r="157" spans="1:43" ht="30">
      <c r="K157" s="50" t="s">
        <v>60</v>
      </c>
    </row>
    <row r="158" spans="1:43" ht="22.5">
      <c r="K158" s="51" t="s">
        <v>86</v>
      </c>
      <c r="L158" s="52" t="s">
        <v>61</v>
      </c>
      <c r="M158" s="53" t="s">
        <v>62</v>
      </c>
      <c r="N158" s="123" t="s">
        <v>89</v>
      </c>
    </row>
    <row r="159" spans="1:43">
      <c r="J159" s="54" t="s">
        <v>40</v>
      </c>
      <c r="K159" s="128">
        <f>C143</f>
        <v>1884</v>
      </c>
      <c r="L159" s="55">
        <f>K159-X151</f>
        <v>1846.91</v>
      </c>
      <c r="M159" s="56">
        <f>K159+X151</f>
        <v>1921.09</v>
      </c>
      <c r="N159" s="135">
        <f t="shared" ref="N159:N163" si="70">M159-L159</f>
        <v>74.179999999999836</v>
      </c>
      <c r="O159" s="57"/>
      <c r="P159" s="57"/>
      <c r="Q159" s="57"/>
    </row>
    <row r="160" spans="1:43">
      <c r="J160" s="54" t="s">
        <v>41</v>
      </c>
      <c r="K160" s="128">
        <f t="shared" ref="K160:K163" si="71">C144</f>
        <v>1865</v>
      </c>
      <c r="L160" s="55">
        <f>K160-X152</f>
        <v>1745.7729999999999</v>
      </c>
      <c r="M160" s="56">
        <f>K160+X152</f>
        <v>1984.2270000000001</v>
      </c>
      <c r="N160" s="135">
        <f t="shared" si="70"/>
        <v>238.45400000000018</v>
      </c>
      <c r="O160" s="57"/>
      <c r="P160" s="57"/>
      <c r="Q160" s="57"/>
    </row>
    <row r="161" spans="10:17">
      <c r="J161" s="54" t="s">
        <v>42</v>
      </c>
      <c r="K161" s="128">
        <f t="shared" si="71"/>
        <v>1834</v>
      </c>
      <c r="L161" s="55">
        <f>K161-X153</f>
        <v>1632.636</v>
      </c>
      <c r="M161" s="56">
        <f>K161+X153</f>
        <v>2035.364</v>
      </c>
      <c r="N161" s="135">
        <f t="shared" si="70"/>
        <v>402.72800000000007</v>
      </c>
      <c r="O161" s="57"/>
      <c r="P161" s="57"/>
      <c r="Q161" s="57"/>
    </row>
    <row r="162" spans="10:17">
      <c r="J162" s="54" t="s">
        <v>43</v>
      </c>
      <c r="K162" s="128">
        <f t="shared" si="71"/>
        <v>1925</v>
      </c>
      <c r="L162" s="55">
        <f>K162-X154</f>
        <v>1641.499</v>
      </c>
      <c r="M162" s="56">
        <f>K162+X154</f>
        <v>2208.5010000000002</v>
      </c>
      <c r="N162" s="135">
        <f t="shared" si="70"/>
        <v>567.00200000000018</v>
      </c>
      <c r="O162" s="57"/>
      <c r="P162" s="57"/>
      <c r="Q162" s="57"/>
    </row>
    <row r="163" spans="10:17">
      <c r="J163" s="54" t="s">
        <v>44</v>
      </c>
      <c r="K163" s="128">
        <f t="shared" si="71"/>
        <v>1988</v>
      </c>
      <c r="L163" s="55">
        <f>K163-X155</f>
        <v>1622.3620000000001</v>
      </c>
      <c r="M163" s="56">
        <f>K163+X155</f>
        <v>2353.6379999999999</v>
      </c>
      <c r="N163" s="135">
        <f t="shared" si="70"/>
        <v>731.27599999999984</v>
      </c>
      <c r="O163" s="57"/>
      <c r="P163" s="57"/>
      <c r="Q163" s="5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74"/>
  <sheetViews>
    <sheetView workbookViewId="0">
      <selection activeCell="AL22" sqref="AL22"/>
    </sheetView>
  </sheetViews>
  <sheetFormatPr defaultRowHeight="15"/>
  <cols>
    <col min="2" max="2" width="14" customWidth="1"/>
    <col min="23" max="23" width="9.140625" style="86"/>
    <col min="24" max="25" width="9" style="86" bestFit="1" customWidth="1"/>
    <col min="26" max="26" width="9.5703125" style="86" bestFit="1" customWidth="1"/>
    <col min="27" max="36" width="9" style="86" bestFit="1" customWidth="1"/>
  </cols>
  <sheetData>
    <row r="1" spans="1:50">
      <c r="AL1" s="132" t="s">
        <v>90</v>
      </c>
      <c r="AM1" s="132"/>
      <c r="AN1" s="132"/>
    </row>
    <row r="2" spans="1:50" ht="18.75">
      <c r="A2" s="1" t="s">
        <v>0</v>
      </c>
      <c r="B2" s="2" t="s">
        <v>1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" t="s">
        <v>3</v>
      </c>
      <c r="Q2" s="4" t="s">
        <v>4</v>
      </c>
      <c r="R2" s="5" t="s">
        <v>79</v>
      </c>
      <c r="S2" s="5" t="s">
        <v>5</v>
      </c>
      <c r="T2" s="5" t="s">
        <v>6</v>
      </c>
      <c r="U2" s="70" t="s">
        <v>80</v>
      </c>
      <c r="V2" s="6"/>
      <c r="W2" s="85"/>
      <c r="X2" s="7" t="s">
        <v>7</v>
      </c>
      <c r="Y2" s="8" t="s">
        <v>8</v>
      </c>
      <c r="Z2" s="8" t="s">
        <v>9</v>
      </c>
      <c r="AA2" s="8" t="s">
        <v>10</v>
      </c>
      <c r="AB2" s="8" t="s">
        <v>11</v>
      </c>
      <c r="AC2" s="8" t="s">
        <v>12</v>
      </c>
      <c r="AD2" s="8" t="s">
        <v>13</v>
      </c>
      <c r="AE2" s="9" t="s">
        <v>14</v>
      </c>
      <c r="AF2" s="9" t="s">
        <v>15</v>
      </c>
      <c r="AG2" s="9" t="s">
        <v>16</v>
      </c>
      <c r="AH2" s="9" t="s">
        <v>17</v>
      </c>
      <c r="AI2" s="9" t="s">
        <v>18</v>
      </c>
      <c r="AJ2" s="9" t="s">
        <v>19</v>
      </c>
      <c r="AL2" s="7" t="s">
        <v>7</v>
      </c>
      <c r="AM2" s="8" t="s">
        <v>8</v>
      </c>
      <c r="AN2" s="8" t="s">
        <v>9</v>
      </c>
      <c r="AO2" s="8" t="s">
        <v>10</v>
      </c>
      <c r="AP2" s="8" t="s">
        <v>11</v>
      </c>
      <c r="AQ2" s="8" t="s">
        <v>12</v>
      </c>
      <c r="AR2" s="8" t="s">
        <v>13</v>
      </c>
      <c r="AS2" s="9" t="s">
        <v>14</v>
      </c>
      <c r="AT2" s="9" t="s">
        <v>15</v>
      </c>
      <c r="AU2" s="9" t="s">
        <v>16</v>
      </c>
      <c r="AV2" s="9" t="s">
        <v>17</v>
      </c>
      <c r="AW2" s="9" t="s">
        <v>18</v>
      </c>
      <c r="AX2" s="9" t="s">
        <v>19</v>
      </c>
    </row>
    <row r="3" spans="1:50">
      <c r="A3" s="62" t="s">
        <v>20</v>
      </c>
      <c r="B3" s="61">
        <v>1537</v>
      </c>
      <c r="C3" s="61">
        <v>939</v>
      </c>
      <c r="D3" s="61">
        <v>984</v>
      </c>
      <c r="E3" s="61">
        <v>889</v>
      </c>
      <c r="F3" s="61">
        <v>869</v>
      </c>
      <c r="G3" s="61">
        <v>826</v>
      </c>
      <c r="H3" s="61">
        <v>681</v>
      </c>
      <c r="I3" s="61">
        <v>694</v>
      </c>
      <c r="J3" s="61">
        <v>682</v>
      </c>
      <c r="K3" s="61">
        <v>670</v>
      </c>
      <c r="L3" s="61">
        <v>846</v>
      </c>
      <c r="M3" s="61">
        <v>602</v>
      </c>
      <c r="N3" s="61">
        <v>404</v>
      </c>
      <c r="O3" s="61">
        <v>395</v>
      </c>
      <c r="P3" s="75">
        <f t="shared" ref="P3:P22" si="0">SUM(C3:O3)</f>
        <v>9481</v>
      </c>
      <c r="R3" s="16">
        <f t="shared" ref="R3:R21" si="1">SUM(C3:H3)</f>
        <v>5188</v>
      </c>
      <c r="S3" s="16">
        <f t="shared" ref="S3:S21" si="2">SUM(I3:K3)</f>
        <v>2046</v>
      </c>
      <c r="T3" s="17">
        <f t="shared" ref="T3:T21" si="3">SUM(L3:O3)</f>
        <v>2247</v>
      </c>
      <c r="U3" s="17">
        <f t="shared" ref="U3:U12" si="4">SUM(R3:T3)</f>
        <v>9481</v>
      </c>
      <c r="X3" s="12">
        <f t="shared" ref="X3" si="5">C3/B3</f>
        <v>0.61093038386467147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50">
      <c r="A4" s="62" t="s">
        <v>21</v>
      </c>
      <c r="B4" s="61">
        <v>1547</v>
      </c>
      <c r="C4" s="61">
        <v>952</v>
      </c>
      <c r="D4" s="61">
        <v>993</v>
      </c>
      <c r="E4" s="61">
        <v>902</v>
      </c>
      <c r="F4" s="61">
        <v>847</v>
      </c>
      <c r="G4" s="61">
        <v>791</v>
      </c>
      <c r="H4" s="61">
        <v>754</v>
      </c>
      <c r="I4" s="61">
        <v>630</v>
      </c>
      <c r="J4" s="61">
        <v>583</v>
      </c>
      <c r="K4" s="61">
        <v>632</v>
      </c>
      <c r="L4" s="61">
        <v>752</v>
      </c>
      <c r="M4" s="61">
        <v>622</v>
      </c>
      <c r="N4" s="61">
        <v>476</v>
      </c>
      <c r="O4" s="61">
        <v>432</v>
      </c>
      <c r="P4" s="75">
        <f t="shared" si="0"/>
        <v>9366</v>
      </c>
      <c r="R4" s="16">
        <f t="shared" si="1"/>
        <v>5239</v>
      </c>
      <c r="S4" s="16">
        <f t="shared" si="2"/>
        <v>1845</v>
      </c>
      <c r="T4" s="17">
        <f t="shared" si="3"/>
        <v>2282</v>
      </c>
      <c r="U4" s="17">
        <f t="shared" si="4"/>
        <v>9366</v>
      </c>
      <c r="X4" s="12">
        <f t="shared" ref="X4:X22" si="6">C4/B4</f>
        <v>0.61538461538461542</v>
      </c>
      <c r="Y4" s="12">
        <f t="shared" ref="Y4:Y22" si="7">D4/C3</f>
        <v>1.0575079872204474</v>
      </c>
      <c r="Z4" s="12">
        <f t="shared" ref="Z4:Z22" si="8">E4/D3</f>
        <v>0.91666666666666663</v>
      </c>
      <c r="AA4" s="12">
        <f t="shared" ref="AA4:AA22" si="9">F4/E3</f>
        <v>0.952755905511811</v>
      </c>
      <c r="AB4" s="12">
        <f t="shared" ref="AB4:AB22" si="10">G4/F3</f>
        <v>0.91024165707710014</v>
      </c>
      <c r="AC4" s="12">
        <f t="shared" ref="AC4:AC22" si="11">H4/G3</f>
        <v>0.9128329297820823</v>
      </c>
      <c r="AD4" s="12">
        <f t="shared" ref="AD4:AD22" si="12">I4/H3</f>
        <v>0.92511013215859028</v>
      </c>
      <c r="AE4" s="12">
        <f t="shared" ref="AE4:AE22" si="13">J4/I3</f>
        <v>0.84005763688760804</v>
      </c>
      <c r="AF4" s="12">
        <f t="shared" ref="AF4:AF22" si="14">K4/J3</f>
        <v>0.92668621700879761</v>
      </c>
      <c r="AG4" s="12">
        <f t="shared" ref="AG4:AG22" si="15">L4/K3</f>
        <v>1.1223880597014926</v>
      </c>
      <c r="AH4" s="12">
        <f t="shared" ref="AH4:AH22" si="16">M4/L3</f>
        <v>0.73522458628841603</v>
      </c>
      <c r="AI4" s="12">
        <f t="shared" ref="AI4:AI22" si="17">N4/M3</f>
        <v>0.79069767441860461</v>
      </c>
      <c r="AJ4" s="12">
        <f t="shared" ref="AJ4:AJ22" si="18">O4/N3</f>
        <v>1.0693069306930694</v>
      </c>
      <c r="AL4" s="133">
        <f>X4-X3</f>
        <v>4.4542315199439519E-3</v>
      </c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</row>
    <row r="5" spans="1:50">
      <c r="A5" s="62" t="s">
        <v>22</v>
      </c>
      <c r="B5" s="61">
        <v>1512</v>
      </c>
      <c r="C5" s="61">
        <v>954</v>
      </c>
      <c r="D5" s="61">
        <v>1003</v>
      </c>
      <c r="E5" s="61">
        <v>905</v>
      </c>
      <c r="F5" s="61">
        <v>861</v>
      </c>
      <c r="G5" s="61">
        <v>758</v>
      </c>
      <c r="H5" s="61">
        <v>756</v>
      </c>
      <c r="I5" s="61">
        <v>696</v>
      </c>
      <c r="J5" s="61">
        <v>603</v>
      </c>
      <c r="K5" s="61">
        <v>601</v>
      </c>
      <c r="L5" s="61">
        <v>616</v>
      </c>
      <c r="M5" s="61">
        <v>666</v>
      </c>
      <c r="N5" s="61">
        <v>553</v>
      </c>
      <c r="O5" s="61">
        <v>426</v>
      </c>
      <c r="P5" s="75">
        <f t="shared" si="0"/>
        <v>9398</v>
      </c>
      <c r="R5" s="16">
        <f t="shared" si="1"/>
        <v>5237</v>
      </c>
      <c r="S5" s="16">
        <f t="shared" si="2"/>
        <v>1900</v>
      </c>
      <c r="T5" s="17">
        <f t="shared" si="3"/>
        <v>2261</v>
      </c>
      <c r="U5" s="17">
        <f t="shared" si="4"/>
        <v>9398</v>
      </c>
      <c r="X5" s="12">
        <f t="shared" si="6"/>
        <v>0.63095238095238093</v>
      </c>
      <c r="Y5" s="12">
        <f t="shared" si="7"/>
        <v>1.0535714285714286</v>
      </c>
      <c r="Z5" s="12">
        <f t="shared" si="8"/>
        <v>0.91137965760322259</v>
      </c>
      <c r="AA5" s="12">
        <f t="shared" si="9"/>
        <v>0.95454545454545459</v>
      </c>
      <c r="AB5" s="12">
        <f t="shared" si="10"/>
        <v>0.89492325855962218</v>
      </c>
      <c r="AC5" s="12">
        <f t="shared" si="11"/>
        <v>0.95575221238938057</v>
      </c>
      <c r="AD5" s="12">
        <f t="shared" si="12"/>
        <v>0.92307692307692313</v>
      </c>
      <c r="AE5" s="12">
        <f t="shared" si="13"/>
        <v>0.95714285714285718</v>
      </c>
      <c r="AF5" s="12">
        <f t="shared" si="14"/>
        <v>1.0308747855917668</v>
      </c>
      <c r="AG5" s="12">
        <f t="shared" si="15"/>
        <v>0.97468354430379744</v>
      </c>
      <c r="AH5" s="12">
        <f t="shared" si="16"/>
        <v>0.88563829787234039</v>
      </c>
      <c r="AI5" s="12">
        <f t="shared" si="17"/>
        <v>0.88906752411575563</v>
      </c>
      <c r="AJ5" s="12">
        <f t="shared" si="18"/>
        <v>0.89495798319327735</v>
      </c>
      <c r="AL5" s="133">
        <f t="shared" ref="AL5:AX22" si="19">X5-X4</f>
        <v>1.5567765567765512E-2</v>
      </c>
      <c r="AM5" s="133">
        <f t="shared" si="19"/>
        <v>-3.9365586490187621E-3</v>
      </c>
      <c r="AN5" s="133">
        <f t="shared" si="19"/>
        <v>-5.287009063444037E-3</v>
      </c>
      <c r="AO5" s="133">
        <f t="shared" si="19"/>
        <v>1.7895490336435893E-3</v>
      </c>
      <c r="AP5" s="133">
        <f t="shared" si="19"/>
        <v>-1.531839851747796E-2</v>
      </c>
      <c r="AQ5" s="133">
        <f t="shared" si="19"/>
        <v>4.291928260729827E-2</v>
      </c>
      <c r="AR5" s="133">
        <f t="shared" si="19"/>
        <v>-2.0332090816671533E-3</v>
      </c>
      <c r="AS5" s="133">
        <f t="shared" si="19"/>
        <v>0.11708522025524915</v>
      </c>
      <c r="AT5" s="133">
        <f t="shared" si="19"/>
        <v>0.10418856858296921</v>
      </c>
      <c r="AU5" s="133">
        <f t="shared" si="19"/>
        <v>-0.14770451539769514</v>
      </c>
      <c r="AV5" s="133">
        <f t="shared" si="19"/>
        <v>0.15041371158392436</v>
      </c>
      <c r="AW5" s="133">
        <f t="shared" si="19"/>
        <v>9.8369849697151013E-2</v>
      </c>
      <c r="AX5" s="133">
        <f t="shared" si="19"/>
        <v>-0.17434894749979202</v>
      </c>
    </row>
    <row r="6" spans="1:50">
      <c r="A6" s="62" t="s">
        <v>23</v>
      </c>
      <c r="B6" s="61">
        <v>1452</v>
      </c>
      <c r="C6" s="61">
        <v>971</v>
      </c>
      <c r="D6" s="61">
        <v>986</v>
      </c>
      <c r="E6" s="61">
        <v>900</v>
      </c>
      <c r="F6" s="61">
        <v>861</v>
      </c>
      <c r="G6" s="61">
        <v>796</v>
      </c>
      <c r="H6" s="61">
        <v>730</v>
      </c>
      <c r="I6" s="61">
        <v>712</v>
      </c>
      <c r="J6" s="61">
        <v>723</v>
      </c>
      <c r="K6" s="61">
        <v>565</v>
      </c>
      <c r="L6" s="61">
        <v>576</v>
      </c>
      <c r="M6" s="61">
        <v>614</v>
      </c>
      <c r="N6" s="61">
        <v>601</v>
      </c>
      <c r="O6" s="61">
        <v>467</v>
      </c>
      <c r="P6" s="75">
        <f t="shared" si="0"/>
        <v>9502</v>
      </c>
      <c r="R6" s="16">
        <f t="shared" si="1"/>
        <v>5244</v>
      </c>
      <c r="S6" s="16">
        <f t="shared" si="2"/>
        <v>2000</v>
      </c>
      <c r="T6" s="17">
        <f t="shared" si="3"/>
        <v>2258</v>
      </c>
      <c r="U6" s="17">
        <f t="shared" si="4"/>
        <v>9502</v>
      </c>
      <c r="X6" s="12">
        <f t="shared" si="6"/>
        <v>0.66873278236914602</v>
      </c>
      <c r="Y6" s="12">
        <f t="shared" si="7"/>
        <v>1.0335429769392033</v>
      </c>
      <c r="Z6" s="12">
        <f t="shared" si="8"/>
        <v>0.8973080757726819</v>
      </c>
      <c r="AA6" s="12">
        <f t="shared" si="9"/>
        <v>0.95138121546961329</v>
      </c>
      <c r="AB6" s="12">
        <f t="shared" si="10"/>
        <v>0.92450638792102202</v>
      </c>
      <c r="AC6" s="12">
        <f t="shared" si="11"/>
        <v>0.96306068601583117</v>
      </c>
      <c r="AD6" s="12">
        <f t="shared" si="12"/>
        <v>0.94179894179894175</v>
      </c>
      <c r="AE6" s="12">
        <f t="shared" si="13"/>
        <v>1.0387931034482758</v>
      </c>
      <c r="AF6" s="12">
        <f t="shared" si="14"/>
        <v>0.93698175787728022</v>
      </c>
      <c r="AG6" s="12">
        <f t="shared" si="15"/>
        <v>0.95840266222961734</v>
      </c>
      <c r="AH6" s="12">
        <f t="shared" si="16"/>
        <v>0.99675324675324672</v>
      </c>
      <c r="AI6" s="12">
        <f t="shared" si="17"/>
        <v>0.90240240240240244</v>
      </c>
      <c r="AJ6" s="12">
        <f t="shared" si="18"/>
        <v>0.84448462929475587</v>
      </c>
      <c r="AL6" s="133">
        <f t="shared" si="19"/>
        <v>3.7780401416765086E-2</v>
      </c>
      <c r="AM6" s="133">
        <f t="shared" si="19"/>
        <v>-2.002845163222533E-2</v>
      </c>
      <c r="AN6" s="133">
        <f t="shared" si="19"/>
        <v>-1.4071581830540691E-2</v>
      </c>
      <c r="AO6" s="133">
        <f t="shared" si="19"/>
        <v>-3.1642390758412908E-3</v>
      </c>
      <c r="AP6" s="133">
        <f t="shared" si="19"/>
        <v>2.958312936139984E-2</v>
      </c>
      <c r="AQ6" s="133">
        <f t="shared" si="19"/>
        <v>7.3084736264505956E-3</v>
      </c>
      <c r="AR6" s="133">
        <f t="shared" si="19"/>
        <v>1.8722018722018618E-2</v>
      </c>
      <c r="AS6" s="133">
        <f t="shared" si="19"/>
        <v>8.1650246305418617E-2</v>
      </c>
      <c r="AT6" s="133">
        <f t="shared" si="19"/>
        <v>-9.3893027714486599E-2</v>
      </c>
      <c r="AU6" s="133">
        <f t="shared" si="19"/>
        <v>-1.6280882074180103E-2</v>
      </c>
      <c r="AV6" s="133">
        <f t="shared" si="19"/>
        <v>0.11111494888090634</v>
      </c>
      <c r="AW6" s="133">
        <f t="shared" si="19"/>
        <v>1.3334878286646812E-2</v>
      </c>
      <c r="AX6" s="133">
        <f t="shared" si="19"/>
        <v>-5.0473353898521478E-2</v>
      </c>
    </row>
    <row r="7" spans="1:50">
      <c r="A7" s="62" t="s">
        <v>24</v>
      </c>
      <c r="B7" s="61">
        <v>1412</v>
      </c>
      <c r="C7" s="61">
        <v>996</v>
      </c>
      <c r="D7" s="61">
        <v>978</v>
      </c>
      <c r="E7" s="61">
        <v>934</v>
      </c>
      <c r="F7" s="61">
        <v>905</v>
      </c>
      <c r="G7" s="61">
        <v>885</v>
      </c>
      <c r="H7" s="61">
        <v>841</v>
      </c>
      <c r="I7" s="61">
        <v>767</v>
      </c>
      <c r="J7" s="61">
        <v>812</v>
      </c>
      <c r="K7" s="61">
        <v>740</v>
      </c>
      <c r="L7" s="61">
        <v>648</v>
      </c>
      <c r="M7" s="61">
        <v>779</v>
      </c>
      <c r="N7" s="61">
        <v>608</v>
      </c>
      <c r="O7" s="61">
        <v>444</v>
      </c>
      <c r="P7" s="75">
        <f t="shared" si="0"/>
        <v>10337</v>
      </c>
      <c r="R7" s="16">
        <f t="shared" si="1"/>
        <v>5539</v>
      </c>
      <c r="S7" s="16">
        <f t="shared" si="2"/>
        <v>2319</v>
      </c>
      <c r="T7" s="17">
        <f t="shared" si="3"/>
        <v>2479</v>
      </c>
      <c r="U7" s="17">
        <f t="shared" si="4"/>
        <v>10337</v>
      </c>
      <c r="X7" s="12">
        <f t="shared" si="6"/>
        <v>0.70538243626062325</v>
      </c>
      <c r="Y7" s="12">
        <f t="shared" si="7"/>
        <v>1.0072090628218331</v>
      </c>
      <c r="Z7" s="12">
        <f t="shared" si="8"/>
        <v>0.94726166328600403</v>
      </c>
      <c r="AA7" s="12">
        <f t="shared" si="9"/>
        <v>1.0055555555555555</v>
      </c>
      <c r="AB7" s="12">
        <f t="shared" si="10"/>
        <v>1.0278745644599303</v>
      </c>
      <c r="AC7" s="12">
        <f t="shared" si="11"/>
        <v>1.056532663316583</v>
      </c>
      <c r="AD7" s="12">
        <f t="shared" si="12"/>
        <v>1.0506849315068494</v>
      </c>
      <c r="AE7" s="12">
        <f t="shared" si="13"/>
        <v>1.1404494382022472</v>
      </c>
      <c r="AF7" s="12">
        <f t="shared" si="14"/>
        <v>1.0235131396957122</v>
      </c>
      <c r="AG7" s="12">
        <f t="shared" si="15"/>
        <v>1.1469026548672567</v>
      </c>
      <c r="AH7" s="12">
        <f t="shared" si="16"/>
        <v>1.3524305555555556</v>
      </c>
      <c r="AI7" s="12">
        <f t="shared" si="17"/>
        <v>0.99022801302931596</v>
      </c>
      <c r="AJ7" s="12">
        <f t="shared" si="18"/>
        <v>0.73876871880199668</v>
      </c>
      <c r="AL7" s="133">
        <f t="shared" si="19"/>
        <v>3.664965389147723E-2</v>
      </c>
      <c r="AM7" s="133">
        <f t="shared" si="19"/>
        <v>-2.6333914117370183E-2</v>
      </c>
      <c r="AN7" s="133">
        <f t="shared" si="19"/>
        <v>4.9953587513322129E-2</v>
      </c>
      <c r="AO7" s="133">
        <f t="shared" si="19"/>
        <v>5.4174340085942241E-2</v>
      </c>
      <c r="AP7" s="133">
        <f t="shared" si="19"/>
        <v>0.10336817653890829</v>
      </c>
      <c r="AQ7" s="133">
        <f t="shared" si="19"/>
        <v>9.3471977300751852E-2</v>
      </c>
      <c r="AR7" s="133">
        <f t="shared" si="19"/>
        <v>0.10888598970790764</v>
      </c>
      <c r="AS7" s="133">
        <f t="shared" si="19"/>
        <v>0.1016563347539714</v>
      </c>
      <c r="AT7" s="133">
        <f t="shared" si="19"/>
        <v>8.6531381818432007E-2</v>
      </c>
      <c r="AU7" s="133">
        <f t="shared" si="19"/>
        <v>0.18849999263763939</v>
      </c>
      <c r="AV7" s="133">
        <f t="shared" si="19"/>
        <v>0.35567730880230886</v>
      </c>
      <c r="AW7" s="133">
        <f t="shared" si="19"/>
        <v>8.7825610626913519E-2</v>
      </c>
      <c r="AX7" s="133">
        <f t="shared" si="19"/>
        <v>-0.10571591049275919</v>
      </c>
    </row>
    <row r="8" spans="1:50">
      <c r="A8" s="62" t="s">
        <v>25</v>
      </c>
      <c r="B8" s="61">
        <v>1434</v>
      </c>
      <c r="C8" s="61">
        <v>1029</v>
      </c>
      <c r="D8" s="61">
        <v>986</v>
      </c>
      <c r="E8" s="61">
        <v>900</v>
      </c>
      <c r="F8" s="61">
        <v>886</v>
      </c>
      <c r="G8" s="61">
        <v>865</v>
      </c>
      <c r="H8" s="61">
        <v>856</v>
      </c>
      <c r="I8" s="61">
        <v>794</v>
      </c>
      <c r="J8" s="61">
        <v>754</v>
      </c>
      <c r="K8" s="61">
        <v>754</v>
      </c>
      <c r="L8" s="61">
        <v>758</v>
      </c>
      <c r="M8" s="61">
        <v>815</v>
      </c>
      <c r="N8" s="61">
        <v>481</v>
      </c>
      <c r="O8" s="61">
        <v>536</v>
      </c>
      <c r="P8" s="75">
        <f t="shared" si="0"/>
        <v>10414</v>
      </c>
      <c r="R8" s="16">
        <f t="shared" si="1"/>
        <v>5522</v>
      </c>
      <c r="S8" s="16">
        <f t="shared" si="2"/>
        <v>2302</v>
      </c>
      <c r="T8" s="17">
        <f t="shared" si="3"/>
        <v>2590</v>
      </c>
      <c r="U8" s="17">
        <f t="shared" si="4"/>
        <v>10414</v>
      </c>
      <c r="X8" s="12">
        <f t="shared" si="6"/>
        <v>0.71757322175732219</v>
      </c>
      <c r="Y8" s="12">
        <f t="shared" si="7"/>
        <v>0.98995983935742971</v>
      </c>
      <c r="Z8" s="12">
        <f t="shared" si="8"/>
        <v>0.92024539877300615</v>
      </c>
      <c r="AA8" s="12">
        <f t="shared" si="9"/>
        <v>0.94860813704496783</v>
      </c>
      <c r="AB8" s="12">
        <f t="shared" si="10"/>
        <v>0.95580110497237569</v>
      </c>
      <c r="AC8" s="12">
        <f t="shared" si="11"/>
        <v>0.96723163841807913</v>
      </c>
      <c r="AD8" s="12">
        <f t="shared" si="12"/>
        <v>0.94411414982164088</v>
      </c>
      <c r="AE8" s="12">
        <f t="shared" si="13"/>
        <v>0.98305084745762716</v>
      </c>
      <c r="AF8" s="12">
        <f t="shared" si="14"/>
        <v>0.9285714285714286</v>
      </c>
      <c r="AG8" s="12">
        <f t="shared" si="15"/>
        <v>1.0243243243243243</v>
      </c>
      <c r="AH8" s="12">
        <f t="shared" si="16"/>
        <v>1.257716049382716</v>
      </c>
      <c r="AI8" s="12">
        <f t="shared" si="17"/>
        <v>0.61745827984595636</v>
      </c>
      <c r="AJ8" s="12">
        <f t="shared" si="18"/>
        <v>0.88157894736842102</v>
      </c>
      <c r="AL8" s="133">
        <f t="shared" si="19"/>
        <v>1.2190785496698942E-2</v>
      </c>
      <c r="AM8" s="133">
        <f t="shared" si="19"/>
        <v>-1.7249223464403385E-2</v>
      </c>
      <c r="AN8" s="133">
        <f t="shared" si="19"/>
        <v>-2.7016264512997878E-2</v>
      </c>
      <c r="AO8" s="133">
        <f t="shared" si="19"/>
        <v>-5.6947418510587711E-2</v>
      </c>
      <c r="AP8" s="133">
        <f t="shared" si="19"/>
        <v>-7.2073459487554614E-2</v>
      </c>
      <c r="AQ8" s="133">
        <f t="shared" si="19"/>
        <v>-8.9301024898503889E-2</v>
      </c>
      <c r="AR8" s="133">
        <f t="shared" si="19"/>
        <v>-0.1065707816852085</v>
      </c>
      <c r="AS8" s="133">
        <f t="shared" si="19"/>
        <v>-0.15739859074462004</v>
      </c>
      <c r="AT8" s="133">
        <f t="shared" si="19"/>
        <v>-9.4941711124283623E-2</v>
      </c>
      <c r="AU8" s="133">
        <f t="shared" si="19"/>
        <v>-0.12257833054293243</v>
      </c>
      <c r="AV8" s="133">
        <f t="shared" si="19"/>
        <v>-9.4714506172839608E-2</v>
      </c>
      <c r="AW8" s="133">
        <f t="shared" si="19"/>
        <v>-0.3727697331833596</v>
      </c>
      <c r="AX8" s="133">
        <f t="shared" si="19"/>
        <v>0.14281022856642434</v>
      </c>
    </row>
    <row r="9" spans="1:50">
      <c r="A9" s="62" t="s">
        <v>26</v>
      </c>
      <c r="B9" s="61">
        <v>1515</v>
      </c>
      <c r="C9" s="61">
        <v>1056</v>
      </c>
      <c r="D9" s="61">
        <v>1000</v>
      </c>
      <c r="E9" s="61">
        <v>908</v>
      </c>
      <c r="F9" s="61">
        <v>850</v>
      </c>
      <c r="G9" s="61">
        <v>852</v>
      </c>
      <c r="H9" s="61">
        <v>809</v>
      </c>
      <c r="I9" s="61">
        <v>800</v>
      </c>
      <c r="J9" s="61">
        <v>766</v>
      </c>
      <c r="K9" s="61">
        <v>743</v>
      </c>
      <c r="L9" s="61">
        <v>716</v>
      </c>
      <c r="M9" s="61">
        <v>814</v>
      </c>
      <c r="N9" s="61">
        <v>637</v>
      </c>
      <c r="O9" s="61">
        <v>472</v>
      </c>
      <c r="P9" s="75">
        <f t="shared" si="0"/>
        <v>10423</v>
      </c>
      <c r="R9" s="16">
        <f t="shared" si="1"/>
        <v>5475</v>
      </c>
      <c r="S9" s="16">
        <f t="shared" si="2"/>
        <v>2309</v>
      </c>
      <c r="T9" s="17">
        <f t="shared" si="3"/>
        <v>2639</v>
      </c>
      <c r="U9" s="17">
        <f t="shared" si="4"/>
        <v>10423</v>
      </c>
      <c r="X9" s="12">
        <f t="shared" si="6"/>
        <v>0.69702970297029698</v>
      </c>
      <c r="Y9" s="12">
        <f t="shared" si="7"/>
        <v>0.97181729834791064</v>
      </c>
      <c r="Z9" s="12">
        <f t="shared" si="8"/>
        <v>0.92089249492900604</v>
      </c>
      <c r="AA9" s="12">
        <f t="shared" si="9"/>
        <v>0.94444444444444442</v>
      </c>
      <c r="AB9" s="12">
        <f t="shared" si="10"/>
        <v>0.96162528216704291</v>
      </c>
      <c r="AC9" s="12">
        <f t="shared" si="11"/>
        <v>0.93526011560693645</v>
      </c>
      <c r="AD9" s="12">
        <f t="shared" si="12"/>
        <v>0.93457943925233644</v>
      </c>
      <c r="AE9" s="12">
        <f t="shared" si="13"/>
        <v>0.96473551637279598</v>
      </c>
      <c r="AF9" s="12">
        <f t="shared" si="14"/>
        <v>0.98541114058355439</v>
      </c>
      <c r="AG9" s="12">
        <f t="shared" si="15"/>
        <v>0.9496021220159151</v>
      </c>
      <c r="AH9" s="12">
        <f t="shared" si="16"/>
        <v>1.0738786279683377</v>
      </c>
      <c r="AI9" s="12">
        <f t="shared" si="17"/>
        <v>0.78159509202453992</v>
      </c>
      <c r="AJ9" s="12">
        <f t="shared" si="18"/>
        <v>0.98128898128898134</v>
      </c>
      <c r="AL9" s="133">
        <f t="shared" si="19"/>
        <v>-2.0543518787025206E-2</v>
      </c>
      <c r="AM9" s="133">
        <f t="shared" si="19"/>
        <v>-1.8142541009519064E-2</v>
      </c>
      <c r="AN9" s="133">
        <f t="shared" si="19"/>
        <v>6.4709615599989334E-4</v>
      </c>
      <c r="AO9" s="133">
        <f t="shared" si="19"/>
        <v>-4.1636926005234054E-3</v>
      </c>
      <c r="AP9" s="133">
        <f t="shared" si="19"/>
        <v>5.8241771946672127E-3</v>
      </c>
      <c r="AQ9" s="133">
        <f t="shared" si="19"/>
        <v>-3.1971522811142683E-2</v>
      </c>
      <c r="AR9" s="133">
        <f t="shared" si="19"/>
        <v>-9.5347105693044387E-3</v>
      </c>
      <c r="AS9" s="133">
        <f t="shared" si="19"/>
        <v>-1.8315331084831188E-2</v>
      </c>
      <c r="AT9" s="133">
        <f t="shared" si="19"/>
        <v>5.6839712012125787E-2</v>
      </c>
      <c r="AU9" s="133">
        <f t="shared" si="19"/>
        <v>-7.4722202308409202E-2</v>
      </c>
      <c r="AV9" s="133">
        <f t="shared" si="19"/>
        <v>-0.18383742141437831</v>
      </c>
      <c r="AW9" s="133">
        <f t="shared" si="19"/>
        <v>0.16413681217858356</v>
      </c>
      <c r="AX9" s="133">
        <f t="shared" si="19"/>
        <v>9.9710033920560326E-2</v>
      </c>
    </row>
    <row r="10" spans="1:50">
      <c r="A10" s="62" t="s">
        <v>27</v>
      </c>
      <c r="B10" s="61">
        <v>1516</v>
      </c>
      <c r="C10" s="61">
        <v>1075</v>
      </c>
      <c r="D10" s="61">
        <v>978</v>
      </c>
      <c r="E10" s="61">
        <v>914</v>
      </c>
      <c r="F10" s="61">
        <v>890</v>
      </c>
      <c r="G10" s="61">
        <v>783</v>
      </c>
      <c r="H10" s="61">
        <v>781</v>
      </c>
      <c r="I10" s="61">
        <v>754</v>
      </c>
      <c r="J10" s="61">
        <v>760</v>
      </c>
      <c r="K10" s="61">
        <v>752</v>
      </c>
      <c r="L10" s="61">
        <v>706</v>
      </c>
      <c r="M10" s="61">
        <v>699</v>
      </c>
      <c r="N10" s="61">
        <v>721</v>
      </c>
      <c r="O10" s="61">
        <v>522</v>
      </c>
      <c r="P10" s="75">
        <f t="shared" si="0"/>
        <v>10335</v>
      </c>
      <c r="R10" s="16">
        <f t="shared" si="1"/>
        <v>5421</v>
      </c>
      <c r="S10" s="16">
        <f t="shared" si="2"/>
        <v>2266</v>
      </c>
      <c r="T10" s="17">
        <f t="shared" si="3"/>
        <v>2648</v>
      </c>
      <c r="U10" s="17">
        <f t="shared" si="4"/>
        <v>10335</v>
      </c>
      <c r="X10" s="12">
        <f t="shared" si="6"/>
        <v>0.70910290237467022</v>
      </c>
      <c r="Y10" s="12">
        <f t="shared" si="7"/>
        <v>0.92613636363636365</v>
      </c>
      <c r="Z10" s="12">
        <f t="shared" si="8"/>
        <v>0.91400000000000003</v>
      </c>
      <c r="AA10" s="12">
        <f t="shared" si="9"/>
        <v>0.98017621145374445</v>
      </c>
      <c r="AB10" s="12">
        <f t="shared" si="10"/>
        <v>0.92117647058823526</v>
      </c>
      <c r="AC10" s="12">
        <f t="shared" si="11"/>
        <v>0.91666666666666663</v>
      </c>
      <c r="AD10" s="12">
        <f t="shared" si="12"/>
        <v>0.9320148331273177</v>
      </c>
      <c r="AE10" s="12">
        <f t="shared" si="13"/>
        <v>0.95</v>
      </c>
      <c r="AF10" s="12">
        <f t="shared" si="14"/>
        <v>0.98172323759791125</v>
      </c>
      <c r="AG10" s="12">
        <f t="shared" si="15"/>
        <v>0.95020188425302832</v>
      </c>
      <c r="AH10" s="12">
        <f t="shared" si="16"/>
        <v>0.97625698324022347</v>
      </c>
      <c r="AI10" s="12">
        <f t="shared" si="17"/>
        <v>0.88574938574938578</v>
      </c>
      <c r="AJ10" s="12">
        <f t="shared" si="18"/>
        <v>0.81946624803767665</v>
      </c>
      <c r="AL10" s="133">
        <f t="shared" si="19"/>
        <v>1.2073199404373236E-2</v>
      </c>
      <c r="AM10" s="133">
        <f t="shared" si="19"/>
        <v>-4.5680934711546994E-2</v>
      </c>
      <c r="AN10" s="133">
        <f t="shared" si="19"/>
        <v>-6.89249492900601E-3</v>
      </c>
      <c r="AO10" s="133">
        <f t="shared" si="19"/>
        <v>3.5731767009300031E-2</v>
      </c>
      <c r="AP10" s="133">
        <f t="shared" si="19"/>
        <v>-4.0448811578807642E-2</v>
      </c>
      <c r="AQ10" s="133">
        <f t="shared" si="19"/>
        <v>-1.8593448940269819E-2</v>
      </c>
      <c r="AR10" s="133">
        <f t="shared" si="19"/>
        <v>-2.5646061250187424E-3</v>
      </c>
      <c r="AS10" s="133">
        <f t="shared" si="19"/>
        <v>-1.473551637279602E-2</v>
      </c>
      <c r="AT10" s="133">
        <f t="shared" si="19"/>
        <v>-3.6879029856431433E-3</v>
      </c>
      <c r="AU10" s="133">
        <f t="shared" si="19"/>
        <v>5.9976223711322163E-4</v>
      </c>
      <c r="AV10" s="133">
        <f t="shared" si="19"/>
        <v>-9.7621644728114187E-2</v>
      </c>
      <c r="AW10" s="133">
        <f t="shared" si="19"/>
        <v>0.10415429372484586</v>
      </c>
      <c r="AX10" s="133">
        <f t="shared" si="19"/>
        <v>-0.1618227332513047</v>
      </c>
    </row>
    <row r="11" spans="1:50">
      <c r="A11" s="62" t="s">
        <v>28</v>
      </c>
      <c r="B11" s="61">
        <v>1596</v>
      </c>
      <c r="C11" s="61">
        <v>1091</v>
      </c>
      <c r="D11" s="61">
        <v>982</v>
      </c>
      <c r="E11" s="61">
        <v>906</v>
      </c>
      <c r="F11" s="61">
        <v>866</v>
      </c>
      <c r="G11" s="61">
        <v>848</v>
      </c>
      <c r="H11" s="61">
        <v>766</v>
      </c>
      <c r="I11" s="61">
        <v>732</v>
      </c>
      <c r="J11" s="61">
        <v>772</v>
      </c>
      <c r="K11" s="61">
        <v>721</v>
      </c>
      <c r="L11" s="61">
        <v>823</v>
      </c>
      <c r="M11" s="61">
        <v>733</v>
      </c>
      <c r="N11" s="61">
        <v>555</v>
      </c>
      <c r="O11" s="61">
        <v>510</v>
      </c>
      <c r="P11" s="75">
        <f t="shared" si="0"/>
        <v>10305</v>
      </c>
      <c r="R11" s="16">
        <f t="shared" si="1"/>
        <v>5459</v>
      </c>
      <c r="S11" s="16">
        <f t="shared" si="2"/>
        <v>2225</v>
      </c>
      <c r="T11" s="17">
        <f t="shared" si="3"/>
        <v>2621</v>
      </c>
      <c r="U11" s="17">
        <f t="shared" si="4"/>
        <v>10305</v>
      </c>
      <c r="X11" s="12">
        <f t="shared" si="6"/>
        <v>0.6835839598997494</v>
      </c>
      <c r="Y11" s="12">
        <f t="shared" si="7"/>
        <v>0.91348837209302325</v>
      </c>
      <c r="Z11" s="12">
        <f t="shared" si="8"/>
        <v>0.92638036809815949</v>
      </c>
      <c r="AA11" s="12">
        <f t="shared" si="9"/>
        <v>0.94748358862144422</v>
      </c>
      <c r="AB11" s="12">
        <f t="shared" si="10"/>
        <v>0.95280898876404496</v>
      </c>
      <c r="AC11" s="12">
        <f t="shared" si="11"/>
        <v>0.97828863346104722</v>
      </c>
      <c r="AD11" s="12">
        <f t="shared" si="12"/>
        <v>0.93725992317541618</v>
      </c>
      <c r="AE11" s="12">
        <f t="shared" si="13"/>
        <v>1.0238726790450929</v>
      </c>
      <c r="AF11" s="12">
        <f t="shared" si="14"/>
        <v>0.9486842105263158</v>
      </c>
      <c r="AG11" s="12">
        <f t="shared" si="15"/>
        <v>1.0944148936170213</v>
      </c>
      <c r="AH11" s="12">
        <f t="shared" si="16"/>
        <v>1.0382436260623229</v>
      </c>
      <c r="AI11" s="12">
        <f t="shared" si="17"/>
        <v>0.79399141630901282</v>
      </c>
      <c r="AJ11" s="12">
        <f t="shared" si="18"/>
        <v>0.70735090152565883</v>
      </c>
      <c r="AL11" s="133">
        <f t="shared" si="19"/>
        <v>-2.5518942474920814E-2</v>
      </c>
      <c r="AM11" s="133">
        <f t="shared" si="19"/>
        <v>-1.2647991543340398E-2</v>
      </c>
      <c r="AN11" s="133">
        <f t="shared" si="19"/>
        <v>1.2380368098159455E-2</v>
      </c>
      <c r="AO11" s="133">
        <f t="shared" si="19"/>
        <v>-3.2692622832300233E-2</v>
      </c>
      <c r="AP11" s="133">
        <f t="shared" si="19"/>
        <v>3.1632518175809698E-2</v>
      </c>
      <c r="AQ11" s="133">
        <f t="shared" si="19"/>
        <v>6.1621966794380589E-2</v>
      </c>
      <c r="AR11" s="133">
        <f t="shared" si="19"/>
        <v>5.2450900480984775E-3</v>
      </c>
      <c r="AS11" s="133">
        <f t="shared" si="19"/>
        <v>7.3872679045092982E-2</v>
      </c>
      <c r="AT11" s="133">
        <f t="shared" si="19"/>
        <v>-3.303902707159545E-2</v>
      </c>
      <c r="AU11" s="133">
        <f t="shared" si="19"/>
        <v>0.14421300936399295</v>
      </c>
      <c r="AV11" s="133">
        <f t="shared" si="19"/>
        <v>6.1986642822099425E-2</v>
      </c>
      <c r="AW11" s="133">
        <f t="shared" si="19"/>
        <v>-9.1757969440372955E-2</v>
      </c>
      <c r="AX11" s="133">
        <f t="shared" si="19"/>
        <v>-0.11211534651201782</v>
      </c>
    </row>
    <row r="12" spans="1:50">
      <c r="A12" s="62" t="s">
        <v>29</v>
      </c>
      <c r="B12" s="61">
        <v>1551</v>
      </c>
      <c r="C12" s="61">
        <v>1078</v>
      </c>
      <c r="D12" s="61">
        <v>1018</v>
      </c>
      <c r="E12" s="61">
        <v>968</v>
      </c>
      <c r="F12" s="61">
        <v>867</v>
      </c>
      <c r="G12" s="61">
        <v>847</v>
      </c>
      <c r="H12" s="61">
        <v>817</v>
      </c>
      <c r="I12" s="61">
        <v>722</v>
      </c>
      <c r="J12" s="61">
        <v>723</v>
      </c>
      <c r="K12" s="61">
        <v>765</v>
      </c>
      <c r="L12" s="61">
        <v>669</v>
      </c>
      <c r="M12" s="61">
        <v>803</v>
      </c>
      <c r="N12" s="61">
        <v>594</v>
      </c>
      <c r="O12" s="61">
        <v>504</v>
      </c>
      <c r="P12" s="75">
        <f t="shared" si="0"/>
        <v>10375</v>
      </c>
      <c r="R12" s="16">
        <f t="shared" si="1"/>
        <v>5595</v>
      </c>
      <c r="S12" s="16">
        <f t="shared" si="2"/>
        <v>2210</v>
      </c>
      <c r="T12" s="17">
        <f t="shared" si="3"/>
        <v>2570</v>
      </c>
      <c r="U12" s="17">
        <f t="shared" si="4"/>
        <v>10375</v>
      </c>
      <c r="X12" s="12">
        <f t="shared" si="6"/>
        <v>0.69503546099290781</v>
      </c>
      <c r="Y12" s="12">
        <f t="shared" si="7"/>
        <v>0.93308890925756183</v>
      </c>
      <c r="Z12" s="12">
        <f t="shared" si="8"/>
        <v>0.98574338085539714</v>
      </c>
      <c r="AA12" s="12">
        <f t="shared" si="9"/>
        <v>0.95695364238410596</v>
      </c>
      <c r="AB12" s="12">
        <f t="shared" si="10"/>
        <v>0.97806004618937648</v>
      </c>
      <c r="AC12" s="12">
        <f t="shared" si="11"/>
        <v>0.96344339622641506</v>
      </c>
      <c r="AD12" s="12">
        <f t="shared" si="12"/>
        <v>0.94255874673629247</v>
      </c>
      <c r="AE12" s="12">
        <f t="shared" si="13"/>
        <v>0.98770491803278693</v>
      </c>
      <c r="AF12" s="12">
        <f t="shared" si="14"/>
        <v>0.9909326424870466</v>
      </c>
      <c r="AG12" s="12">
        <f t="shared" si="15"/>
        <v>0.92787794729542306</v>
      </c>
      <c r="AH12" s="12">
        <f t="shared" si="16"/>
        <v>0.97569866342648848</v>
      </c>
      <c r="AI12" s="12">
        <f t="shared" si="17"/>
        <v>0.81036834924965895</v>
      </c>
      <c r="AJ12" s="12">
        <f t="shared" si="18"/>
        <v>0.90810810810810816</v>
      </c>
      <c r="AL12" s="133">
        <f t="shared" si="19"/>
        <v>1.14515010931584E-2</v>
      </c>
      <c r="AM12" s="133">
        <f t="shared" si="19"/>
        <v>1.9600537164538578E-2</v>
      </c>
      <c r="AN12" s="133">
        <f t="shared" si="19"/>
        <v>5.9363012757237654E-2</v>
      </c>
      <c r="AO12" s="133">
        <f t="shared" si="19"/>
        <v>9.4700537626617454E-3</v>
      </c>
      <c r="AP12" s="133">
        <f t="shared" si="19"/>
        <v>2.5251057425331513E-2</v>
      </c>
      <c r="AQ12" s="133">
        <f t="shared" si="19"/>
        <v>-1.4845237234632158E-2</v>
      </c>
      <c r="AR12" s="133">
        <f t="shared" si="19"/>
        <v>5.2988235608762979E-3</v>
      </c>
      <c r="AS12" s="133">
        <f t="shared" si="19"/>
        <v>-3.616776101230601E-2</v>
      </c>
      <c r="AT12" s="133">
        <f t="shared" si="19"/>
        <v>4.2248431960730803E-2</v>
      </c>
      <c r="AU12" s="133">
        <f t="shared" si="19"/>
        <v>-0.16653694632159821</v>
      </c>
      <c r="AV12" s="133">
        <f t="shared" si="19"/>
        <v>-6.2544962635834422E-2</v>
      </c>
      <c r="AW12" s="133">
        <f t="shared" si="19"/>
        <v>1.6376932940646127E-2</v>
      </c>
      <c r="AX12" s="133">
        <f t="shared" si="19"/>
        <v>0.20075720658244933</v>
      </c>
    </row>
    <row r="13" spans="1:50">
      <c r="A13" s="62" t="s">
        <v>30</v>
      </c>
      <c r="B13" s="61">
        <v>1512</v>
      </c>
      <c r="C13" s="61">
        <v>1157</v>
      </c>
      <c r="D13" s="61">
        <v>1068</v>
      </c>
      <c r="E13" s="61">
        <v>970</v>
      </c>
      <c r="F13" s="61">
        <v>945</v>
      </c>
      <c r="G13" s="61">
        <v>844</v>
      </c>
      <c r="H13" s="61">
        <v>850</v>
      </c>
      <c r="I13" s="61">
        <v>785</v>
      </c>
      <c r="J13" s="61">
        <v>704</v>
      </c>
      <c r="K13" s="61">
        <v>708</v>
      </c>
      <c r="L13" s="61">
        <v>960</v>
      </c>
      <c r="M13" s="61">
        <v>571</v>
      </c>
      <c r="N13" s="61">
        <v>532</v>
      </c>
      <c r="O13" s="61">
        <v>452</v>
      </c>
      <c r="P13" s="75">
        <f t="shared" si="0"/>
        <v>10546</v>
      </c>
      <c r="Q13" s="15"/>
      <c r="R13" s="16">
        <f t="shared" si="1"/>
        <v>5834</v>
      </c>
      <c r="S13" s="16">
        <f t="shared" si="2"/>
        <v>2197</v>
      </c>
      <c r="T13" s="17">
        <f t="shared" si="3"/>
        <v>2515</v>
      </c>
      <c r="U13" s="17">
        <f>SUM(R13:T13)</f>
        <v>10546</v>
      </c>
      <c r="V13" s="17"/>
      <c r="W13" s="87"/>
      <c r="X13" s="12">
        <f t="shared" si="6"/>
        <v>0.76521164021164023</v>
      </c>
      <c r="Y13" s="12">
        <f t="shared" si="7"/>
        <v>0.99072356215213353</v>
      </c>
      <c r="Z13" s="12">
        <f t="shared" si="8"/>
        <v>0.95284872298624756</v>
      </c>
      <c r="AA13" s="12">
        <f t="shared" si="9"/>
        <v>0.97623966942148765</v>
      </c>
      <c r="AB13" s="12">
        <f t="shared" si="10"/>
        <v>0.97347174163783157</v>
      </c>
      <c r="AC13" s="12">
        <f t="shared" si="11"/>
        <v>1.0035419126328218</v>
      </c>
      <c r="AD13" s="12">
        <f t="shared" si="12"/>
        <v>0.96083231334149322</v>
      </c>
      <c r="AE13" s="12">
        <f t="shared" si="13"/>
        <v>0.97506925207756234</v>
      </c>
      <c r="AF13" s="12">
        <f t="shared" si="14"/>
        <v>0.97925311203319498</v>
      </c>
      <c r="AG13" s="12">
        <f t="shared" si="15"/>
        <v>1.2549019607843137</v>
      </c>
      <c r="AH13" s="12">
        <f t="shared" si="16"/>
        <v>0.85351270553064273</v>
      </c>
      <c r="AI13" s="12">
        <f t="shared" si="17"/>
        <v>0.66251556662515565</v>
      </c>
      <c r="AJ13" s="12">
        <f t="shared" si="18"/>
        <v>0.76094276094276092</v>
      </c>
      <c r="AL13" s="133">
        <f t="shared" si="19"/>
        <v>7.0176179218732426E-2</v>
      </c>
      <c r="AM13" s="133">
        <f t="shared" si="19"/>
        <v>5.7634652894571703E-2</v>
      </c>
      <c r="AN13" s="133">
        <f t="shared" si="19"/>
        <v>-3.2894657869149579E-2</v>
      </c>
      <c r="AO13" s="133">
        <f t="shared" si="19"/>
        <v>1.9286027037381692E-2</v>
      </c>
      <c r="AP13" s="133">
        <f t="shared" si="19"/>
        <v>-4.5883045515449083E-3</v>
      </c>
      <c r="AQ13" s="133">
        <f t="shared" si="19"/>
        <v>4.0098516406406715E-2</v>
      </c>
      <c r="AR13" s="133">
        <f t="shared" si="19"/>
        <v>1.8273566605200742E-2</v>
      </c>
      <c r="AS13" s="133">
        <f t="shared" si="19"/>
        <v>-1.2635665955224584E-2</v>
      </c>
      <c r="AT13" s="133">
        <f t="shared" si="19"/>
        <v>-1.1679530453851616E-2</v>
      </c>
      <c r="AU13" s="133">
        <f t="shared" si="19"/>
        <v>0.32702401348889065</v>
      </c>
      <c r="AV13" s="133">
        <f t="shared" si="19"/>
        <v>-0.12218595789584574</v>
      </c>
      <c r="AW13" s="133">
        <f t="shared" si="19"/>
        <v>-0.1478527826245033</v>
      </c>
      <c r="AX13" s="133">
        <f t="shared" si="19"/>
        <v>-0.14716534716534724</v>
      </c>
    </row>
    <row r="14" spans="1:50">
      <c r="A14" s="62" t="s">
        <v>31</v>
      </c>
      <c r="B14" s="61">
        <v>1483</v>
      </c>
      <c r="C14" s="61">
        <v>1178</v>
      </c>
      <c r="D14" s="61">
        <v>1140</v>
      </c>
      <c r="E14" s="61">
        <v>1026</v>
      </c>
      <c r="F14" s="61">
        <v>974</v>
      </c>
      <c r="G14" s="61">
        <v>915</v>
      </c>
      <c r="H14" s="61">
        <v>864</v>
      </c>
      <c r="I14" s="61">
        <v>844</v>
      </c>
      <c r="J14" s="61">
        <v>798</v>
      </c>
      <c r="K14" s="61">
        <v>686</v>
      </c>
      <c r="L14" s="61">
        <v>655</v>
      </c>
      <c r="M14" s="61">
        <v>879</v>
      </c>
      <c r="N14" s="61">
        <v>561</v>
      </c>
      <c r="O14" s="61">
        <v>452</v>
      </c>
      <c r="P14" s="75">
        <f t="shared" si="0"/>
        <v>10972</v>
      </c>
      <c r="Q14" s="18">
        <f t="shared" ref="Q14:Q22" si="20">P14-P13</f>
        <v>426</v>
      </c>
      <c r="R14" s="16">
        <f t="shared" si="1"/>
        <v>6097</v>
      </c>
      <c r="S14" s="16">
        <f t="shared" si="2"/>
        <v>2328</v>
      </c>
      <c r="T14" s="17">
        <f t="shared" si="3"/>
        <v>2547</v>
      </c>
      <c r="U14" s="17">
        <f t="shared" ref="U14:U22" si="21">SUM(R14:T14)</f>
        <v>10972</v>
      </c>
      <c r="V14" s="16"/>
      <c r="W14" s="88"/>
      <c r="X14" s="12">
        <f t="shared" si="6"/>
        <v>0.79433580579905594</v>
      </c>
      <c r="Y14" s="12">
        <f t="shared" si="7"/>
        <v>0.98530682800345726</v>
      </c>
      <c r="Z14" s="12">
        <f t="shared" si="8"/>
        <v>0.9606741573033708</v>
      </c>
      <c r="AA14" s="12">
        <f t="shared" si="9"/>
        <v>1.0041237113402062</v>
      </c>
      <c r="AB14" s="12">
        <f t="shared" si="10"/>
        <v>0.96825396825396826</v>
      </c>
      <c r="AC14" s="12">
        <f t="shared" si="11"/>
        <v>1.0236966824644549</v>
      </c>
      <c r="AD14" s="12">
        <f t="shared" si="12"/>
        <v>0.99294117647058822</v>
      </c>
      <c r="AE14" s="12">
        <f t="shared" si="13"/>
        <v>1.0165605095541401</v>
      </c>
      <c r="AF14" s="12">
        <f t="shared" si="14"/>
        <v>0.97443181818181823</v>
      </c>
      <c r="AG14" s="12">
        <f t="shared" si="15"/>
        <v>0.92514124293785316</v>
      </c>
      <c r="AH14" s="12">
        <f t="shared" si="16"/>
        <v>0.91562500000000002</v>
      </c>
      <c r="AI14" s="12">
        <f t="shared" si="17"/>
        <v>0.98248686514886163</v>
      </c>
      <c r="AJ14" s="12">
        <f t="shared" si="18"/>
        <v>0.84962406015037595</v>
      </c>
      <c r="AL14" s="133">
        <f t="shared" si="19"/>
        <v>2.9124165587415707E-2</v>
      </c>
      <c r="AM14" s="133">
        <f t="shared" si="19"/>
        <v>-5.4167341486762721E-3</v>
      </c>
      <c r="AN14" s="133">
        <f t="shared" si="19"/>
        <v>7.8254343171232366E-3</v>
      </c>
      <c r="AO14" s="133">
        <f t="shared" si="19"/>
        <v>2.7884041918718516E-2</v>
      </c>
      <c r="AP14" s="133">
        <f t="shared" si="19"/>
        <v>-5.2177733838633111E-3</v>
      </c>
      <c r="AQ14" s="133">
        <f t="shared" si="19"/>
        <v>2.0154769831633113E-2</v>
      </c>
      <c r="AR14" s="133">
        <f t="shared" si="19"/>
        <v>3.2108863129095E-2</v>
      </c>
      <c r="AS14" s="133">
        <f t="shared" si="19"/>
        <v>4.1491257476577781E-2</v>
      </c>
      <c r="AT14" s="133">
        <f t="shared" si="19"/>
        <v>-4.8212938513767511E-3</v>
      </c>
      <c r="AU14" s="133">
        <f t="shared" si="19"/>
        <v>-0.32976071784646055</v>
      </c>
      <c r="AV14" s="133">
        <f t="shared" si="19"/>
        <v>6.2112294469357288E-2</v>
      </c>
      <c r="AW14" s="133">
        <f t="shared" si="19"/>
        <v>0.31997129852370598</v>
      </c>
      <c r="AX14" s="133">
        <f t="shared" si="19"/>
        <v>8.8681299207615027E-2</v>
      </c>
    </row>
    <row r="15" spans="1:50">
      <c r="A15" s="62" t="s">
        <v>32</v>
      </c>
      <c r="B15" s="61">
        <v>1611</v>
      </c>
      <c r="C15" s="61">
        <v>1203</v>
      </c>
      <c r="D15" s="61">
        <v>1155</v>
      </c>
      <c r="E15" s="61">
        <v>1064</v>
      </c>
      <c r="F15" s="61">
        <v>1003</v>
      </c>
      <c r="G15" s="61">
        <v>943</v>
      </c>
      <c r="H15" s="61">
        <v>929</v>
      </c>
      <c r="I15" s="61">
        <v>813</v>
      </c>
      <c r="J15" s="61">
        <v>828</v>
      </c>
      <c r="K15" s="61">
        <v>772</v>
      </c>
      <c r="L15" s="61">
        <v>616</v>
      </c>
      <c r="M15" s="61">
        <v>683</v>
      </c>
      <c r="N15" s="61">
        <v>799</v>
      </c>
      <c r="O15" s="61">
        <v>470</v>
      </c>
      <c r="P15" s="75">
        <f t="shared" si="0"/>
        <v>11278</v>
      </c>
      <c r="Q15" s="15">
        <f t="shared" si="20"/>
        <v>306</v>
      </c>
      <c r="R15" s="16">
        <f t="shared" si="1"/>
        <v>6297</v>
      </c>
      <c r="S15" s="16">
        <f t="shared" si="2"/>
        <v>2413</v>
      </c>
      <c r="T15" s="17">
        <f t="shared" si="3"/>
        <v>2568</v>
      </c>
      <c r="U15" s="17">
        <f t="shared" si="21"/>
        <v>11278</v>
      </c>
      <c r="V15" s="16"/>
      <c r="W15" s="87"/>
      <c r="X15" s="12">
        <f t="shared" si="6"/>
        <v>0.74674115456238366</v>
      </c>
      <c r="Y15" s="12">
        <f t="shared" si="7"/>
        <v>0.98047538200339557</v>
      </c>
      <c r="Z15" s="12">
        <f t="shared" si="8"/>
        <v>0.93333333333333335</v>
      </c>
      <c r="AA15" s="12">
        <f t="shared" si="9"/>
        <v>0.97758284600389866</v>
      </c>
      <c r="AB15" s="12">
        <f t="shared" si="10"/>
        <v>0.96817248459958927</v>
      </c>
      <c r="AC15" s="12">
        <f t="shared" si="11"/>
        <v>1.0153005464480875</v>
      </c>
      <c r="AD15" s="12">
        <f t="shared" si="12"/>
        <v>0.94097222222222221</v>
      </c>
      <c r="AE15" s="12">
        <f t="shared" si="13"/>
        <v>0.98104265402843605</v>
      </c>
      <c r="AF15" s="12">
        <f t="shared" si="14"/>
        <v>0.96741854636591473</v>
      </c>
      <c r="AG15" s="12">
        <f t="shared" si="15"/>
        <v>0.89795918367346939</v>
      </c>
      <c r="AH15" s="12">
        <f t="shared" si="16"/>
        <v>1.0427480916030534</v>
      </c>
      <c r="AI15" s="12">
        <f t="shared" si="17"/>
        <v>0.90898748577929467</v>
      </c>
      <c r="AJ15" s="12">
        <f t="shared" si="18"/>
        <v>0.83778966131907306</v>
      </c>
      <c r="AL15" s="133">
        <f t="shared" si="19"/>
        <v>-4.7594651236672281E-2</v>
      </c>
      <c r="AM15" s="133">
        <f t="shared" si="19"/>
        <v>-4.8314460000616899E-3</v>
      </c>
      <c r="AN15" s="133">
        <f t="shared" si="19"/>
        <v>-2.7340823970037453E-2</v>
      </c>
      <c r="AO15" s="133">
        <f t="shared" si="19"/>
        <v>-2.6540865336307506E-2</v>
      </c>
      <c r="AP15" s="133">
        <f t="shared" si="19"/>
        <v>-8.1483654378988746E-5</v>
      </c>
      <c r="AQ15" s="133">
        <f t="shared" si="19"/>
        <v>-8.3961360163673504E-3</v>
      </c>
      <c r="AR15" s="133">
        <f t="shared" si="19"/>
        <v>-5.1968954248366006E-2</v>
      </c>
      <c r="AS15" s="133">
        <f t="shared" si="19"/>
        <v>-3.5517855525704078E-2</v>
      </c>
      <c r="AT15" s="133">
        <f t="shared" si="19"/>
        <v>-7.013271815903499E-3</v>
      </c>
      <c r="AU15" s="133">
        <f t="shared" si="19"/>
        <v>-2.7182059264383773E-2</v>
      </c>
      <c r="AV15" s="133">
        <f t="shared" si="19"/>
        <v>0.12712309160305335</v>
      </c>
      <c r="AW15" s="133">
        <f t="shared" si="19"/>
        <v>-7.3499379369566964E-2</v>
      </c>
      <c r="AX15" s="133">
        <f t="shared" si="19"/>
        <v>-1.1834398831302884E-2</v>
      </c>
    </row>
    <row r="16" spans="1:50">
      <c r="A16" s="62" t="s">
        <v>33</v>
      </c>
      <c r="B16" s="61">
        <v>1499</v>
      </c>
      <c r="C16" s="61">
        <v>1168</v>
      </c>
      <c r="D16" s="61">
        <v>1123</v>
      </c>
      <c r="E16" s="61">
        <v>1041</v>
      </c>
      <c r="F16" s="61">
        <v>992</v>
      </c>
      <c r="G16" s="61">
        <v>933</v>
      </c>
      <c r="H16" s="61">
        <v>895</v>
      </c>
      <c r="I16" s="61">
        <v>885</v>
      </c>
      <c r="J16" s="61">
        <v>805</v>
      </c>
      <c r="K16" s="61">
        <v>798</v>
      </c>
      <c r="L16" s="61">
        <v>657</v>
      </c>
      <c r="M16" s="61">
        <v>589</v>
      </c>
      <c r="N16" s="61">
        <v>618</v>
      </c>
      <c r="O16" s="61">
        <v>563</v>
      </c>
      <c r="P16" s="75">
        <f t="shared" si="0"/>
        <v>11067</v>
      </c>
      <c r="Q16" s="18">
        <f t="shared" si="20"/>
        <v>-211</v>
      </c>
      <c r="R16" s="16">
        <f t="shared" si="1"/>
        <v>6152</v>
      </c>
      <c r="S16" s="16">
        <f t="shared" si="2"/>
        <v>2488</v>
      </c>
      <c r="T16" s="17">
        <f t="shared" si="3"/>
        <v>2427</v>
      </c>
      <c r="U16" s="17">
        <f t="shared" si="21"/>
        <v>11067</v>
      </c>
      <c r="V16" s="17"/>
      <c r="W16" s="87"/>
      <c r="X16" s="12">
        <f t="shared" si="6"/>
        <v>0.77918612408272181</v>
      </c>
      <c r="Y16" s="12">
        <f t="shared" si="7"/>
        <v>0.93349958437240232</v>
      </c>
      <c r="Z16" s="12">
        <f t="shared" si="8"/>
        <v>0.90129870129870127</v>
      </c>
      <c r="AA16" s="12">
        <f t="shared" si="9"/>
        <v>0.93233082706766912</v>
      </c>
      <c r="AB16" s="12">
        <f t="shared" si="10"/>
        <v>0.93020937188434694</v>
      </c>
      <c r="AC16" s="12">
        <f t="shared" si="11"/>
        <v>0.94909862142099677</v>
      </c>
      <c r="AD16" s="12">
        <f t="shared" si="12"/>
        <v>0.95263724434876207</v>
      </c>
      <c r="AE16" s="12">
        <f t="shared" si="13"/>
        <v>0.99015990159901601</v>
      </c>
      <c r="AF16" s="12">
        <f t="shared" si="14"/>
        <v>0.96376811594202894</v>
      </c>
      <c r="AG16" s="12">
        <f t="shared" si="15"/>
        <v>0.85103626943005184</v>
      </c>
      <c r="AH16" s="12">
        <f t="shared" si="16"/>
        <v>0.95616883116883122</v>
      </c>
      <c r="AI16" s="12">
        <f t="shared" si="17"/>
        <v>0.90483162518301608</v>
      </c>
      <c r="AJ16" s="12">
        <f t="shared" si="18"/>
        <v>0.70463078848560701</v>
      </c>
      <c r="AL16" s="133">
        <f t="shared" si="19"/>
        <v>3.2444969520338152E-2</v>
      </c>
      <c r="AM16" s="133">
        <f t="shared" si="19"/>
        <v>-4.6975797630993243E-2</v>
      </c>
      <c r="AN16" s="133">
        <f t="shared" si="19"/>
        <v>-3.2034632034632082E-2</v>
      </c>
      <c r="AO16" s="133">
        <f t="shared" si="19"/>
        <v>-4.5252018936229543E-2</v>
      </c>
      <c r="AP16" s="133">
        <f t="shared" si="19"/>
        <v>-3.7963112715242331E-2</v>
      </c>
      <c r="AQ16" s="133">
        <f t="shared" si="19"/>
        <v>-6.6201925027090769E-2</v>
      </c>
      <c r="AR16" s="133">
        <f t="shared" si="19"/>
        <v>1.1665022126539859E-2</v>
      </c>
      <c r="AS16" s="133">
        <f t="shared" si="19"/>
        <v>9.1172475705799672E-3</v>
      </c>
      <c r="AT16" s="133">
        <f t="shared" si="19"/>
        <v>-3.6504304238857976E-3</v>
      </c>
      <c r="AU16" s="133">
        <f t="shared" si="19"/>
        <v>-4.6922914243417546E-2</v>
      </c>
      <c r="AV16" s="133">
        <f t="shared" si="19"/>
        <v>-8.6579260434222149E-2</v>
      </c>
      <c r="AW16" s="133">
        <f t="shared" si="19"/>
        <v>-4.1558605962785933E-3</v>
      </c>
      <c r="AX16" s="133">
        <f t="shared" si="19"/>
        <v>-0.13315887283346606</v>
      </c>
    </row>
    <row r="17" spans="1:50">
      <c r="A17" s="62" t="s">
        <v>34</v>
      </c>
      <c r="B17" s="61">
        <v>1647</v>
      </c>
      <c r="C17" s="61">
        <v>1267</v>
      </c>
      <c r="D17" s="61">
        <v>1147</v>
      </c>
      <c r="E17" s="61">
        <v>1084</v>
      </c>
      <c r="F17" s="61">
        <v>1043</v>
      </c>
      <c r="G17" s="61">
        <v>966</v>
      </c>
      <c r="H17" s="61">
        <v>948</v>
      </c>
      <c r="I17" s="61">
        <v>886</v>
      </c>
      <c r="J17" s="61">
        <v>893</v>
      </c>
      <c r="K17" s="61">
        <v>785</v>
      </c>
      <c r="L17" s="61">
        <v>691</v>
      </c>
      <c r="M17" s="61">
        <v>658</v>
      </c>
      <c r="N17" s="61">
        <v>572</v>
      </c>
      <c r="O17" s="61">
        <v>650</v>
      </c>
      <c r="P17" s="75">
        <f t="shared" si="0"/>
        <v>11590</v>
      </c>
      <c r="Q17" s="18">
        <f t="shared" si="20"/>
        <v>523</v>
      </c>
      <c r="R17" s="16">
        <f t="shared" si="1"/>
        <v>6455</v>
      </c>
      <c r="S17" s="16">
        <f t="shared" si="2"/>
        <v>2564</v>
      </c>
      <c r="T17" s="17">
        <f t="shared" si="3"/>
        <v>2571</v>
      </c>
      <c r="U17" s="17">
        <f t="shared" si="21"/>
        <v>11590</v>
      </c>
      <c r="V17" s="16"/>
      <c r="W17" s="87"/>
      <c r="X17" s="12">
        <f t="shared" si="6"/>
        <v>0.76927747419550696</v>
      </c>
      <c r="Y17" s="12">
        <f t="shared" si="7"/>
        <v>0.98202054794520544</v>
      </c>
      <c r="Z17" s="12">
        <f t="shared" si="8"/>
        <v>0.96527159394479078</v>
      </c>
      <c r="AA17" s="12">
        <f t="shared" si="9"/>
        <v>1.0019212295869357</v>
      </c>
      <c r="AB17" s="12">
        <f t="shared" si="10"/>
        <v>0.97379032258064513</v>
      </c>
      <c r="AC17" s="12">
        <f t="shared" si="11"/>
        <v>1.0160771704180065</v>
      </c>
      <c r="AD17" s="12">
        <f t="shared" si="12"/>
        <v>0.98994413407821225</v>
      </c>
      <c r="AE17" s="12">
        <f t="shared" si="13"/>
        <v>1.0090395480225989</v>
      </c>
      <c r="AF17" s="12">
        <f t="shared" si="14"/>
        <v>0.97515527950310554</v>
      </c>
      <c r="AG17" s="12">
        <f t="shared" si="15"/>
        <v>0.86591478696741853</v>
      </c>
      <c r="AH17" s="12">
        <f t="shared" si="16"/>
        <v>1.0015220700152208</v>
      </c>
      <c r="AI17" s="12">
        <f t="shared" si="17"/>
        <v>0.97113752122241082</v>
      </c>
      <c r="AJ17" s="12">
        <f t="shared" si="18"/>
        <v>1.051779935275081</v>
      </c>
      <c r="AL17" s="133">
        <f t="shared" si="19"/>
        <v>-9.9086498872148487E-3</v>
      </c>
      <c r="AM17" s="133">
        <f t="shared" si="19"/>
        <v>4.8520963572803111E-2</v>
      </c>
      <c r="AN17" s="133">
        <f t="shared" si="19"/>
        <v>6.3972892646089519E-2</v>
      </c>
      <c r="AO17" s="133">
        <f t="shared" si="19"/>
        <v>6.9590402519266625E-2</v>
      </c>
      <c r="AP17" s="133">
        <f t="shared" si="19"/>
        <v>4.3580950696298193E-2</v>
      </c>
      <c r="AQ17" s="133">
        <f t="shared" si="19"/>
        <v>6.6978548997009724E-2</v>
      </c>
      <c r="AR17" s="133">
        <f t="shared" si="19"/>
        <v>3.7306889729450177E-2</v>
      </c>
      <c r="AS17" s="133">
        <f t="shared" si="19"/>
        <v>1.8879646423582863E-2</v>
      </c>
      <c r="AT17" s="133">
        <f t="shared" si="19"/>
        <v>1.1387163561076608E-2</v>
      </c>
      <c r="AU17" s="133">
        <f t="shared" si="19"/>
        <v>1.4878517537366687E-2</v>
      </c>
      <c r="AV17" s="133">
        <f t="shared" si="19"/>
        <v>4.5353238846389532E-2</v>
      </c>
      <c r="AW17" s="133">
        <f t="shared" si="19"/>
        <v>6.6305896039394741E-2</v>
      </c>
      <c r="AX17" s="133">
        <f t="shared" si="19"/>
        <v>0.34714914678947395</v>
      </c>
    </row>
    <row r="18" spans="1:50">
      <c r="A18" s="62" t="s">
        <v>35</v>
      </c>
      <c r="B18" s="61">
        <v>1501</v>
      </c>
      <c r="C18" s="61">
        <v>1263</v>
      </c>
      <c r="D18" s="61">
        <v>1279</v>
      </c>
      <c r="E18" s="61">
        <v>1156</v>
      </c>
      <c r="F18" s="61">
        <v>1032</v>
      </c>
      <c r="G18" s="61">
        <v>1032</v>
      </c>
      <c r="H18" s="61">
        <v>969</v>
      </c>
      <c r="I18" s="61">
        <v>912</v>
      </c>
      <c r="J18" s="61">
        <v>931</v>
      </c>
      <c r="K18" s="61">
        <v>870</v>
      </c>
      <c r="L18" s="61">
        <v>712</v>
      </c>
      <c r="M18" s="61">
        <v>681</v>
      </c>
      <c r="N18" s="61">
        <v>641</v>
      </c>
      <c r="O18" s="61">
        <v>561</v>
      </c>
      <c r="P18" s="75">
        <f t="shared" si="0"/>
        <v>12039</v>
      </c>
      <c r="Q18" s="15">
        <f t="shared" si="20"/>
        <v>449</v>
      </c>
      <c r="R18" s="16">
        <f t="shared" si="1"/>
        <v>6731</v>
      </c>
      <c r="S18" s="16">
        <f t="shared" si="2"/>
        <v>2713</v>
      </c>
      <c r="T18" s="17">
        <f t="shared" si="3"/>
        <v>2595</v>
      </c>
      <c r="U18" s="17">
        <f t="shared" si="21"/>
        <v>12039</v>
      </c>
      <c r="V18" s="16"/>
      <c r="W18" s="87"/>
      <c r="X18" s="12">
        <f t="shared" si="6"/>
        <v>0.84143904063957364</v>
      </c>
      <c r="Y18" s="12">
        <f t="shared" si="7"/>
        <v>1.0094711917916337</v>
      </c>
      <c r="Z18" s="12">
        <f t="shared" si="8"/>
        <v>1.0078465562336529</v>
      </c>
      <c r="AA18" s="12">
        <f t="shared" si="9"/>
        <v>0.95202952029520294</v>
      </c>
      <c r="AB18" s="12">
        <f t="shared" si="10"/>
        <v>0.98945349952061357</v>
      </c>
      <c r="AC18" s="12">
        <f t="shared" si="11"/>
        <v>1.0031055900621118</v>
      </c>
      <c r="AD18" s="12">
        <f t="shared" si="12"/>
        <v>0.96202531645569622</v>
      </c>
      <c r="AE18" s="12">
        <f t="shared" si="13"/>
        <v>1.0507900677200903</v>
      </c>
      <c r="AF18" s="12">
        <f t="shared" si="14"/>
        <v>0.97424412094064949</v>
      </c>
      <c r="AG18" s="12">
        <f t="shared" si="15"/>
        <v>0.90700636942675161</v>
      </c>
      <c r="AH18" s="12">
        <f t="shared" si="16"/>
        <v>0.98552821997105644</v>
      </c>
      <c r="AI18" s="12">
        <f t="shared" si="17"/>
        <v>0.97416413373860178</v>
      </c>
      <c r="AJ18" s="12">
        <f t="shared" si="18"/>
        <v>0.98076923076923073</v>
      </c>
      <c r="AL18" s="133">
        <f t="shared" si="19"/>
        <v>7.2161566444066683E-2</v>
      </c>
      <c r="AM18" s="133">
        <f t="shared" si="19"/>
        <v>2.7450643846428258E-2</v>
      </c>
      <c r="AN18" s="133">
        <f t="shared" si="19"/>
        <v>4.257496228886215E-2</v>
      </c>
      <c r="AO18" s="133">
        <f t="shared" si="19"/>
        <v>-4.9891709291732811E-2</v>
      </c>
      <c r="AP18" s="133">
        <f t="shared" si="19"/>
        <v>1.5663176939968437E-2</v>
      </c>
      <c r="AQ18" s="133">
        <f t="shared" si="19"/>
        <v>-1.2971580355894741E-2</v>
      </c>
      <c r="AR18" s="133">
        <f t="shared" si="19"/>
        <v>-2.7918817622516023E-2</v>
      </c>
      <c r="AS18" s="133">
        <f t="shared" si="19"/>
        <v>4.1750519697491439E-2</v>
      </c>
      <c r="AT18" s="133">
        <f t="shared" si="19"/>
        <v>-9.111585624560492E-4</v>
      </c>
      <c r="AU18" s="133">
        <f t="shared" si="19"/>
        <v>4.1091582459333087E-2</v>
      </c>
      <c r="AV18" s="133">
        <f t="shared" si="19"/>
        <v>-1.5993850044164315E-2</v>
      </c>
      <c r="AW18" s="133">
        <f t="shared" si="19"/>
        <v>3.0266125161909629E-3</v>
      </c>
      <c r="AX18" s="133">
        <f t="shared" si="19"/>
        <v>-7.1010704505850231E-2</v>
      </c>
    </row>
    <row r="19" spans="1:50">
      <c r="A19" s="62" t="s">
        <v>36</v>
      </c>
      <c r="B19" s="61">
        <v>1470</v>
      </c>
      <c r="C19" s="61">
        <v>1024</v>
      </c>
      <c r="D19" s="61">
        <v>1182</v>
      </c>
      <c r="E19" s="61">
        <v>1216</v>
      </c>
      <c r="F19" s="61">
        <v>1164</v>
      </c>
      <c r="G19" s="61">
        <v>1029</v>
      </c>
      <c r="H19" s="61">
        <v>1030</v>
      </c>
      <c r="I19" s="61">
        <v>950</v>
      </c>
      <c r="J19" s="61">
        <v>930</v>
      </c>
      <c r="K19" s="61">
        <v>918</v>
      </c>
      <c r="L19" s="61">
        <v>780</v>
      </c>
      <c r="M19" s="61">
        <v>699</v>
      </c>
      <c r="N19" s="61">
        <v>668</v>
      </c>
      <c r="O19" s="61">
        <v>647</v>
      </c>
      <c r="P19" s="75">
        <f t="shared" si="0"/>
        <v>12237</v>
      </c>
      <c r="Q19" s="15">
        <f t="shared" si="20"/>
        <v>198</v>
      </c>
      <c r="R19" s="16">
        <f t="shared" si="1"/>
        <v>6645</v>
      </c>
      <c r="S19" s="16">
        <f t="shared" si="2"/>
        <v>2798</v>
      </c>
      <c r="T19" s="17">
        <f t="shared" si="3"/>
        <v>2794</v>
      </c>
      <c r="U19" s="17">
        <f t="shared" si="21"/>
        <v>12237</v>
      </c>
      <c r="V19" s="16"/>
      <c r="W19" s="87"/>
      <c r="X19" s="12">
        <f t="shared" si="6"/>
        <v>0.69659863945578226</v>
      </c>
      <c r="Y19" s="12">
        <f t="shared" si="7"/>
        <v>0.93586698337292162</v>
      </c>
      <c r="Z19" s="12">
        <f t="shared" si="8"/>
        <v>0.95074276778733391</v>
      </c>
      <c r="AA19" s="12">
        <f t="shared" si="9"/>
        <v>1.0069204152249136</v>
      </c>
      <c r="AB19" s="12">
        <f t="shared" si="10"/>
        <v>0.99709302325581395</v>
      </c>
      <c r="AC19" s="12">
        <f t="shared" si="11"/>
        <v>0.99806201550387597</v>
      </c>
      <c r="AD19" s="12">
        <f t="shared" si="12"/>
        <v>0.98039215686274506</v>
      </c>
      <c r="AE19" s="12">
        <f t="shared" si="13"/>
        <v>1.0197368421052631</v>
      </c>
      <c r="AF19" s="12">
        <f t="shared" si="14"/>
        <v>0.9860365198711063</v>
      </c>
      <c r="AG19" s="12">
        <f t="shared" si="15"/>
        <v>0.89655172413793105</v>
      </c>
      <c r="AH19" s="12">
        <f t="shared" si="16"/>
        <v>0.9817415730337079</v>
      </c>
      <c r="AI19" s="12">
        <f t="shared" si="17"/>
        <v>0.98091042584434651</v>
      </c>
      <c r="AJ19" s="12">
        <f t="shared" si="18"/>
        <v>1.0093603744149766</v>
      </c>
      <c r="AL19" s="133">
        <f t="shared" si="19"/>
        <v>-0.14484040118379138</v>
      </c>
      <c r="AM19" s="133">
        <f t="shared" si="19"/>
        <v>-7.3604208418712069E-2</v>
      </c>
      <c r="AN19" s="133">
        <f t="shared" si="19"/>
        <v>-5.7103788446319026E-2</v>
      </c>
      <c r="AO19" s="133">
        <f t="shared" si="19"/>
        <v>5.4890894929710665E-2</v>
      </c>
      <c r="AP19" s="133">
        <f t="shared" si="19"/>
        <v>7.639523735200382E-3</v>
      </c>
      <c r="AQ19" s="133">
        <f t="shared" si="19"/>
        <v>-5.043574558235786E-3</v>
      </c>
      <c r="AR19" s="133">
        <f t="shared" si="19"/>
        <v>1.8366840407048834E-2</v>
      </c>
      <c r="AS19" s="133">
        <f t="shared" si="19"/>
        <v>-3.1053225614827262E-2</v>
      </c>
      <c r="AT19" s="133">
        <f t="shared" si="19"/>
        <v>1.1792398930456804E-2</v>
      </c>
      <c r="AU19" s="133">
        <f t="shared" si="19"/>
        <v>-1.0454645288820563E-2</v>
      </c>
      <c r="AV19" s="133">
        <f t="shared" si="19"/>
        <v>-3.7866469373485367E-3</v>
      </c>
      <c r="AW19" s="133">
        <f t="shared" si="19"/>
        <v>6.7462921057447334E-3</v>
      </c>
      <c r="AX19" s="133">
        <f t="shared" si="19"/>
        <v>2.8591143645745887E-2</v>
      </c>
    </row>
    <row r="20" spans="1:50">
      <c r="A20" s="62" t="s">
        <v>37</v>
      </c>
      <c r="B20" s="61">
        <v>1450</v>
      </c>
      <c r="C20" s="61">
        <v>1046</v>
      </c>
      <c r="D20" s="61">
        <v>1122</v>
      </c>
      <c r="E20" s="61">
        <v>1062</v>
      </c>
      <c r="F20" s="61">
        <v>1010</v>
      </c>
      <c r="G20" s="61">
        <v>996</v>
      </c>
      <c r="H20" s="61">
        <v>868</v>
      </c>
      <c r="I20" s="61">
        <v>886</v>
      </c>
      <c r="J20" s="61">
        <v>783</v>
      </c>
      <c r="K20" s="61">
        <v>789</v>
      </c>
      <c r="L20" s="61">
        <v>773</v>
      </c>
      <c r="M20" s="61">
        <v>736</v>
      </c>
      <c r="N20" s="61">
        <v>667</v>
      </c>
      <c r="O20" s="61">
        <v>651</v>
      </c>
      <c r="P20" s="75">
        <f t="shared" si="0"/>
        <v>11389</v>
      </c>
      <c r="Q20" s="15">
        <f t="shared" si="20"/>
        <v>-848</v>
      </c>
      <c r="R20" s="16">
        <f t="shared" si="1"/>
        <v>6104</v>
      </c>
      <c r="S20" s="16">
        <f t="shared" si="2"/>
        <v>2458</v>
      </c>
      <c r="T20" s="17">
        <f t="shared" si="3"/>
        <v>2827</v>
      </c>
      <c r="U20" s="17">
        <f t="shared" si="21"/>
        <v>11389</v>
      </c>
      <c r="V20" s="16"/>
      <c r="W20" s="87"/>
      <c r="X20" s="12">
        <f t="shared" si="6"/>
        <v>0.72137931034482761</v>
      </c>
      <c r="Y20" s="12">
        <f t="shared" si="7"/>
        <v>1.095703125</v>
      </c>
      <c r="Z20" s="12">
        <f t="shared" si="8"/>
        <v>0.89847715736040612</v>
      </c>
      <c r="AA20" s="12">
        <f t="shared" si="9"/>
        <v>0.83059210526315785</v>
      </c>
      <c r="AB20" s="12">
        <f t="shared" si="10"/>
        <v>0.85567010309278346</v>
      </c>
      <c r="AC20" s="12">
        <f t="shared" si="11"/>
        <v>0.84353741496598644</v>
      </c>
      <c r="AD20" s="12">
        <f t="shared" si="12"/>
        <v>0.86019417475728155</v>
      </c>
      <c r="AE20" s="12">
        <f t="shared" si="13"/>
        <v>0.8242105263157895</v>
      </c>
      <c r="AF20" s="12">
        <f t="shared" si="14"/>
        <v>0.84838709677419355</v>
      </c>
      <c r="AG20" s="12">
        <f t="shared" si="15"/>
        <v>0.84204793028322444</v>
      </c>
      <c r="AH20" s="12">
        <f t="shared" si="16"/>
        <v>0.94358974358974357</v>
      </c>
      <c r="AI20" s="12">
        <f t="shared" si="17"/>
        <v>0.95422031473533619</v>
      </c>
      <c r="AJ20" s="12">
        <f t="shared" si="18"/>
        <v>0.97455089820359286</v>
      </c>
      <c r="AL20" s="133">
        <f t="shared" si="19"/>
        <v>2.4780670889045342E-2</v>
      </c>
      <c r="AM20" s="133">
        <f t="shared" si="19"/>
        <v>0.15983614162707838</v>
      </c>
      <c r="AN20" s="133">
        <f t="shared" si="19"/>
        <v>-5.2265610426927789E-2</v>
      </c>
      <c r="AO20" s="133">
        <f t="shared" si="19"/>
        <v>-0.17632830996175575</v>
      </c>
      <c r="AP20" s="133">
        <f t="shared" si="19"/>
        <v>-0.14142292016303049</v>
      </c>
      <c r="AQ20" s="133">
        <f t="shared" si="19"/>
        <v>-0.15452460053788952</v>
      </c>
      <c r="AR20" s="133">
        <f t="shared" si="19"/>
        <v>-0.12019798210546351</v>
      </c>
      <c r="AS20" s="133">
        <f t="shared" si="19"/>
        <v>-0.19552631578947355</v>
      </c>
      <c r="AT20" s="133">
        <f t="shared" si="19"/>
        <v>-0.13764942309691275</v>
      </c>
      <c r="AU20" s="133">
        <f t="shared" si="19"/>
        <v>-5.4503793854706606E-2</v>
      </c>
      <c r="AV20" s="133">
        <f t="shared" si="19"/>
        <v>-3.8151829443964336E-2</v>
      </c>
      <c r="AW20" s="133">
        <f t="shared" si="19"/>
        <v>-2.6690111109010317E-2</v>
      </c>
      <c r="AX20" s="133">
        <f t="shared" si="19"/>
        <v>-3.480947621138375E-2</v>
      </c>
    </row>
    <row r="21" spans="1:50">
      <c r="A21" s="63" t="s">
        <v>38</v>
      </c>
      <c r="B21" s="61">
        <v>1408</v>
      </c>
      <c r="C21" s="61">
        <v>1003</v>
      </c>
      <c r="D21" s="61">
        <v>1049</v>
      </c>
      <c r="E21" s="61">
        <v>1102</v>
      </c>
      <c r="F21" s="61">
        <v>1108</v>
      </c>
      <c r="G21" s="61">
        <v>1105</v>
      </c>
      <c r="H21" s="61">
        <v>1084</v>
      </c>
      <c r="I21" s="61">
        <v>933</v>
      </c>
      <c r="J21" s="61">
        <v>1000</v>
      </c>
      <c r="K21" s="61">
        <v>875</v>
      </c>
      <c r="L21" s="61">
        <v>754</v>
      </c>
      <c r="M21" s="61">
        <v>787</v>
      </c>
      <c r="N21" s="61">
        <v>766</v>
      </c>
      <c r="O21" s="61">
        <v>724</v>
      </c>
      <c r="P21" s="75">
        <f t="shared" si="0"/>
        <v>12290</v>
      </c>
      <c r="Q21" s="18">
        <f t="shared" si="20"/>
        <v>901</v>
      </c>
      <c r="R21" s="16">
        <f t="shared" si="1"/>
        <v>6451</v>
      </c>
      <c r="S21" s="16">
        <f t="shared" si="2"/>
        <v>2808</v>
      </c>
      <c r="T21" s="17">
        <f t="shared" si="3"/>
        <v>3031</v>
      </c>
      <c r="U21" s="17">
        <f t="shared" si="21"/>
        <v>12290</v>
      </c>
      <c r="V21" s="17"/>
      <c r="W21" s="89"/>
      <c r="X21" s="12">
        <f t="shared" si="6"/>
        <v>0.71235795454545459</v>
      </c>
      <c r="Y21" s="12">
        <f t="shared" si="7"/>
        <v>1.002868068833652</v>
      </c>
      <c r="Z21" s="12">
        <f t="shared" si="8"/>
        <v>0.982174688057041</v>
      </c>
      <c r="AA21" s="12">
        <f t="shared" si="9"/>
        <v>1.0433145009416196</v>
      </c>
      <c r="AB21" s="12">
        <f t="shared" si="10"/>
        <v>1.0940594059405941</v>
      </c>
      <c r="AC21" s="12">
        <f t="shared" si="11"/>
        <v>1.0883534136546185</v>
      </c>
      <c r="AD21" s="12">
        <f t="shared" si="12"/>
        <v>1.0748847926267282</v>
      </c>
      <c r="AE21" s="12">
        <f t="shared" si="13"/>
        <v>1.1286681715575622</v>
      </c>
      <c r="AF21" s="12">
        <f t="shared" si="14"/>
        <v>1.1174968071519795</v>
      </c>
      <c r="AG21" s="12">
        <f t="shared" si="15"/>
        <v>0.95564005069708491</v>
      </c>
      <c r="AH21" s="12">
        <f t="shared" si="16"/>
        <v>1.018111254851229</v>
      </c>
      <c r="AI21" s="12">
        <f t="shared" si="17"/>
        <v>1.0407608695652173</v>
      </c>
      <c r="AJ21" s="12">
        <f t="shared" si="18"/>
        <v>1.0854572713643178</v>
      </c>
      <c r="AL21" s="133">
        <f t="shared" si="19"/>
        <v>-9.0213557993730209E-3</v>
      </c>
      <c r="AM21" s="133">
        <f t="shared" si="19"/>
        <v>-9.2835056166348018E-2</v>
      </c>
      <c r="AN21" s="133">
        <f t="shared" si="19"/>
        <v>8.3697530696634881E-2</v>
      </c>
      <c r="AO21" s="133">
        <f t="shared" si="19"/>
        <v>0.21272239567846174</v>
      </c>
      <c r="AP21" s="133">
        <f t="shared" si="19"/>
        <v>0.23838930284781068</v>
      </c>
      <c r="AQ21" s="133">
        <f t="shared" si="19"/>
        <v>0.24481599868863202</v>
      </c>
      <c r="AR21" s="133">
        <f t="shared" si="19"/>
        <v>0.21469061786944665</v>
      </c>
      <c r="AS21" s="133">
        <f t="shared" si="19"/>
        <v>0.30445764524177266</v>
      </c>
      <c r="AT21" s="133">
        <f t="shared" si="19"/>
        <v>0.26910971037778597</v>
      </c>
      <c r="AU21" s="133">
        <f t="shared" si="19"/>
        <v>0.11359212041386046</v>
      </c>
      <c r="AV21" s="133">
        <f t="shared" si="19"/>
        <v>7.4521511261485429E-2</v>
      </c>
      <c r="AW21" s="133">
        <f t="shared" si="19"/>
        <v>8.65405548298811E-2</v>
      </c>
      <c r="AX21" s="133">
        <f t="shared" si="19"/>
        <v>0.11090637316072494</v>
      </c>
    </row>
    <row r="22" spans="1:50">
      <c r="A22" s="63" t="s">
        <v>39</v>
      </c>
      <c r="B22" s="61">
        <v>1318</v>
      </c>
      <c r="C22" s="61">
        <v>912</v>
      </c>
      <c r="D22" s="61">
        <v>942</v>
      </c>
      <c r="E22" s="61">
        <v>968</v>
      </c>
      <c r="F22" s="61">
        <v>1055</v>
      </c>
      <c r="G22" s="61">
        <v>1074</v>
      </c>
      <c r="H22" s="61">
        <v>1060</v>
      </c>
      <c r="I22" s="61">
        <v>1034</v>
      </c>
      <c r="J22" s="61">
        <v>935</v>
      </c>
      <c r="K22" s="61">
        <v>952</v>
      </c>
      <c r="L22" s="61">
        <v>767</v>
      </c>
      <c r="M22" s="61">
        <v>738</v>
      </c>
      <c r="N22" s="61">
        <v>754</v>
      </c>
      <c r="O22" s="61">
        <v>763</v>
      </c>
      <c r="P22" s="75">
        <f t="shared" si="0"/>
        <v>11954</v>
      </c>
      <c r="Q22" s="15">
        <f t="shared" si="20"/>
        <v>-336</v>
      </c>
      <c r="R22" s="16">
        <f>SUM(C22:H22)</f>
        <v>6011</v>
      </c>
      <c r="S22" s="16">
        <f>SUM(I22:K22)</f>
        <v>2921</v>
      </c>
      <c r="T22" s="17">
        <f>SUM(L22:O22)</f>
        <v>3022</v>
      </c>
      <c r="U22" s="17">
        <f t="shared" si="21"/>
        <v>11954</v>
      </c>
      <c r="V22" s="17"/>
      <c r="W22" s="90" t="s">
        <v>81</v>
      </c>
      <c r="X22" s="12">
        <f t="shared" si="6"/>
        <v>0.69195751138088013</v>
      </c>
      <c r="Y22" s="12">
        <f t="shared" si="7"/>
        <v>0.93918245264207378</v>
      </c>
      <c r="Z22" s="12">
        <f t="shared" si="8"/>
        <v>0.92278360343183985</v>
      </c>
      <c r="AA22" s="12">
        <f t="shared" si="9"/>
        <v>0.95735027223230496</v>
      </c>
      <c r="AB22" s="12">
        <f t="shared" si="10"/>
        <v>0.96931407942238268</v>
      </c>
      <c r="AC22" s="12">
        <f t="shared" si="11"/>
        <v>0.95927601809954754</v>
      </c>
      <c r="AD22" s="12">
        <f t="shared" si="12"/>
        <v>0.95387453874538741</v>
      </c>
      <c r="AE22" s="12">
        <f t="shared" si="13"/>
        <v>1.0021436227224008</v>
      </c>
      <c r="AF22" s="12">
        <f t="shared" si="14"/>
        <v>0.95199999999999996</v>
      </c>
      <c r="AG22" s="12">
        <f t="shared" si="15"/>
        <v>0.87657142857142856</v>
      </c>
      <c r="AH22" s="12">
        <f t="shared" si="16"/>
        <v>0.97877984084880632</v>
      </c>
      <c r="AI22" s="12">
        <f t="shared" si="17"/>
        <v>0.95806861499364671</v>
      </c>
      <c r="AJ22" s="12">
        <f t="shared" si="18"/>
        <v>0.99608355091383816</v>
      </c>
      <c r="AL22" s="133">
        <f t="shared" si="19"/>
        <v>-2.0400443164574456E-2</v>
      </c>
      <c r="AM22" s="133">
        <f t="shared" si="19"/>
        <v>-6.3685616191578198E-2</v>
      </c>
      <c r="AN22" s="133">
        <f t="shared" si="19"/>
        <v>-5.9391084625201152E-2</v>
      </c>
      <c r="AO22" s="133">
        <f t="shared" si="19"/>
        <v>-8.5964228709314638E-2</v>
      </c>
      <c r="AP22" s="133">
        <f t="shared" si="19"/>
        <v>-0.12474532651821146</v>
      </c>
      <c r="AQ22" s="133">
        <f t="shared" si="19"/>
        <v>-0.12907739555507092</v>
      </c>
      <c r="AR22" s="133">
        <f t="shared" si="19"/>
        <v>-0.12101025388134079</v>
      </c>
      <c r="AS22" s="133">
        <f t="shared" si="19"/>
        <v>-0.1265245488351614</v>
      </c>
      <c r="AT22" s="133">
        <f t="shared" si="19"/>
        <v>-0.16549680715197956</v>
      </c>
      <c r="AU22" s="133">
        <f t="shared" si="19"/>
        <v>-7.9068622125656352E-2</v>
      </c>
      <c r="AV22" s="133">
        <f t="shared" si="19"/>
        <v>-3.9331414002422682E-2</v>
      </c>
      <c r="AW22" s="133">
        <f t="shared" si="19"/>
        <v>-8.2692254571570589E-2</v>
      </c>
      <c r="AX22" s="133">
        <f t="shared" si="19"/>
        <v>-8.9373720450479643E-2</v>
      </c>
    </row>
    <row r="23" spans="1:50">
      <c r="A23" s="62" t="s">
        <v>40</v>
      </c>
      <c r="B23" s="61">
        <v>1341</v>
      </c>
      <c r="L23" s="20"/>
      <c r="M23" s="20"/>
      <c r="N23" s="20"/>
      <c r="O23" s="20"/>
      <c r="V23" s="21"/>
      <c r="W23" s="77" t="s">
        <v>63</v>
      </c>
      <c r="X23" s="81">
        <f>AVERAGE(X3:X7)</f>
        <v>0.64627651976628742</v>
      </c>
      <c r="Y23" s="83">
        <f t="shared" ref="Y23:AJ38" si="22">AVERAGE(Y4:Y7)</f>
        <v>1.0379578638882281</v>
      </c>
      <c r="Z23" s="81">
        <f t="shared" si="22"/>
        <v>0.91815401583214373</v>
      </c>
      <c r="AA23" s="83">
        <f t="shared" si="22"/>
        <v>0.96605953277060863</v>
      </c>
      <c r="AB23" s="83">
        <f t="shared" si="22"/>
        <v>0.93938646700441875</v>
      </c>
      <c r="AC23" s="83">
        <f t="shared" si="22"/>
        <v>0.97204462287596938</v>
      </c>
      <c r="AD23" s="83">
        <f t="shared" si="22"/>
        <v>0.96016773213532614</v>
      </c>
      <c r="AE23" s="83">
        <f t="shared" si="22"/>
        <v>0.99411075892024703</v>
      </c>
      <c r="AF23" s="83">
        <f t="shared" si="22"/>
        <v>0.97951397504338922</v>
      </c>
      <c r="AG23" s="83">
        <f t="shared" si="22"/>
        <v>1.0505942302755411</v>
      </c>
      <c r="AH23" s="81">
        <f t="shared" si="22"/>
        <v>0.99251167161738962</v>
      </c>
      <c r="AI23" s="83">
        <f t="shared" si="22"/>
        <v>0.89309890349151966</v>
      </c>
      <c r="AJ23" s="83">
        <f t="shared" si="22"/>
        <v>0.88687956549577485</v>
      </c>
    </row>
    <row r="24" spans="1:50">
      <c r="A24" s="63" t="s">
        <v>41</v>
      </c>
      <c r="B24" s="61">
        <v>1280</v>
      </c>
      <c r="L24" s="22"/>
      <c r="M24" s="22"/>
      <c r="N24" s="23"/>
      <c r="O24" s="23"/>
      <c r="P24" s="23"/>
      <c r="Q24" s="23"/>
      <c r="R24" s="24"/>
      <c r="S24" s="24"/>
      <c r="T24" s="24"/>
      <c r="U24" s="24"/>
      <c r="V24" s="24"/>
      <c r="W24" s="79" t="s">
        <v>64</v>
      </c>
      <c r="X24" s="82">
        <f>AVERAGE(X4:X8)</f>
        <v>0.66760508734481749</v>
      </c>
      <c r="Y24" s="84">
        <f t="shared" si="22"/>
        <v>1.0210708269224738</v>
      </c>
      <c r="Z24" s="82">
        <f t="shared" si="22"/>
        <v>0.91904869885872864</v>
      </c>
      <c r="AA24" s="84">
        <f t="shared" si="22"/>
        <v>0.96502259065389784</v>
      </c>
      <c r="AB24" s="84">
        <f t="shared" si="22"/>
        <v>0.95077632897823761</v>
      </c>
      <c r="AC24" s="84">
        <f t="shared" si="22"/>
        <v>0.9856443000349685</v>
      </c>
      <c r="AD24" s="84">
        <f t="shared" si="22"/>
        <v>0.96491873655108873</v>
      </c>
      <c r="AE24" s="84">
        <f t="shared" si="22"/>
        <v>1.0298590615627519</v>
      </c>
      <c r="AF24" s="84">
        <f t="shared" si="22"/>
        <v>0.97998527793404699</v>
      </c>
      <c r="AG24" s="84">
        <f t="shared" si="22"/>
        <v>1.0260782964312489</v>
      </c>
      <c r="AH24" s="82">
        <f t="shared" si="22"/>
        <v>1.1231345373909647</v>
      </c>
      <c r="AI24" s="84">
        <f t="shared" si="22"/>
        <v>0.84978905484835754</v>
      </c>
      <c r="AJ24" s="84">
        <f t="shared" si="22"/>
        <v>0.83994756966461281</v>
      </c>
    </row>
    <row r="25" spans="1:50">
      <c r="A25" s="62" t="s">
        <v>42</v>
      </c>
      <c r="B25" s="61">
        <v>1288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5"/>
      <c r="Q25" s="26"/>
      <c r="R25" s="26"/>
      <c r="S25" s="26"/>
      <c r="T25" s="26"/>
      <c r="U25" s="26"/>
      <c r="V25" s="26"/>
      <c r="W25" s="80" t="s">
        <v>65</v>
      </c>
      <c r="X25" s="81">
        <f t="shared" ref="X25:X38" si="23">AVERAGE(X5:X9)</f>
        <v>0.68393410486195383</v>
      </c>
      <c r="Y25" s="83">
        <f t="shared" si="22"/>
        <v>1.0006322943665942</v>
      </c>
      <c r="Z25" s="81">
        <f t="shared" si="22"/>
        <v>0.92142690819017459</v>
      </c>
      <c r="AA25" s="83">
        <f t="shared" si="22"/>
        <v>0.96249733812864524</v>
      </c>
      <c r="AB25" s="83">
        <f t="shared" si="22"/>
        <v>0.96745183488009268</v>
      </c>
      <c r="AC25" s="83">
        <f t="shared" si="22"/>
        <v>0.98052127583935744</v>
      </c>
      <c r="AD25" s="83">
        <f t="shared" si="22"/>
        <v>0.96779436559494214</v>
      </c>
      <c r="AE25" s="83">
        <f t="shared" si="22"/>
        <v>1.0317572263702366</v>
      </c>
      <c r="AF25" s="83">
        <f t="shared" si="22"/>
        <v>0.968619366681994</v>
      </c>
      <c r="AG25" s="83">
        <f t="shared" si="22"/>
        <v>1.0198079408592784</v>
      </c>
      <c r="AH25" s="81">
        <f t="shared" si="22"/>
        <v>1.170194619914964</v>
      </c>
      <c r="AI25" s="83">
        <f t="shared" si="22"/>
        <v>0.82292094682555361</v>
      </c>
      <c r="AJ25" s="83">
        <f t="shared" si="22"/>
        <v>0.86153031918853873</v>
      </c>
    </row>
    <row r="26" spans="1:50">
      <c r="A26" s="62" t="s">
        <v>43</v>
      </c>
      <c r="B26" s="61">
        <v>1240</v>
      </c>
      <c r="C26" s="26"/>
      <c r="D26" s="26"/>
      <c r="E26" s="26"/>
      <c r="F26" s="26"/>
      <c r="G26" s="26"/>
      <c r="H26" s="26"/>
      <c r="I26" s="26"/>
      <c r="J26" s="27"/>
      <c r="K26" s="27"/>
      <c r="L26" s="27"/>
      <c r="M26" s="27"/>
      <c r="N26" s="27"/>
      <c r="O26" s="27"/>
      <c r="P26" s="25"/>
      <c r="Q26" s="25"/>
      <c r="T26" s="26"/>
      <c r="U26" s="26"/>
      <c r="V26" s="28"/>
      <c r="W26" s="79" t="s">
        <v>66</v>
      </c>
      <c r="X26" s="82">
        <f t="shared" si="23"/>
        <v>0.69956420914641171</v>
      </c>
      <c r="Y26" s="84">
        <f t="shared" si="22"/>
        <v>0.97378064104088424</v>
      </c>
      <c r="Z26" s="82">
        <f t="shared" si="22"/>
        <v>0.92559988924700409</v>
      </c>
      <c r="AA26" s="84">
        <f t="shared" si="22"/>
        <v>0.96969608712467803</v>
      </c>
      <c r="AB26" s="84">
        <f t="shared" si="22"/>
        <v>0.96661935554689604</v>
      </c>
      <c r="AC26" s="84">
        <f t="shared" si="22"/>
        <v>0.96892277100206625</v>
      </c>
      <c r="AD26" s="84">
        <f t="shared" si="22"/>
        <v>0.96534833842703605</v>
      </c>
      <c r="AE26" s="84">
        <f t="shared" si="22"/>
        <v>1.0095589505081677</v>
      </c>
      <c r="AF26" s="84">
        <f t="shared" si="22"/>
        <v>0.97980473661215162</v>
      </c>
      <c r="AG26" s="84">
        <f t="shared" si="22"/>
        <v>1.0177577463651311</v>
      </c>
      <c r="AH26" s="82">
        <f t="shared" si="22"/>
        <v>1.1650705540367081</v>
      </c>
      <c r="AI26" s="84">
        <f t="shared" si="22"/>
        <v>0.81875769266229947</v>
      </c>
      <c r="AJ26" s="84">
        <f t="shared" si="22"/>
        <v>0.85527572387426898</v>
      </c>
    </row>
    <row r="27" spans="1:50">
      <c r="A27" s="62" t="s">
        <v>44</v>
      </c>
      <c r="B27" s="73">
        <f>ROUND(AVERAGE(B22:B26),0)</f>
        <v>1293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5"/>
      <c r="P27" s="26"/>
      <c r="Q27" s="26"/>
      <c r="T27" s="64"/>
      <c r="U27" s="64"/>
      <c r="W27" s="80" t="s">
        <v>67</v>
      </c>
      <c r="X27" s="81">
        <f t="shared" si="23"/>
        <v>0.70253444465253245</v>
      </c>
      <c r="Y27" s="83">
        <f t="shared" si="22"/>
        <v>0.95035046835868175</v>
      </c>
      <c r="Z27" s="81">
        <f t="shared" si="22"/>
        <v>0.92037956545004296</v>
      </c>
      <c r="AA27" s="83">
        <f t="shared" si="22"/>
        <v>0.95517809539115017</v>
      </c>
      <c r="AB27" s="83">
        <f t="shared" si="22"/>
        <v>0.94785296162292476</v>
      </c>
      <c r="AC27" s="83">
        <f t="shared" si="22"/>
        <v>0.94936176353818236</v>
      </c>
      <c r="AD27" s="83">
        <f t="shared" si="22"/>
        <v>0.93699208634417785</v>
      </c>
      <c r="AE27" s="83">
        <f t="shared" si="22"/>
        <v>0.98041476071887901</v>
      </c>
      <c r="AF27" s="83">
        <f t="shared" si="22"/>
        <v>0.96109750431980245</v>
      </c>
      <c r="AG27" s="83">
        <f t="shared" si="22"/>
        <v>1.0046358060525722</v>
      </c>
      <c r="AH27" s="81">
        <f t="shared" si="22"/>
        <v>1.0865238216634001</v>
      </c>
      <c r="AI27" s="83">
        <f t="shared" si="22"/>
        <v>0.76969854348222366</v>
      </c>
      <c r="AJ27" s="83">
        <f t="shared" si="22"/>
        <v>0.84742126955518449</v>
      </c>
    </row>
    <row r="28" spans="1:50">
      <c r="A28" s="62" t="s">
        <v>45</v>
      </c>
      <c r="B28" s="73">
        <f>ROUND(AVERAGE(B23:B27),0)</f>
        <v>1288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9"/>
      <c r="P28" s="30"/>
      <c r="W28" s="78" t="s">
        <v>68</v>
      </c>
      <c r="X28" s="82">
        <f t="shared" si="23"/>
        <v>0.70046504959898936</v>
      </c>
      <c r="Y28" s="84">
        <f t="shared" si="22"/>
        <v>0.93613273583371481</v>
      </c>
      <c r="Z28" s="82">
        <f t="shared" si="22"/>
        <v>0.93675406097064073</v>
      </c>
      <c r="AA28" s="84">
        <f t="shared" si="22"/>
        <v>0.95726447172593476</v>
      </c>
      <c r="AB28" s="84">
        <f t="shared" si="22"/>
        <v>0.95341769692717493</v>
      </c>
      <c r="AC28" s="84">
        <f t="shared" si="22"/>
        <v>0.94841470299026631</v>
      </c>
      <c r="AD28" s="84">
        <f t="shared" si="22"/>
        <v>0.93660323557284064</v>
      </c>
      <c r="AE28" s="84">
        <f t="shared" si="22"/>
        <v>0.98157827836266898</v>
      </c>
      <c r="AF28" s="84">
        <f t="shared" si="22"/>
        <v>0.97668780779870701</v>
      </c>
      <c r="AG28" s="84">
        <f t="shared" si="22"/>
        <v>0.98052421179534699</v>
      </c>
      <c r="AH28" s="82">
        <f t="shared" si="22"/>
        <v>1.0160194751743432</v>
      </c>
      <c r="AI28" s="84">
        <f t="shared" si="22"/>
        <v>0.81792606083314934</v>
      </c>
      <c r="AJ28" s="84">
        <f t="shared" si="22"/>
        <v>0.85405355974010622</v>
      </c>
    </row>
    <row r="29" spans="1:50">
      <c r="W29" s="80" t="s">
        <v>69</v>
      </c>
      <c r="X29" s="81">
        <f t="shared" si="23"/>
        <v>0.70999273328985291</v>
      </c>
      <c r="Y29" s="83">
        <f t="shared" si="22"/>
        <v>0.94085930178477062</v>
      </c>
      <c r="Z29" s="81">
        <f t="shared" si="22"/>
        <v>0.94474311798495114</v>
      </c>
      <c r="AA29" s="83">
        <f t="shared" si="22"/>
        <v>0.96521327797019552</v>
      </c>
      <c r="AB29" s="83">
        <f t="shared" si="22"/>
        <v>0.95637931179487212</v>
      </c>
      <c r="AC29" s="83">
        <f t="shared" si="22"/>
        <v>0.96548515224673759</v>
      </c>
      <c r="AD29" s="83">
        <f t="shared" si="22"/>
        <v>0.94316645409512989</v>
      </c>
      <c r="AE29" s="83">
        <f t="shared" si="22"/>
        <v>0.98416171228886051</v>
      </c>
      <c r="AF29" s="83">
        <f t="shared" si="22"/>
        <v>0.97514830066111724</v>
      </c>
      <c r="AG29" s="83">
        <f t="shared" si="22"/>
        <v>1.0568491714874466</v>
      </c>
      <c r="AH29" s="81">
        <f t="shared" si="22"/>
        <v>0.96092799456491929</v>
      </c>
      <c r="AI29" s="83">
        <f t="shared" si="22"/>
        <v>0.7881561794833033</v>
      </c>
      <c r="AJ29" s="83">
        <f t="shared" si="22"/>
        <v>0.79896700465355108</v>
      </c>
    </row>
    <row r="30" spans="1:50">
      <c r="W30" s="79" t="s">
        <v>70</v>
      </c>
      <c r="X30" s="82">
        <f t="shared" si="23"/>
        <v>0.72945395385560485</v>
      </c>
      <c r="Y30" s="84">
        <f t="shared" si="22"/>
        <v>0.95565191787654391</v>
      </c>
      <c r="Z30" s="82">
        <f t="shared" si="22"/>
        <v>0.95641165731079381</v>
      </c>
      <c r="AA30" s="84">
        <f t="shared" si="22"/>
        <v>0.97120015294181106</v>
      </c>
      <c r="AB30" s="84">
        <f t="shared" si="22"/>
        <v>0.96814868621130534</v>
      </c>
      <c r="AC30" s="84">
        <f t="shared" si="22"/>
        <v>0.99224265619618479</v>
      </c>
      <c r="AD30" s="84">
        <f t="shared" si="22"/>
        <v>0.95839803993094752</v>
      </c>
      <c r="AE30" s="84">
        <f t="shared" si="22"/>
        <v>1.0008018396773957</v>
      </c>
      <c r="AF30" s="84">
        <f t="shared" si="22"/>
        <v>0.9733254458070939</v>
      </c>
      <c r="AG30" s="84">
        <f t="shared" si="22"/>
        <v>1.0505840111586529</v>
      </c>
      <c r="AH30" s="82">
        <f t="shared" si="22"/>
        <v>0.94576999875486345</v>
      </c>
      <c r="AI30" s="84">
        <f t="shared" si="22"/>
        <v>0.81234054933317223</v>
      </c>
      <c r="AJ30" s="84">
        <f t="shared" si="22"/>
        <v>0.80650645768172602</v>
      </c>
    </row>
    <row r="31" spans="1:50">
      <c r="B31" s="86"/>
      <c r="C31" s="92" t="s">
        <v>7</v>
      </c>
      <c r="D31" s="92" t="s">
        <v>8</v>
      </c>
      <c r="E31" s="92" t="s">
        <v>9</v>
      </c>
      <c r="F31" s="92" t="s">
        <v>10</v>
      </c>
      <c r="G31" s="92" t="s">
        <v>11</v>
      </c>
      <c r="H31" s="92" t="s">
        <v>12</v>
      </c>
      <c r="I31" s="92" t="s">
        <v>13</v>
      </c>
      <c r="J31" s="93" t="s">
        <v>14</v>
      </c>
      <c r="K31" s="93" t="s">
        <v>15</v>
      </c>
      <c r="L31" s="93" t="s">
        <v>16</v>
      </c>
      <c r="M31" s="93" t="s">
        <v>17</v>
      </c>
      <c r="N31" s="93" t="s">
        <v>18</v>
      </c>
      <c r="O31" s="93" t="s">
        <v>19</v>
      </c>
      <c r="P31" s="86"/>
      <c r="Q31" s="86"/>
      <c r="R31" s="86"/>
      <c r="S31" s="86"/>
      <c r="W31" s="80" t="s">
        <v>71</v>
      </c>
      <c r="X31" s="81">
        <f t="shared" si="23"/>
        <v>0.73698160429314741</v>
      </c>
      <c r="Y31" s="83">
        <f t="shared" si="22"/>
        <v>0.97239867035413696</v>
      </c>
      <c r="Z31" s="81">
        <f t="shared" si="22"/>
        <v>0.95814989861958733</v>
      </c>
      <c r="AA31" s="83">
        <f t="shared" si="22"/>
        <v>0.97872496728742453</v>
      </c>
      <c r="AB31" s="83">
        <f t="shared" si="22"/>
        <v>0.97198956017019145</v>
      </c>
      <c r="AC31" s="83">
        <f t="shared" si="22"/>
        <v>1.0014956344429449</v>
      </c>
      <c r="AD31" s="83">
        <f t="shared" si="22"/>
        <v>0.95932611469264906</v>
      </c>
      <c r="AE31" s="83">
        <f t="shared" si="22"/>
        <v>0.9900943334232315</v>
      </c>
      <c r="AF31" s="83">
        <f t="shared" si="22"/>
        <v>0.97800902976699366</v>
      </c>
      <c r="AG31" s="83">
        <f t="shared" si="22"/>
        <v>1.0014700836727648</v>
      </c>
      <c r="AH31" s="81">
        <f t="shared" si="22"/>
        <v>0.94689611514004612</v>
      </c>
      <c r="AI31" s="83">
        <f t="shared" si="22"/>
        <v>0.84108956670074275</v>
      </c>
      <c r="AJ31" s="83">
        <f t="shared" si="22"/>
        <v>0.83911614763007947</v>
      </c>
    </row>
    <row r="32" spans="1:50">
      <c r="B32" s="66" t="s">
        <v>63</v>
      </c>
      <c r="C32" s="59">
        <f>X23</f>
        <v>0.64627651976628742</v>
      </c>
      <c r="D32" s="59">
        <f t="shared" ref="D32:O32" si="24">Y23</f>
        <v>1.0379578638882281</v>
      </c>
      <c r="E32" s="59">
        <f t="shared" si="24"/>
        <v>0.91815401583214373</v>
      </c>
      <c r="F32" s="59">
        <f t="shared" si="24"/>
        <v>0.96605953277060863</v>
      </c>
      <c r="G32" s="59">
        <f t="shared" si="24"/>
        <v>0.93938646700441875</v>
      </c>
      <c r="H32" s="59">
        <f t="shared" si="24"/>
        <v>0.97204462287596938</v>
      </c>
      <c r="I32" s="59">
        <f t="shared" si="24"/>
        <v>0.96016773213532614</v>
      </c>
      <c r="J32" s="59">
        <f t="shared" si="24"/>
        <v>0.99411075892024703</v>
      </c>
      <c r="K32" s="59">
        <f t="shared" si="24"/>
        <v>0.97951397504338922</v>
      </c>
      <c r="L32" s="59">
        <f t="shared" si="24"/>
        <v>1.0505942302755411</v>
      </c>
      <c r="M32" s="59">
        <f t="shared" si="24"/>
        <v>0.99251167161738962</v>
      </c>
      <c r="N32" s="59">
        <f t="shared" si="24"/>
        <v>0.89309890349151966</v>
      </c>
      <c r="O32" s="59">
        <f t="shared" si="24"/>
        <v>0.88687956549577485</v>
      </c>
      <c r="P32" s="86"/>
      <c r="Q32" s="86"/>
      <c r="R32" s="86"/>
      <c r="S32" s="86"/>
      <c r="W32" s="79" t="s">
        <v>72</v>
      </c>
      <c r="X32" s="82">
        <f t="shared" si="23"/>
        <v>0.75610203712974189</v>
      </c>
      <c r="Y32" s="84">
        <f t="shared" si="22"/>
        <v>0.9725013391328472</v>
      </c>
      <c r="Z32" s="82">
        <f t="shared" si="22"/>
        <v>0.93703872873041338</v>
      </c>
      <c r="AA32" s="84">
        <f t="shared" si="22"/>
        <v>0.9725692634583154</v>
      </c>
      <c r="AB32" s="84">
        <f t="shared" si="22"/>
        <v>0.96002689159393406</v>
      </c>
      <c r="AC32" s="84">
        <f t="shared" si="22"/>
        <v>0.99790944074159027</v>
      </c>
      <c r="AD32" s="84">
        <f t="shared" si="22"/>
        <v>0.96184573909576643</v>
      </c>
      <c r="AE32" s="84">
        <f t="shared" si="22"/>
        <v>0.99070807931478866</v>
      </c>
      <c r="AF32" s="84">
        <f t="shared" si="22"/>
        <v>0.97121789813073922</v>
      </c>
      <c r="AG32" s="84">
        <f t="shared" si="22"/>
        <v>0.98225966420642197</v>
      </c>
      <c r="AH32" s="82">
        <f t="shared" si="22"/>
        <v>0.94201365707563189</v>
      </c>
      <c r="AI32" s="84">
        <f t="shared" si="22"/>
        <v>0.86470538568408206</v>
      </c>
      <c r="AJ32" s="84">
        <f t="shared" si="22"/>
        <v>0.78824681772445426</v>
      </c>
    </row>
    <row r="33" spans="2:36" ht="18.75">
      <c r="B33" s="9" t="s">
        <v>46</v>
      </c>
      <c r="C33" s="94" t="s">
        <v>2</v>
      </c>
      <c r="D33" s="94">
        <v>1</v>
      </c>
      <c r="E33" s="94">
        <v>2</v>
      </c>
      <c r="F33" s="94">
        <v>3</v>
      </c>
      <c r="G33" s="94">
        <v>4</v>
      </c>
      <c r="H33" s="94">
        <v>5</v>
      </c>
      <c r="I33" s="94">
        <v>6</v>
      </c>
      <c r="J33" s="94">
        <v>7</v>
      </c>
      <c r="K33" s="94">
        <v>8</v>
      </c>
      <c r="L33" s="94">
        <v>9</v>
      </c>
      <c r="M33" s="94">
        <v>10</v>
      </c>
      <c r="N33" s="94">
        <v>11</v>
      </c>
      <c r="O33" s="94">
        <v>12</v>
      </c>
      <c r="P33" s="95" t="s">
        <v>3</v>
      </c>
      <c r="Q33" s="96" t="s">
        <v>79</v>
      </c>
      <c r="R33" s="96" t="s">
        <v>5</v>
      </c>
      <c r="S33" s="96" t="s">
        <v>6</v>
      </c>
      <c r="W33" s="80" t="s">
        <v>73</v>
      </c>
      <c r="X33" s="81">
        <f t="shared" si="23"/>
        <v>0.77095043977026179</v>
      </c>
      <c r="Y33" s="83">
        <f t="shared" si="22"/>
        <v>0.97032558558111515</v>
      </c>
      <c r="Z33" s="81">
        <f t="shared" si="22"/>
        <v>0.94014444647004902</v>
      </c>
      <c r="AA33" s="83">
        <f t="shared" si="22"/>
        <v>0.97898965349967737</v>
      </c>
      <c r="AB33" s="83">
        <f t="shared" si="22"/>
        <v>0.96010653682963731</v>
      </c>
      <c r="AC33" s="83">
        <f t="shared" si="22"/>
        <v>1.0010432551878865</v>
      </c>
      <c r="AD33" s="83">
        <f t="shared" si="22"/>
        <v>0.96912369427994616</v>
      </c>
      <c r="AE33" s="83">
        <f t="shared" si="22"/>
        <v>0.99920065330104779</v>
      </c>
      <c r="AF33" s="83">
        <f t="shared" si="22"/>
        <v>0.97019343999821683</v>
      </c>
      <c r="AG33" s="83">
        <f t="shared" si="22"/>
        <v>0.88501287075219814</v>
      </c>
      <c r="AH33" s="81">
        <f t="shared" si="22"/>
        <v>0.97901599819677632</v>
      </c>
      <c r="AI33" s="83">
        <f t="shared" si="22"/>
        <v>0.94186087433339583</v>
      </c>
      <c r="AJ33" s="83">
        <f t="shared" si="22"/>
        <v>0.86095611130753413</v>
      </c>
    </row>
    <row r="34" spans="2:36">
      <c r="B34" s="97" t="s">
        <v>25</v>
      </c>
      <c r="C34" s="98">
        <f>ROUND(B8*$C$32,0)</f>
        <v>927</v>
      </c>
      <c r="D34" s="98">
        <f>ROUND(C7*D32,0)</f>
        <v>1034</v>
      </c>
      <c r="E34" s="98">
        <f t="shared" ref="E34:O34" si="25">ROUND(D7*E32,0)</f>
        <v>898</v>
      </c>
      <c r="F34" s="98">
        <f t="shared" si="25"/>
        <v>902</v>
      </c>
      <c r="G34" s="98">
        <f t="shared" si="25"/>
        <v>850</v>
      </c>
      <c r="H34" s="98">
        <f t="shared" si="25"/>
        <v>860</v>
      </c>
      <c r="I34" s="98">
        <f t="shared" si="25"/>
        <v>808</v>
      </c>
      <c r="J34" s="98">
        <f t="shared" si="25"/>
        <v>762</v>
      </c>
      <c r="K34" s="98">
        <f t="shared" si="25"/>
        <v>795</v>
      </c>
      <c r="L34" s="98">
        <f t="shared" si="25"/>
        <v>777</v>
      </c>
      <c r="M34" s="98">
        <f t="shared" si="25"/>
        <v>643</v>
      </c>
      <c r="N34" s="98">
        <f t="shared" si="25"/>
        <v>696</v>
      </c>
      <c r="O34" s="98">
        <f t="shared" si="25"/>
        <v>539</v>
      </c>
      <c r="P34" s="75">
        <f t="shared" ref="P34:P38" si="26">SUM(C34:O34)</f>
        <v>10491</v>
      </c>
      <c r="Q34" s="91">
        <f>SUM(C34:H34)</f>
        <v>5471</v>
      </c>
      <c r="R34" s="91">
        <f>SUM(I34:K34)</f>
        <v>2365</v>
      </c>
      <c r="S34" s="91">
        <f>SUM(L34:O34)</f>
        <v>2655</v>
      </c>
      <c r="W34" s="79" t="s">
        <v>74</v>
      </c>
      <c r="X34" s="82">
        <f t="shared" si="23"/>
        <v>0.78619591985584847</v>
      </c>
      <c r="Y34" s="84">
        <f t="shared" si="22"/>
        <v>0.97636667652815923</v>
      </c>
      <c r="Z34" s="82">
        <f t="shared" si="22"/>
        <v>0.95193754620261961</v>
      </c>
      <c r="AA34" s="84">
        <f t="shared" si="22"/>
        <v>0.96596610573842656</v>
      </c>
      <c r="AB34" s="84">
        <f t="shared" si="22"/>
        <v>0.9654064196462987</v>
      </c>
      <c r="AC34" s="84">
        <f t="shared" si="22"/>
        <v>0.99589548208730061</v>
      </c>
      <c r="AD34" s="84">
        <f t="shared" si="22"/>
        <v>0.96139472927622305</v>
      </c>
      <c r="AE34" s="84">
        <f t="shared" si="22"/>
        <v>1.0077580428425352</v>
      </c>
      <c r="AF34" s="84">
        <f t="shared" si="22"/>
        <v>0.97014651568792465</v>
      </c>
      <c r="AG34" s="84">
        <f t="shared" si="22"/>
        <v>0.88047915237442287</v>
      </c>
      <c r="AH34" s="82">
        <f t="shared" si="22"/>
        <v>0.99649180318954045</v>
      </c>
      <c r="AI34" s="84">
        <f t="shared" si="22"/>
        <v>0.93978019148083081</v>
      </c>
      <c r="AJ34" s="84">
        <f t="shared" si="22"/>
        <v>0.89374240396224791</v>
      </c>
    </row>
    <row r="35" spans="2:36">
      <c r="B35" s="97" t="s">
        <v>26</v>
      </c>
      <c r="C35" s="98">
        <f t="shared" ref="C35:C38" si="27">ROUND(B9*$C$32,0)</f>
        <v>979</v>
      </c>
      <c r="D35" s="98">
        <f t="shared" ref="D35:O35" si="28">ROUND(C34*D32,0)</f>
        <v>962</v>
      </c>
      <c r="E35" s="98">
        <f t="shared" si="28"/>
        <v>949</v>
      </c>
      <c r="F35" s="98">
        <f t="shared" si="28"/>
        <v>868</v>
      </c>
      <c r="G35" s="98">
        <f t="shared" si="28"/>
        <v>847</v>
      </c>
      <c r="H35" s="98">
        <f t="shared" si="28"/>
        <v>826</v>
      </c>
      <c r="I35" s="98">
        <f t="shared" si="28"/>
        <v>826</v>
      </c>
      <c r="J35" s="98">
        <f t="shared" si="28"/>
        <v>803</v>
      </c>
      <c r="K35" s="98">
        <f t="shared" si="28"/>
        <v>746</v>
      </c>
      <c r="L35" s="98">
        <f t="shared" si="28"/>
        <v>835</v>
      </c>
      <c r="M35" s="98">
        <f t="shared" si="28"/>
        <v>771</v>
      </c>
      <c r="N35" s="98">
        <f t="shared" si="28"/>
        <v>574</v>
      </c>
      <c r="O35" s="98">
        <f t="shared" si="28"/>
        <v>617</v>
      </c>
      <c r="P35" s="75">
        <f t="shared" si="26"/>
        <v>10603</v>
      </c>
      <c r="Q35" s="91">
        <f t="shared" ref="Q35:Q38" si="29">SUM(C35:H35)</f>
        <v>5431</v>
      </c>
      <c r="R35" s="91">
        <f t="shared" ref="R35:R38" si="30">SUM(I35:K35)</f>
        <v>2375</v>
      </c>
      <c r="S35" s="91">
        <f t="shared" ref="S35:S38" si="31">SUM(L35:O35)</f>
        <v>2797</v>
      </c>
      <c r="W35" s="80" t="s">
        <v>75</v>
      </c>
      <c r="X35" s="81">
        <f t="shared" si="23"/>
        <v>0.76664848658719376</v>
      </c>
      <c r="Y35" s="83">
        <f t="shared" si="22"/>
        <v>0.9652145768705408</v>
      </c>
      <c r="Z35" s="81">
        <f t="shared" si="22"/>
        <v>0.95628990481611975</v>
      </c>
      <c r="AA35" s="83">
        <f t="shared" si="22"/>
        <v>0.97330049804368035</v>
      </c>
      <c r="AB35" s="83">
        <f t="shared" si="22"/>
        <v>0.97263655431035478</v>
      </c>
      <c r="AC35" s="83">
        <f t="shared" si="22"/>
        <v>0.99158584935124772</v>
      </c>
      <c r="AD35" s="83">
        <f t="shared" si="22"/>
        <v>0.97124971293635398</v>
      </c>
      <c r="AE35" s="83">
        <f t="shared" si="22"/>
        <v>1.0174315898617421</v>
      </c>
      <c r="AF35" s="83">
        <f t="shared" si="22"/>
        <v>0.97480100906422251</v>
      </c>
      <c r="AG35" s="83">
        <f t="shared" si="22"/>
        <v>0.88012728749053826</v>
      </c>
      <c r="AH35" s="81">
        <f t="shared" si="22"/>
        <v>0.98124017354720405</v>
      </c>
      <c r="AI35" s="83">
        <f t="shared" si="22"/>
        <v>0.95776092649709377</v>
      </c>
      <c r="AJ35" s="83">
        <f t="shared" si="22"/>
        <v>0.93663508223622394</v>
      </c>
    </row>
    <row r="36" spans="2:36">
      <c r="B36" s="97" t="s">
        <v>27</v>
      </c>
      <c r="C36" s="98">
        <f t="shared" si="27"/>
        <v>980</v>
      </c>
      <c r="D36" s="98">
        <f t="shared" ref="D36:O36" si="32">ROUND(C35*D32,0)</f>
        <v>1016</v>
      </c>
      <c r="E36" s="98">
        <f t="shared" si="32"/>
        <v>883</v>
      </c>
      <c r="F36" s="98">
        <f t="shared" si="32"/>
        <v>917</v>
      </c>
      <c r="G36" s="98">
        <f t="shared" si="32"/>
        <v>815</v>
      </c>
      <c r="H36" s="98">
        <f t="shared" si="32"/>
        <v>823</v>
      </c>
      <c r="I36" s="98">
        <f t="shared" si="32"/>
        <v>793</v>
      </c>
      <c r="J36" s="98">
        <f t="shared" si="32"/>
        <v>821</v>
      </c>
      <c r="K36" s="98">
        <f t="shared" si="32"/>
        <v>787</v>
      </c>
      <c r="L36" s="98">
        <f t="shared" si="32"/>
        <v>784</v>
      </c>
      <c r="M36" s="98">
        <f t="shared" si="32"/>
        <v>829</v>
      </c>
      <c r="N36" s="98">
        <f t="shared" si="32"/>
        <v>689</v>
      </c>
      <c r="O36" s="98">
        <f t="shared" si="32"/>
        <v>509</v>
      </c>
      <c r="P36" s="75">
        <f t="shared" si="26"/>
        <v>10646</v>
      </c>
      <c r="Q36" s="91">
        <f t="shared" si="29"/>
        <v>5434</v>
      </c>
      <c r="R36" s="91">
        <f t="shared" si="30"/>
        <v>2401</v>
      </c>
      <c r="S36" s="91">
        <f t="shared" si="31"/>
        <v>2811</v>
      </c>
      <c r="W36" s="79" t="s">
        <v>77</v>
      </c>
      <c r="X36" s="82">
        <f t="shared" si="23"/>
        <v>0.7615761177436825</v>
      </c>
      <c r="Y36" s="84">
        <f t="shared" si="22"/>
        <v>1.0057654620274401</v>
      </c>
      <c r="Z36" s="82">
        <f t="shared" si="22"/>
        <v>0.95558451883154594</v>
      </c>
      <c r="AA36" s="84">
        <f t="shared" si="22"/>
        <v>0.94786581759255262</v>
      </c>
      <c r="AB36" s="84">
        <f t="shared" si="22"/>
        <v>0.95400173711246405</v>
      </c>
      <c r="AC36" s="84">
        <f t="shared" si="22"/>
        <v>0.96519554773749516</v>
      </c>
      <c r="AD36" s="84">
        <f t="shared" si="22"/>
        <v>0.94813894553848377</v>
      </c>
      <c r="AE36" s="84">
        <f t="shared" si="22"/>
        <v>0.97594424604093544</v>
      </c>
      <c r="AF36" s="84">
        <f t="shared" si="22"/>
        <v>0.94595575427226386</v>
      </c>
      <c r="AG36" s="84">
        <f t="shared" si="22"/>
        <v>0.87788020270383149</v>
      </c>
      <c r="AH36" s="82">
        <f t="shared" si="22"/>
        <v>0.97809540165243214</v>
      </c>
      <c r="AI36" s="84">
        <f t="shared" si="22"/>
        <v>0.97010809888517391</v>
      </c>
      <c r="AJ36" s="84">
        <f t="shared" si="22"/>
        <v>1.0041151096657204</v>
      </c>
    </row>
    <row r="37" spans="2:36">
      <c r="B37" s="97" t="s">
        <v>28</v>
      </c>
      <c r="C37" s="98">
        <f t="shared" si="27"/>
        <v>1031</v>
      </c>
      <c r="D37" s="98">
        <f t="shared" ref="D37:O37" si="33">ROUND(C36*D32,0)</f>
        <v>1017</v>
      </c>
      <c r="E37" s="98">
        <f t="shared" si="33"/>
        <v>933</v>
      </c>
      <c r="F37" s="98">
        <f t="shared" si="33"/>
        <v>853</v>
      </c>
      <c r="G37" s="98">
        <f t="shared" si="33"/>
        <v>861</v>
      </c>
      <c r="H37" s="98">
        <f t="shared" si="33"/>
        <v>792</v>
      </c>
      <c r="I37" s="98">
        <f t="shared" si="33"/>
        <v>790</v>
      </c>
      <c r="J37" s="98">
        <f t="shared" si="33"/>
        <v>788</v>
      </c>
      <c r="K37" s="98">
        <f t="shared" si="33"/>
        <v>804</v>
      </c>
      <c r="L37" s="98">
        <f t="shared" si="33"/>
        <v>827</v>
      </c>
      <c r="M37" s="98">
        <f t="shared" si="33"/>
        <v>778</v>
      </c>
      <c r="N37" s="98">
        <f t="shared" si="33"/>
        <v>740</v>
      </c>
      <c r="O37" s="98">
        <f t="shared" si="33"/>
        <v>611</v>
      </c>
      <c r="P37" s="75">
        <f t="shared" si="26"/>
        <v>10825</v>
      </c>
      <c r="Q37" s="91">
        <f t="shared" si="29"/>
        <v>5487</v>
      </c>
      <c r="R37" s="91">
        <f t="shared" si="30"/>
        <v>2382</v>
      </c>
      <c r="S37" s="91">
        <f t="shared" si="31"/>
        <v>2956</v>
      </c>
      <c r="W37" s="80" t="s">
        <v>76</v>
      </c>
      <c r="X37" s="81">
        <f t="shared" si="23"/>
        <v>0.74821048383622901</v>
      </c>
      <c r="Y37" s="83">
        <f t="shared" si="22"/>
        <v>1.0109773422495518</v>
      </c>
      <c r="Z37" s="81">
        <f t="shared" si="22"/>
        <v>0.95981029235960857</v>
      </c>
      <c r="AA37" s="83">
        <f t="shared" si="22"/>
        <v>0.95821413543122347</v>
      </c>
      <c r="AB37" s="83">
        <f t="shared" si="22"/>
        <v>0.98406900795245134</v>
      </c>
      <c r="AC37" s="83">
        <f t="shared" si="22"/>
        <v>0.9832646085466481</v>
      </c>
      <c r="AD37" s="83">
        <f t="shared" si="22"/>
        <v>0.9693741101756127</v>
      </c>
      <c r="AE37" s="83">
        <f t="shared" si="22"/>
        <v>1.0058514019246763</v>
      </c>
      <c r="AF37" s="83">
        <f t="shared" si="22"/>
        <v>0.98154113618448224</v>
      </c>
      <c r="AG37" s="83">
        <f t="shared" si="22"/>
        <v>0.90031151863624803</v>
      </c>
      <c r="AH37" s="81">
        <f t="shared" si="22"/>
        <v>0.98224269786143426</v>
      </c>
      <c r="AI37" s="83">
        <f t="shared" si="22"/>
        <v>0.98751393597087544</v>
      </c>
      <c r="AJ37" s="83">
        <f t="shared" si="22"/>
        <v>1.0125344436880295</v>
      </c>
    </row>
    <row r="38" spans="2:36">
      <c r="B38" s="97" t="s">
        <v>29</v>
      </c>
      <c r="C38" s="98">
        <f t="shared" si="27"/>
        <v>1002</v>
      </c>
      <c r="D38" s="98">
        <f t="shared" ref="D38:O38" si="34">ROUND(C37*D32,0)</f>
        <v>1070</v>
      </c>
      <c r="E38" s="98">
        <f t="shared" si="34"/>
        <v>934</v>
      </c>
      <c r="F38" s="98">
        <f t="shared" si="34"/>
        <v>901</v>
      </c>
      <c r="G38" s="98">
        <f t="shared" si="34"/>
        <v>801</v>
      </c>
      <c r="H38" s="98">
        <f t="shared" si="34"/>
        <v>837</v>
      </c>
      <c r="I38" s="98">
        <f t="shared" si="34"/>
        <v>760</v>
      </c>
      <c r="J38" s="98">
        <f t="shared" si="34"/>
        <v>785</v>
      </c>
      <c r="K38" s="98">
        <f t="shared" si="34"/>
        <v>772</v>
      </c>
      <c r="L38" s="98">
        <f t="shared" si="34"/>
        <v>845</v>
      </c>
      <c r="M38" s="98">
        <f t="shared" si="34"/>
        <v>821</v>
      </c>
      <c r="N38" s="98">
        <f t="shared" si="34"/>
        <v>695</v>
      </c>
      <c r="O38" s="98">
        <f t="shared" si="34"/>
        <v>656</v>
      </c>
      <c r="P38" s="75">
        <f t="shared" si="26"/>
        <v>10879</v>
      </c>
      <c r="Q38" s="91">
        <f t="shared" si="29"/>
        <v>5545</v>
      </c>
      <c r="R38" s="91">
        <f t="shared" si="30"/>
        <v>2317</v>
      </c>
      <c r="S38" s="91">
        <f t="shared" si="31"/>
        <v>3017</v>
      </c>
      <c r="W38" s="79" t="s">
        <v>78</v>
      </c>
      <c r="X38" s="82">
        <f t="shared" si="23"/>
        <v>0.73274649127330371</v>
      </c>
      <c r="Y38" s="84">
        <f t="shared" si="22"/>
        <v>0.99340515746216185</v>
      </c>
      <c r="Z38" s="82">
        <f t="shared" si="22"/>
        <v>0.93854455415915516</v>
      </c>
      <c r="AA38" s="84">
        <f t="shared" si="22"/>
        <v>0.959544323415499</v>
      </c>
      <c r="AB38" s="84">
        <f t="shared" si="22"/>
        <v>0.97903415292789353</v>
      </c>
      <c r="AC38" s="84">
        <f t="shared" si="22"/>
        <v>0.97230721555600708</v>
      </c>
      <c r="AD38" s="84">
        <f t="shared" si="22"/>
        <v>0.96733641574803553</v>
      </c>
      <c r="AE38" s="84">
        <f t="shared" si="22"/>
        <v>0.99368979067525398</v>
      </c>
      <c r="AF38" s="84">
        <f t="shared" si="22"/>
        <v>0.97598010594931983</v>
      </c>
      <c r="AG38" s="84">
        <f t="shared" si="22"/>
        <v>0.89270278342241727</v>
      </c>
      <c r="AH38" s="82">
        <f t="shared" si="22"/>
        <v>0.98055560308087164</v>
      </c>
      <c r="AI38" s="84">
        <f t="shared" si="22"/>
        <v>0.98349005628463659</v>
      </c>
      <c r="AJ38" s="84">
        <f t="shared" si="22"/>
        <v>1.0163630237241814</v>
      </c>
    </row>
    <row r="39" spans="2:36">
      <c r="B39" s="14"/>
      <c r="C39" s="99"/>
      <c r="D39" s="99"/>
      <c r="E39" s="99"/>
      <c r="F39" s="99"/>
      <c r="G39" s="86"/>
      <c r="H39" s="99"/>
      <c r="I39" s="98"/>
      <c r="J39" s="98"/>
      <c r="K39" s="98"/>
      <c r="L39" s="98"/>
      <c r="M39" s="98"/>
      <c r="N39" s="98"/>
      <c r="O39" s="98"/>
      <c r="P39" s="86"/>
      <c r="Q39" s="86"/>
      <c r="R39" s="100"/>
      <c r="S39" s="86"/>
    </row>
    <row r="40" spans="2:36">
      <c r="B40" s="101"/>
      <c r="C40" s="92" t="s">
        <v>7</v>
      </c>
      <c r="D40" s="92" t="s">
        <v>8</v>
      </c>
      <c r="E40" s="92" t="s">
        <v>9</v>
      </c>
      <c r="F40" s="92" t="s">
        <v>10</v>
      </c>
      <c r="G40" s="92" t="s">
        <v>11</v>
      </c>
      <c r="H40" s="92" t="s">
        <v>12</v>
      </c>
      <c r="I40" s="92" t="s">
        <v>13</v>
      </c>
      <c r="J40" s="93" t="s">
        <v>14</v>
      </c>
      <c r="K40" s="93" t="s">
        <v>15</v>
      </c>
      <c r="L40" s="93" t="s">
        <v>16</v>
      </c>
      <c r="M40" s="93" t="s">
        <v>17</v>
      </c>
      <c r="N40" s="93" t="s">
        <v>18</v>
      </c>
      <c r="O40" s="93" t="s">
        <v>19</v>
      </c>
      <c r="P40" s="86"/>
      <c r="Q40" s="86"/>
      <c r="R40" s="86"/>
      <c r="S40" s="86"/>
    </row>
    <row r="41" spans="2:36">
      <c r="B41" s="102" t="s">
        <v>64</v>
      </c>
      <c r="C41" s="60">
        <f>X24</f>
        <v>0.66760508734481749</v>
      </c>
      <c r="D41" s="60">
        <f t="shared" ref="D41:O41" si="35">Y24</f>
        <v>1.0210708269224738</v>
      </c>
      <c r="E41" s="60">
        <f t="shared" si="35"/>
        <v>0.91904869885872864</v>
      </c>
      <c r="F41" s="60">
        <f t="shared" si="35"/>
        <v>0.96502259065389784</v>
      </c>
      <c r="G41" s="60">
        <f t="shared" si="35"/>
        <v>0.95077632897823761</v>
      </c>
      <c r="H41" s="60">
        <f t="shared" si="35"/>
        <v>0.9856443000349685</v>
      </c>
      <c r="I41" s="60">
        <f t="shared" si="35"/>
        <v>0.96491873655108873</v>
      </c>
      <c r="J41" s="60">
        <f t="shared" si="35"/>
        <v>1.0298590615627519</v>
      </c>
      <c r="K41" s="60">
        <f t="shared" si="35"/>
        <v>0.97998527793404699</v>
      </c>
      <c r="L41" s="60">
        <f t="shared" si="35"/>
        <v>1.0260782964312489</v>
      </c>
      <c r="M41" s="60">
        <f t="shared" si="35"/>
        <v>1.1231345373909647</v>
      </c>
      <c r="N41" s="60">
        <f t="shared" si="35"/>
        <v>0.84978905484835754</v>
      </c>
      <c r="O41" s="60">
        <f t="shared" si="35"/>
        <v>0.83994756966461281</v>
      </c>
      <c r="P41" s="86"/>
      <c r="Q41" s="86"/>
      <c r="R41" s="86"/>
      <c r="S41" s="86"/>
    </row>
    <row r="42" spans="2:36" ht="18.75">
      <c r="B42" s="9" t="s">
        <v>46</v>
      </c>
      <c r="C42" s="94" t="s">
        <v>2</v>
      </c>
      <c r="D42" s="94">
        <v>1</v>
      </c>
      <c r="E42" s="94">
        <v>2</v>
      </c>
      <c r="F42" s="94">
        <v>3</v>
      </c>
      <c r="G42" s="94">
        <v>4</v>
      </c>
      <c r="H42" s="94">
        <v>5</v>
      </c>
      <c r="I42" s="94">
        <v>6</v>
      </c>
      <c r="J42" s="94">
        <v>7</v>
      </c>
      <c r="K42" s="94">
        <v>8</v>
      </c>
      <c r="L42" s="94">
        <v>9</v>
      </c>
      <c r="M42" s="94">
        <v>10</v>
      </c>
      <c r="N42" s="94">
        <v>11</v>
      </c>
      <c r="O42" s="94">
        <v>12</v>
      </c>
      <c r="P42" s="95" t="s">
        <v>3</v>
      </c>
      <c r="Q42" s="96" t="s">
        <v>79</v>
      </c>
      <c r="R42" s="96" t="s">
        <v>5</v>
      </c>
      <c r="S42" s="96" t="s">
        <v>6</v>
      </c>
    </row>
    <row r="43" spans="2:36">
      <c r="B43" s="97" t="s">
        <v>26</v>
      </c>
      <c r="C43" s="98">
        <f>ROUND(B9*$C$41,0)</f>
        <v>1011</v>
      </c>
      <c r="D43" s="98">
        <f>ROUND(C8*D41,0)</f>
        <v>1051</v>
      </c>
      <c r="E43" s="98">
        <f t="shared" ref="E43:O43" si="36">ROUND(D8*E41,0)</f>
        <v>906</v>
      </c>
      <c r="F43" s="98">
        <f t="shared" si="36"/>
        <v>869</v>
      </c>
      <c r="G43" s="98">
        <f t="shared" si="36"/>
        <v>842</v>
      </c>
      <c r="H43" s="98">
        <f t="shared" si="36"/>
        <v>853</v>
      </c>
      <c r="I43" s="98">
        <f t="shared" si="36"/>
        <v>826</v>
      </c>
      <c r="J43" s="98">
        <f t="shared" si="36"/>
        <v>818</v>
      </c>
      <c r="K43" s="98">
        <f t="shared" si="36"/>
        <v>739</v>
      </c>
      <c r="L43" s="98">
        <f t="shared" si="36"/>
        <v>774</v>
      </c>
      <c r="M43" s="98">
        <f t="shared" si="36"/>
        <v>851</v>
      </c>
      <c r="N43" s="98">
        <f t="shared" si="36"/>
        <v>693</v>
      </c>
      <c r="O43" s="98">
        <f t="shared" si="36"/>
        <v>404</v>
      </c>
      <c r="P43" s="75">
        <f t="shared" ref="P43:P47" si="37">SUM(C43:O43)</f>
        <v>10637</v>
      </c>
      <c r="Q43" s="91">
        <f>SUM(C43:H43)</f>
        <v>5532</v>
      </c>
      <c r="R43" s="91">
        <f>SUM(I43:K43)</f>
        <v>2383</v>
      </c>
      <c r="S43" s="91">
        <f>SUM(L43:O43)</f>
        <v>2722</v>
      </c>
    </row>
    <row r="44" spans="2:36">
      <c r="B44" s="97" t="s">
        <v>27</v>
      </c>
      <c r="C44" s="98">
        <f t="shared" ref="C44:C47" si="38">ROUND(B10*$C$41,0)</f>
        <v>1012</v>
      </c>
      <c r="D44" s="98">
        <f t="shared" ref="D44:O44" si="39">ROUND(C43*D41,0)</f>
        <v>1032</v>
      </c>
      <c r="E44" s="98">
        <f t="shared" si="39"/>
        <v>966</v>
      </c>
      <c r="F44" s="98">
        <f t="shared" si="39"/>
        <v>874</v>
      </c>
      <c r="G44" s="98">
        <f t="shared" si="39"/>
        <v>826</v>
      </c>
      <c r="H44" s="98">
        <f t="shared" si="39"/>
        <v>830</v>
      </c>
      <c r="I44" s="98">
        <f t="shared" si="39"/>
        <v>823</v>
      </c>
      <c r="J44" s="103">
        <f t="shared" si="39"/>
        <v>851</v>
      </c>
      <c r="K44" s="103">
        <f t="shared" si="39"/>
        <v>802</v>
      </c>
      <c r="L44" s="103">
        <f t="shared" si="39"/>
        <v>758</v>
      </c>
      <c r="M44" s="103">
        <f t="shared" si="39"/>
        <v>869</v>
      </c>
      <c r="N44" s="103">
        <f t="shared" si="39"/>
        <v>723</v>
      </c>
      <c r="O44" s="103">
        <f t="shared" si="39"/>
        <v>582</v>
      </c>
      <c r="P44" s="75">
        <f t="shared" si="37"/>
        <v>10948</v>
      </c>
      <c r="Q44" s="91">
        <f t="shared" ref="Q44:Q47" si="40">SUM(C44:H44)</f>
        <v>5540</v>
      </c>
      <c r="R44" s="91">
        <f t="shared" ref="R44:R47" si="41">SUM(I44:K44)</f>
        <v>2476</v>
      </c>
      <c r="S44" s="91">
        <f t="shared" ref="S44:S47" si="42">SUM(L44:O44)</f>
        <v>2932</v>
      </c>
    </row>
    <row r="45" spans="2:36">
      <c r="B45" s="97" t="s">
        <v>28</v>
      </c>
      <c r="C45" s="98">
        <f t="shared" si="38"/>
        <v>1065</v>
      </c>
      <c r="D45" s="98">
        <f t="shared" ref="D45:O45" si="43">ROUND(C44*D41,0)</f>
        <v>1033</v>
      </c>
      <c r="E45" s="98">
        <f t="shared" si="43"/>
        <v>948</v>
      </c>
      <c r="F45" s="98">
        <f t="shared" si="43"/>
        <v>932</v>
      </c>
      <c r="G45" s="98">
        <f t="shared" si="43"/>
        <v>831</v>
      </c>
      <c r="H45" s="98">
        <f t="shared" si="43"/>
        <v>814</v>
      </c>
      <c r="I45" s="98">
        <f t="shared" si="43"/>
        <v>801</v>
      </c>
      <c r="J45" s="103">
        <f t="shared" si="43"/>
        <v>848</v>
      </c>
      <c r="K45" s="103">
        <f t="shared" si="43"/>
        <v>834</v>
      </c>
      <c r="L45" s="103">
        <f t="shared" si="43"/>
        <v>823</v>
      </c>
      <c r="M45" s="103">
        <f t="shared" si="43"/>
        <v>851</v>
      </c>
      <c r="N45" s="103">
        <f t="shared" si="43"/>
        <v>738</v>
      </c>
      <c r="O45" s="103">
        <f t="shared" si="43"/>
        <v>607</v>
      </c>
      <c r="P45" s="75">
        <f t="shared" si="37"/>
        <v>11125</v>
      </c>
      <c r="Q45" s="91">
        <f t="shared" si="40"/>
        <v>5623</v>
      </c>
      <c r="R45" s="91">
        <f t="shared" si="41"/>
        <v>2483</v>
      </c>
      <c r="S45" s="91">
        <f t="shared" si="42"/>
        <v>3019</v>
      </c>
    </row>
    <row r="46" spans="2:36">
      <c r="B46" s="97" t="s">
        <v>29</v>
      </c>
      <c r="C46" s="98">
        <f t="shared" si="38"/>
        <v>1035</v>
      </c>
      <c r="D46" s="98">
        <f t="shared" ref="D46:O46" si="44">ROUND(C45*D41,0)</f>
        <v>1087</v>
      </c>
      <c r="E46" s="98">
        <f t="shared" si="44"/>
        <v>949</v>
      </c>
      <c r="F46" s="98">
        <f t="shared" si="44"/>
        <v>915</v>
      </c>
      <c r="G46" s="98">
        <f t="shared" si="44"/>
        <v>886</v>
      </c>
      <c r="H46" s="98">
        <f t="shared" si="44"/>
        <v>819</v>
      </c>
      <c r="I46" s="98">
        <f t="shared" si="44"/>
        <v>785</v>
      </c>
      <c r="J46" s="103">
        <f t="shared" si="44"/>
        <v>825</v>
      </c>
      <c r="K46" s="103">
        <f t="shared" si="44"/>
        <v>831</v>
      </c>
      <c r="L46" s="103">
        <f t="shared" si="44"/>
        <v>856</v>
      </c>
      <c r="M46" s="103">
        <f t="shared" si="44"/>
        <v>924</v>
      </c>
      <c r="N46" s="103">
        <f t="shared" si="44"/>
        <v>723</v>
      </c>
      <c r="O46" s="103">
        <f t="shared" si="44"/>
        <v>620</v>
      </c>
      <c r="P46" s="75">
        <f t="shared" si="37"/>
        <v>11255</v>
      </c>
      <c r="Q46" s="91">
        <f t="shared" si="40"/>
        <v>5691</v>
      </c>
      <c r="R46" s="91">
        <f t="shared" si="41"/>
        <v>2441</v>
      </c>
      <c r="S46" s="91">
        <f t="shared" si="42"/>
        <v>3123</v>
      </c>
    </row>
    <row r="47" spans="2:36">
      <c r="B47" s="97" t="s">
        <v>30</v>
      </c>
      <c r="C47" s="98">
        <f t="shared" si="38"/>
        <v>1009</v>
      </c>
      <c r="D47" s="98">
        <f t="shared" ref="D47:O47" si="45">ROUND(C46*D41,0)</f>
        <v>1057</v>
      </c>
      <c r="E47" s="98">
        <f t="shared" si="45"/>
        <v>999</v>
      </c>
      <c r="F47" s="98">
        <f t="shared" si="45"/>
        <v>916</v>
      </c>
      <c r="G47" s="98">
        <f t="shared" si="45"/>
        <v>870</v>
      </c>
      <c r="H47" s="98">
        <f t="shared" si="45"/>
        <v>873</v>
      </c>
      <c r="I47" s="98">
        <f t="shared" si="45"/>
        <v>790</v>
      </c>
      <c r="J47" s="103">
        <f t="shared" si="45"/>
        <v>808</v>
      </c>
      <c r="K47" s="103">
        <f t="shared" si="45"/>
        <v>808</v>
      </c>
      <c r="L47" s="103">
        <f t="shared" si="45"/>
        <v>853</v>
      </c>
      <c r="M47" s="103">
        <f t="shared" si="45"/>
        <v>961</v>
      </c>
      <c r="N47" s="103">
        <f t="shared" si="45"/>
        <v>785</v>
      </c>
      <c r="O47" s="103">
        <f t="shared" si="45"/>
        <v>607</v>
      </c>
      <c r="P47" s="75">
        <f t="shared" si="37"/>
        <v>11336</v>
      </c>
      <c r="Q47" s="91">
        <f t="shared" si="40"/>
        <v>5724</v>
      </c>
      <c r="R47" s="91">
        <f t="shared" si="41"/>
        <v>2406</v>
      </c>
      <c r="S47" s="91">
        <f t="shared" si="42"/>
        <v>3206</v>
      </c>
    </row>
    <row r="48" spans="2:36">
      <c r="B48" s="14"/>
      <c r="C48" s="86"/>
      <c r="D48" s="86"/>
      <c r="E48" s="99"/>
      <c r="F48" s="99"/>
      <c r="G48" s="86"/>
      <c r="H48" s="99"/>
      <c r="I48" s="98"/>
      <c r="J48" s="98"/>
      <c r="K48" s="98"/>
      <c r="L48" s="98"/>
      <c r="M48" s="98"/>
      <c r="N48" s="98"/>
      <c r="O48" s="98"/>
      <c r="P48" s="86"/>
      <c r="Q48" s="86"/>
      <c r="R48" s="86"/>
      <c r="S48" s="86"/>
    </row>
    <row r="49" spans="2:19">
      <c r="B49" s="101"/>
      <c r="C49" s="92" t="s">
        <v>7</v>
      </c>
      <c r="D49" s="92" t="s">
        <v>8</v>
      </c>
      <c r="E49" s="92" t="s">
        <v>9</v>
      </c>
      <c r="F49" s="92" t="s">
        <v>10</v>
      </c>
      <c r="G49" s="92" t="s">
        <v>11</v>
      </c>
      <c r="H49" s="92" t="s">
        <v>12</v>
      </c>
      <c r="I49" s="92" t="s">
        <v>13</v>
      </c>
      <c r="J49" s="93" t="s">
        <v>14</v>
      </c>
      <c r="K49" s="93" t="s">
        <v>15</v>
      </c>
      <c r="L49" s="93" t="s">
        <v>16</v>
      </c>
      <c r="M49" s="93" t="s">
        <v>17</v>
      </c>
      <c r="N49" s="93" t="s">
        <v>18</v>
      </c>
      <c r="O49" s="93" t="s">
        <v>19</v>
      </c>
      <c r="P49" s="86"/>
      <c r="Q49" s="86"/>
      <c r="R49" s="86"/>
      <c r="S49" s="86"/>
    </row>
    <row r="50" spans="2:19">
      <c r="B50" s="68" t="s">
        <v>65</v>
      </c>
      <c r="C50" s="59">
        <f>X25</f>
        <v>0.68393410486195383</v>
      </c>
      <c r="D50" s="59">
        <f t="shared" ref="D50:O50" si="46">Y25</f>
        <v>1.0006322943665942</v>
      </c>
      <c r="E50" s="59">
        <f t="shared" si="46"/>
        <v>0.92142690819017459</v>
      </c>
      <c r="F50" s="59">
        <f t="shared" si="46"/>
        <v>0.96249733812864524</v>
      </c>
      <c r="G50" s="59">
        <f t="shared" si="46"/>
        <v>0.96745183488009268</v>
      </c>
      <c r="H50" s="59">
        <f t="shared" si="46"/>
        <v>0.98052127583935744</v>
      </c>
      <c r="I50" s="59">
        <f t="shared" si="46"/>
        <v>0.96779436559494214</v>
      </c>
      <c r="J50" s="59">
        <f t="shared" si="46"/>
        <v>1.0317572263702366</v>
      </c>
      <c r="K50" s="59">
        <f t="shared" si="46"/>
        <v>0.968619366681994</v>
      </c>
      <c r="L50" s="59">
        <f t="shared" si="46"/>
        <v>1.0198079408592784</v>
      </c>
      <c r="M50" s="59">
        <f t="shared" si="46"/>
        <v>1.170194619914964</v>
      </c>
      <c r="N50" s="59">
        <f t="shared" si="46"/>
        <v>0.82292094682555361</v>
      </c>
      <c r="O50" s="59">
        <f t="shared" si="46"/>
        <v>0.86153031918853873</v>
      </c>
      <c r="P50" s="86"/>
      <c r="Q50" s="86"/>
      <c r="R50" s="86"/>
      <c r="S50" s="86"/>
    </row>
    <row r="51" spans="2:19" ht="18.75">
      <c r="B51" s="9" t="s">
        <v>46</v>
      </c>
      <c r="C51" s="94" t="s">
        <v>2</v>
      </c>
      <c r="D51" s="94">
        <v>1</v>
      </c>
      <c r="E51" s="94">
        <v>2</v>
      </c>
      <c r="F51" s="94">
        <v>3</v>
      </c>
      <c r="G51" s="94">
        <v>4</v>
      </c>
      <c r="H51" s="94">
        <v>5</v>
      </c>
      <c r="I51" s="94">
        <v>6</v>
      </c>
      <c r="J51" s="94">
        <v>7</v>
      </c>
      <c r="K51" s="94">
        <v>8</v>
      </c>
      <c r="L51" s="94">
        <v>9</v>
      </c>
      <c r="M51" s="94">
        <v>10</v>
      </c>
      <c r="N51" s="94">
        <v>11</v>
      </c>
      <c r="O51" s="94">
        <v>12</v>
      </c>
      <c r="P51" s="95" t="s">
        <v>3</v>
      </c>
      <c r="Q51" s="96" t="s">
        <v>79</v>
      </c>
      <c r="R51" s="96" t="s">
        <v>5</v>
      </c>
      <c r="S51" s="96" t="s">
        <v>6</v>
      </c>
    </row>
    <row r="52" spans="2:19">
      <c r="B52" s="97" t="s">
        <v>27</v>
      </c>
      <c r="C52" s="98">
        <f>ROUND(B10*$C$50,0)</f>
        <v>1037</v>
      </c>
      <c r="D52" s="98">
        <f>ROUND(C9*D50,0)</f>
        <v>1057</v>
      </c>
      <c r="E52" s="98">
        <f t="shared" ref="E52:O52" si="47">ROUND(D9*E50,0)</f>
        <v>921</v>
      </c>
      <c r="F52" s="98">
        <f t="shared" si="47"/>
        <v>874</v>
      </c>
      <c r="G52" s="98">
        <f t="shared" si="47"/>
        <v>822</v>
      </c>
      <c r="H52" s="98">
        <f t="shared" si="47"/>
        <v>835</v>
      </c>
      <c r="I52" s="98">
        <f t="shared" si="47"/>
        <v>783</v>
      </c>
      <c r="J52" s="98">
        <f t="shared" si="47"/>
        <v>825</v>
      </c>
      <c r="K52" s="98">
        <f t="shared" si="47"/>
        <v>742</v>
      </c>
      <c r="L52" s="98">
        <f t="shared" si="47"/>
        <v>758</v>
      </c>
      <c r="M52" s="98">
        <f t="shared" si="47"/>
        <v>838</v>
      </c>
      <c r="N52" s="98">
        <f t="shared" si="47"/>
        <v>670</v>
      </c>
      <c r="O52" s="98">
        <f t="shared" si="47"/>
        <v>549</v>
      </c>
      <c r="P52" s="75">
        <f t="shared" ref="P52:P56" si="48">SUM(C52:O52)</f>
        <v>10711</v>
      </c>
      <c r="Q52" s="91">
        <f>SUM(C52:H52)</f>
        <v>5546</v>
      </c>
      <c r="R52" s="91">
        <f>SUM(I52:K52)</f>
        <v>2350</v>
      </c>
      <c r="S52" s="91">
        <f>SUM(L52:O52)</f>
        <v>2815</v>
      </c>
    </row>
    <row r="53" spans="2:19">
      <c r="B53" s="97" t="s">
        <v>28</v>
      </c>
      <c r="C53" s="98">
        <f t="shared" ref="C53:C56" si="49">ROUND(B11*$C$50,0)</f>
        <v>1092</v>
      </c>
      <c r="D53" s="98">
        <f t="shared" ref="D53:O53" si="50">ROUND(C52*D50,0)</f>
        <v>1038</v>
      </c>
      <c r="E53" s="98">
        <f t="shared" si="50"/>
        <v>974</v>
      </c>
      <c r="F53" s="98">
        <f t="shared" si="50"/>
        <v>886</v>
      </c>
      <c r="G53" s="98">
        <f t="shared" si="50"/>
        <v>846</v>
      </c>
      <c r="H53" s="98">
        <f t="shared" si="50"/>
        <v>806</v>
      </c>
      <c r="I53" s="98">
        <f t="shared" si="50"/>
        <v>808</v>
      </c>
      <c r="J53" s="103">
        <f t="shared" si="50"/>
        <v>808</v>
      </c>
      <c r="K53" s="103">
        <f t="shared" si="50"/>
        <v>799</v>
      </c>
      <c r="L53" s="103">
        <f t="shared" si="50"/>
        <v>757</v>
      </c>
      <c r="M53" s="103">
        <f t="shared" si="50"/>
        <v>887</v>
      </c>
      <c r="N53" s="103">
        <f t="shared" si="50"/>
        <v>690</v>
      </c>
      <c r="O53" s="103">
        <f t="shared" si="50"/>
        <v>577</v>
      </c>
      <c r="P53" s="75">
        <f t="shared" si="48"/>
        <v>10968</v>
      </c>
      <c r="Q53" s="91">
        <f t="shared" ref="Q53:Q56" si="51">SUM(C53:H53)</f>
        <v>5642</v>
      </c>
      <c r="R53" s="91">
        <f t="shared" ref="R53:R56" si="52">SUM(I53:K53)</f>
        <v>2415</v>
      </c>
      <c r="S53" s="91">
        <f t="shared" ref="S53:S56" si="53">SUM(L53:O53)</f>
        <v>2911</v>
      </c>
    </row>
    <row r="54" spans="2:19">
      <c r="B54" s="97" t="s">
        <v>29</v>
      </c>
      <c r="C54" s="98">
        <f t="shared" si="49"/>
        <v>1061</v>
      </c>
      <c r="D54" s="98">
        <f t="shared" ref="D54:O54" si="54">ROUND(C53*D50,0)</f>
        <v>1093</v>
      </c>
      <c r="E54" s="98">
        <f t="shared" si="54"/>
        <v>956</v>
      </c>
      <c r="F54" s="98">
        <f t="shared" si="54"/>
        <v>937</v>
      </c>
      <c r="G54" s="98">
        <f t="shared" si="54"/>
        <v>857</v>
      </c>
      <c r="H54" s="98">
        <f t="shared" si="54"/>
        <v>830</v>
      </c>
      <c r="I54" s="98">
        <f t="shared" si="54"/>
        <v>780</v>
      </c>
      <c r="J54" s="103">
        <f t="shared" si="54"/>
        <v>834</v>
      </c>
      <c r="K54" s="103">
        <f t="shared" si="54"/>
        <v>783</v>
      </c>
      <c r="L54" s="103">
        <f t="shared" si="54"/>
        <v>815</v>
      </c>
      <c r="M54" s="103">
        <f t="shared" si="54"/>
        <v>886</v>
      </c>
      <c r="N54" s="103">
        <f t="shared" si="54"/>
        <v>730</v>
      </c>
      <c r="O54" s="103">
        <f t="shared" si="54"/>
        <v>594</v>
      </c>
      <c r="P54" s="75">
        <f t="shared" si="48"/>
        <v>11156</v>
      </c>
      <c r="Q54" s="91">
        <f t="shared" si="51"/>
        <v>5734</v>
      </c>
      <c r="R54" s="91">
        <f t="shared" si="52"/>
        <v>2397</v>
      </c>
      <c r="S54" s="91">
        <f t="shared" si="53"/>
        <v>3025</v>
      </c>
    </row>
    <row r="55" spans="2:19">
      <c r="B55" s="97" t="s">
        <v>30</v>
      </c>
      <c r="C55" s="98">
        <f t="shared" si="49"/>
        <v>1034</v>
      </c>
      <c r="D55" s="98">
        <f t="shared" ref="D55:O55" si="55">ROUND(C54*D50,0)</f>
        <v>1062</v>
      </c>
      <c r="E55" s="98">
        <f t="shared" si="55"/>
        <v>1007</v>
      </c>
      <c r="F55" s="98">
        <f t="shared" si="55"/>
        <v>920</v>
      </c>
      <c r="G55" s="98">
        <f t="shared" si="55"/>
        <v>907</v>
      </c>
      <c r="H55" s="98">
        <f t="shared" si="55"/>
        <v>840</v>
      </c>
      <c r="I55" s="98">
        <f t="shared" si="55"/>
        <v>803</v>
      </c>
      <c r="J55" s="103">
        <f t="shared" si="55"/>
        <v>805</v>
      </c>
      <c r="K55" s="103">
        <f t="shared" si="55"/>
        <v>808</v>
      </c>
      <c r="L55" s="103">
        <f t="shared" si="55"/>
        <v>799</v>
      </c>
      <c r="M55" s="103">
        <f t="shared" si="55"/>
        <v>954</v>
      </c>
      <c r="N55" s="103">
        <f t="shared" si="55"/>
        <v>729</v>
      </c>
      <c r="O55" s="103">
        <f t="shared" si="55"/>
        <v>629</v>
      </c>
      <c r="P55" s="75">
        <f t="shared" si="48"/>
        <v>11297</v>
      </c>
      <c r="Q55" s="91">
        <f t="shared" si="51"/>
        <v>5770</v>
      </c>
      <c r="R55" s="91">
        <f t="shared" si="52"/>
        <v>2416</v>
      </c>
      <c r="S55" s="91">
        <f t="shared" si="53"/>
        <v>3111</v>
      </c>
    </row>
    <row r="56" spans="2:19">
      <c r="B56" s="97" t="s">
        <v>31</v>
      </c>
      <c r="C56" s="98">
        <f t="shared" si="49"/>
        <v>1014</v>
      </c>
      <c r="D56" s="98">
        <f t="shared" ref="D56:O56" si="56">ROUND(C55*D50,0)</f>
        <v>1035</v>
      </c>
      <c r="E56" s="98">
        <f t="shared" si="56"/>
        <v>979</v>
      </c>
      <c r="F56" s="98">
        <f t="shared" si="56"/>
        <v>969</v>
      </c>
      <c r="G56" s="98">
        <f t="shared" si="56"/>
        <v>890</v>
      </c>
      <c r="H56" s="98">
        <f t="shared" si="56"/>
        <v>889</v>
      </c>
      <c r="I56" s="98">
        <f t="shared" si="56"/>
        <v>813</v>
      </c>
      <c r="J56" s="103">
        <f t="shared" si="56"/>
        <v>829</v>
      </c>
      <c r="K56" s="103">
        <f t="shared" si="56"/>
        <v>780</v>
      </c>
      <c r="L56" s="103">
        <f t="shared" si="56"/>
        <v>824</v>
      </c>
      <c r="M56" s="103">
        <f t="shared" si="56"/>
        <v>935</v>
      </c>
      <c r="N56" s="103">
        <f t="shared" si="56"/>
        <v>785</v>
      </c>
      <c r="O56" s="103">
        <f t="shared" si="56"/>
        <v>628</v>
      </c>
      <c r="P56" s="75">
        <f t="shared" si="48"/>
        <v>11370</v>
      </c>
      <c r="Q56" s="91">
        <f t="shared" si="51"/>
        <v>5776</v>
      </c>
      <c r="R56" s="91">
        <f t="shared" si="52"/>
        <v>2422</v>
      </c>
      <c r="S56" s="91">
        <f t="shared" si="53"/>
        <v>3172</v>
      </c>
    </row>
    <row r="57" spans="2:19">
      <c r="B57" s="14"/>
      <c r="C57" s="14"/>
      <c r="D57" s="14"/>
      <c r="E57" s="14"/>
      <c r="F57" s="14"/>
      <c r="G57" s="86"/>
      <c r="H57" s="14"/>
      <c r="I57" s="98"/>
      <c r="J57" s="98"/>
      <c r="K57" s="98"/>
      <c r="L57" s="98"/>
      <c r="M57" s="98"/>
      <c r="N57" s="98"/>
      <c r="O57" s="104"/>
      <c r="P57" s="86"/>
      <c r="Q57" s="86"/>
      <c r="R57" s="86"/>
      <c r="S57" s="86"/>
    </row>
    <row r="58" spans="2:19">
      <c r="B58" s="14"/>
      <c r="C58" s="14"/>
      <c r="D58" s="14"/>
      <c r="E58" s="14"/>
      <c r="F58" s="14"/>
      <c r="G58" s="14"/>
      <c r="H58" s="14"/>
      <c r="I58" s="98"/>
      <c r="J58" s="101"/>
      <c r="K58" s="98"/>
      <c r="L58" s="98"/>
      <c r="M58" s="98"/>
      <c r="N58" s="98"/>
      <c r="O58" s="103"/>
      <c r="P58" s="86"/>
      <c r="Q58" s="86"/>
      <c r="R58" s="86"/>
      <c r="S58" s="86"/>
    </row>
    <row r="59" spans="2:19">
      <c r="B59" s="101"/>
      <c r="C59" s="92" t="s">
        <v>7</v>
      </c>
      <c r="D59" s="92" t="s">
        <v>8</v>
      </c>
      <c r="E59" s="92" t="s">
        <v>9</v>
      </c>
      <c r="F59" s="92" t="s">
        <v>10</v>
      </c>
      <c r="G59" s="92" t="s">
        <v>11</v>
      </c>
      <c r="H59" s="92" t="s">
        <v>12</v>
      </c>
      <c r="I59" s="92" t="s">
        <v>13</v>
      </c>
      <c r="J59" s="93" t="s">
        <v>14</v>
      </c>
      <c r="K59" s="93" t="s">
        <v>15</v>
      </c>
      <c r="L59" s="93" t="s">
        <v>16</v>
      </c>
      <c r="M59" s="93" t="s">
        <v>17</v>
      </c>
      <c r="N59" s="93" t="s">
        <v>18</v>
      </c>
      <c r="O59" s="93" t="s">
        <v>19</v>
      </c>
      <c r="P59" s="86"/>
      <c r="Q59" s="86"/>
      <c r="R59" s="86"/>
      <c r="S59" s="86"/>
    </row>
    <row r="60" spans="2:19">
      <c r="B60" s="67" t="s">
        <v>66</v>
      </c>
      <c r="C60" s="60">
        <f>X26</f>
        <v>0.69956420914641171</v>
      </c>
      <c r="D60" s="60">
        <f t="shared" ref="D60:O60" si="57">Y26</f>
        <v>0.97378064104088424</v>
      </c>
      <c r="E60" s="60">
        <f t="shared" si="57"/>
        <v>0.92559988924700409</v>
      </c>
      <c r="F60" s="60">
        <f t="shared" si="57"/>
        <v>0.96969608712467803</v>
      </c>
      <c r="G60" s="60">
        <f t="shared" si="57"/>
        <v>0.96661935554689604</v>
      </c>
      <c r="H60" s="60">
        <f t="shared" si="57"/>
        <v>0.96892277100206625</v>
      </c>
      <c r="I60" s="60">
        <f t="shared" si="57"/>
        <v>0.96534833842703605</v>
      </c>
      <c r="J60" s="60">
        <f t="shared" si="57"/>
        <v>1.0095589505081677</v>
      </c>
      <c r="K60" s="60">
        <f t="shared" si="57"/>
        <v>0.97980473661215162</v>
      </c>
      <c r="L60" s="60">
        <f t="shared" si="57"/>
        <v>1.0177577463651311</v>
      </c>
      <c r="M60" s="60">
        <f t="shared" si="57"/>
        <v>1.1650705540367081</v>
      </c>
      <c r="N60" s="60">
        <f t="shared" si="57"/>
        <v>0.81875769266229947</v>
      </c>
      <c r="O60" s="60">
        <f t="shared" si="57"/>
        <v>0.85527572387426898</v>
      </c>
      <c r="P60" s="86"/>
      <c r="Q60" s="86"/>
      <c r="R60" s="86"/>
      <c r="S60" s="86"/>
    </row>
    <row r="61" spans="2:19" ht="18.75">
      <c r="B61" s="9" t="s">
        <v>46</v>
      </c>
      <c r="C61" s="94" t="s">
        <v>2</v>
      </c>
      <c r="D61" s="94">
        <v>1</v>
      </c>
      <c r="E61" s="94">
        <v>2</v>
      </c>
      <c r="F61" s="94">
        <v>3</v>
      </c>
      <c r="G61" s="94">
        <v>4</v>
      </c>
      <c r="H61" s="94">
        <v>5</v>
      </c>
      <c r="I61" s="94">
        <v>6</v>
      </c>
      <c r="J61" s="94">
        <v>7</v>
      </c>
      <c r="K61" s="94">
        <v>8</v>
      </c>
      <c r="L61" s="94">
        <v>9</v>
      </c>
      <c r="M61" s="94">
        <v>10</v>
      </c>
      <c r="N61" s="94">
        <v>11</v>
      </c>
      <c r="O61" s="94">
        <v>12</v>
      </c>
      <c r="P61" s="95" t="s">
        <v>3</v>
      </c>
      <c r="Q61" s="96" t="s">
        <v>79</v>
      </c>
      <c r="R61" s="96" t="s">
        <v>5</v>
      </c>
      <c r="S61" s="96" t="s">
        <v>6</v>
      </c>
    </row>
    <row r="62" spans="2:19">
      <c r="B62" s="97" t="s">
        <v>28</v>
      </c>
      <c r="C62" s="98">
        <f>ROUND(B11*$C$60,0)</f>
        <v>1117</v>
      </c>
      <c r="D62" s="98">
        <f>ROUND(C10*D60,0)</f>
        <v>1047</v>
      </c>
      <c r="E62" s="98">
        <f t="shared" ref="E62:O62" si="58">ROUND(D10*E60,0)</f>
        <v>905</v>
      </c>
      <c r="F62" s="98">
        <f t="shared" si="58"/>
        <v>886</v>
      </c>
      <c r="G62" s="98">
        <f t="shared" si="58"/>
        <v>860</v>
      </c>
      <c r="H62" s="98">
        <f t="shared" si="58"/>
        <v>759</v>
      </c>
      <c r="I62" s="98">
        <f t="shared" si="58"/>
        <v>754</v>
      </c>
      <c r="J62" s="98">
        <f t="shared" si="58"/>
        <v>761</v>
      </c>
      <c r="K62" s="98">
        <f t="shared" si="58"/>
        <v>745</v>
      </c>
      <c r="L62" s="98">
        <f t="shared" si="58"/>
        <v>765</v>
      </c>
      <c r="M62" s="98">
        <f t="shared" si="58"/>
        <v>823</v>
      </c>
      <c r="N62" s="98">
        <f t="shared" si="58"/>
        <v>572</v>
      </c>
      <c r="O62" s="98">
        <f t="shared" si="58"/>
        <v>617</v>
      </c>
      <c r="P62" s="75">
        <f t="shared" ref="P62:P66" si="59">SUM(C62:O62)</f>
        <v>10611</v>
      </c>
      <c r="Q62" s="91">
        <f>SUM(C62:H62)</f>
        <v>5574</v>
      </c>
      <c r="R62" s="91">
        <f>SUM(I62:K62)</f>
        <v>2260</v>
      </c>
      <c r="S62" s="91">
        <f>SUM(L62:O62)</f>
        <v>2777</v>
      </c>
    </row>
    <row r="63" spans="2:19">
      <c r="B63" s="97" t="s">
        <v>29</v>
      </c>
      <c r="C63" s="98">
        <f t="shared" ref="C63:C66" si="60">ROUND(B12*$C$60,0)</f>
        <v>1085</v>
      </c>
      <c r="D63" s="98">
        <f t="shared" ref="D63:O63" si="61">ROUND(C62*D60,0)</f>
        <v>1088</v>
      </c>
      <c r="E63" s="98">
        <f t="shared" si="61"/>
        <v>969</v>
      </c>
      <c r="F63" s="98">
        <f t="shared" si="61"/>
        <v>878</v>
      </c>
      <c r="G63" s="98">
        <f t="shared" si="61"/>
        <v>856</v>
      </c>
      <c r="H63" s="98">
        <f t="shared" si="61"/>
        <v>833</v>
      </c>
      <c r="I63" s="98">
        <f t="shared" si="61"/>
        <v>733</v>
      </c>
      <c r="J63" s="103">
        <f t="shared" si="61"/>
        <v>761</v>
      </c>
      <c r="K63" s="103">
        <f t="shared" si="61"/>
        <v>746</v>
      </c>
      <c r="L63" s="103">
        <f t="shared" si="61"/>
        <v>758</v>
      </c>
      <c r="M63" s="103">
        <f t="shared" si="61"/>
        <v>891</v>
      </c>
      <c r="N63" s="103">
        <f t="shared" si="61"/>
        <v>674</v>
      </c>
      <c r="O63" s="103">
        <f t="shared" si="61"/>
        <v>489</v>
      </c>
      <c r="P63" s="75">
        <f t="shared" si="59"/>
        <v>10761</v>
      </c>
      <c r="Q63" s="91">
        <f t="shared" ref="Q63:Q66" si="62">SUM(C63:H63)</f>
        <v>5709</v>
      </c>
      <c r="R63" s="91">
        <f t="shared" ref="R63:R66" si="63">SUM(I63:K63)</f>
        <v>2240</v>
      </c>
      <c r="S63" s="91">
        <f t="shared" ref="S63:S66" si="64">SUM(L63:O63)</f>
        <v>2812</v>
      </c>
    </row>
    <row r="64" spans="2:19">
      <c r="B64" s="97" t="s">
        <v>30</v>
      </c>
      <c r="C64" s="98">
        <f t="shared" si="60"/>
        <v>1058</v>
      </c>
      <c r="D64" s="98">
        <f t="shared" ref="D64:O64" si="65">ROUND(C63*D60,0)</f>
        <v>1057</v>
      </c>
      <c r="E64" s="98">
        <f t="shared" si="65"/>
        <v>1007</v>
      </c>
      <c r="F64" s="98">
        <f t="shared" si="65"/>
        <v>940</v>
      </c>
      <c r="G64" s="98">
        <f t="shared" si="65"/>
        <v>849</v>
      </c>
      <c r="H64" s="98">
        <f t="shared" si="65"/>
        <v>829</v>
      </c>
      <c r="I64" s="98">
        <f t="shared" si="65"/>
        <v>804</v>
      </c>
      <c r="J64" s="103">
        <f t="shared" si="65"/>
        <v>740</v>
      </c>
      <c r="K64" s="103">
        <f t="shared" si="65"/>
        <v>746</v>
      </c>
      <c r="L64" s="103">
        <f t="shared" si="65"/>
        <v>759</v>
      </c>
      <c r="M64" s="103">
        <f t="shared" si="65"/>
        <v>883</v>
      </c>
      <c r="N64" s="103">
        <f t="shared" si="65"/>
        <v>730</v>
      </c>
      <c r="O64" s="103">
        <f t="shared" si="65"/>
        <v>576</v>
      </c>
      <c r="P64" s="75">
        <f t="shared" si="59"/>
        <v>10978</v>
      </c>
      <c r="Q64" s="91">
        <f t="shared" si="62"/>
        <v>5740</v>
      </c>
      <c r="R64" s="91">
        <f t="shared" si="63"/>
        <v>2290</v>
      </c>
      <c r="S64" s="91">
        <f t="shared" si="64"/>
        <v>2948</v>
      </c>
    </row>
    <row r="65" spans="2:19">
      <c r="B65" s="97" t="s">
        <v>31</v>
      </c>
      <c r="C65" s="98">
        <f t="shared" si="60"/>
        <v>1037</v>
      </c>
      <c r="D65" s="98">
        <f t="shared" ref="D65:O65" si="66">ROUND(C64*D60,0)</f>
        <v>1030</v>
      </c>
      <c r="E65" s="98">
        <f t="shared" si="66"/>
        <v>978</v>
      </c>
      <c r="F65" s="98">
        <f t="shared" si="66"/>
        <v>976</v>
      </c>
      <c r="G65" s="98">
        <f t="shared" si="66"/>
        <v>909</v>
      </c>
      <c r="H65" s="98">
        <f t="shared" si="66"/>
        <v>823</v>
      </c>
      <c r="I65" s="98">
        <f t="shared" si="66"/>
        <v>800</v>
      </c>
      <c r="J65" s="103">
        <f t="shared" si="66"/>
        <v>812</v>
      </c>
      <c r="K65" s="103">
        <f t="shared" si="66"/>
        <v>725</v>
      </c>
      <c r="L65" s="103">
        <f t="shared" si="66"/>
        <v>759</v>
      </c>
      <c r="M65" s="103">
        <f t="shared" si="66"/>
        <v>884</v>
      </c>
      <c r="N65" s="103">
        <f t="shared" si="66"/>
        <v>723</v>
      </c>
      <c r="O65" s="103">
        <f t="shared" si="66"/>
        <v>624</v>
      </c>
      <c r="P65" s="75">
        <f t="shared" si="59"/>
        <v>11080</v>
      </c>
      <c r="Q65" s="91">
        <f t="shared" si="62"/>
        <v>5753</v>
      </c>
      <c r="R65" s="91">
        <f t="shared" si="63"/>
        <v>2337</v>
      </c>
      <c r="S65" s="91">
        <f t="shared" si="64"/>
        <v>2990</v>
      </c>
    </row>
    <row r="66" spans="2:19">
      <c r="B66" s="97" t="s">
        <v>32</v>
      </c>
      <c r="C66" s="98">
        <f t="shared" si="60"/>
        <v>1127</v>
      </c>
      <c r="D66" s="98">
        <f t="shared" ref="D66:O66" si="67">ROUND(C65*D60,0)</f>
        <v>1010</v>
      </c>
      <c r="E66" s="98">
        <f t="shared" si="67"/>
        <v>953</v>
      </c>
      <c r="F66" s="98">
        <f t="shared" si="67"/>
        <v>948</v>
      </c>
      <c r="G66" s="98">
        <f t="shared" si="67"/>
        <v>943</v>
      </c>
      <c r="H66" s="98">
        <f t="shared" si="67"/>
        <v>881</v>
      </c>
      <c r="I66" s="98">
        <f t="shared" si="67"/>
        <v>794</v>
      </c>
      <c r="J66" s="103">
        <f t="shared" si="67"/>
        <v>808</v>
      </c>
      <c r="K66" s="103">
        <f t="shared" si="67"/>
        <v>796</v>
      </c>
      <c r="L66" s="103">
        <f t="shared" si="67"/>
        <v>738</v>
      </c>
      <c r="M66" s="103">
        <f t="shared" si="67"/>
        <v>884</v>
      </c>
      <c r="N66" s="103">
        <f t="shared" si="67"/>
        <v>724</v>
      </c>
      <c r="O66" s="103">
        <f t="shared" si="67"/>
        <v>618</v>
      </c>
      <c r="P66" s="75">
        <f t="shared" si="59"/>
        <v>11224</v>
      </c>
      <c r="Q66" s="91">
        <f t="shared" si="62"/>
        <v>5862</v>
      </c>
      <c r="R66" s="91">
        <f t="shared" si="63"/>
        <v>2398</v>
      </c>
      <c r="S66" s="91">
        <f t="shared" si="64"/>
        <v>2964</v>
      </c>
    </row>
    <row r="67" spans="2:19">
      <c r="B67" s="14"/>
      <c r="C67" s="14"/>
      <c r="D67" s="14"/>
      <c r="E67" s="14"/>
      <c r="F67" s="14"/>
      <c r="G67" s="86"/>
      <c r="H67" s="14"/>
      <c r="I67" s="98"/>
      <c r="J67" s="98"/>
      <c r="K67" s="98"/>
      <c r="L67" s="98"/>
      <c r="M67" s="98"/>
      <c r="N67" s="98"/>
      <c r="O67" s="104"/>
      <c r="P67" s="86"/>
      <c r="Q67" s="86"/>
      <c r="R67" s="86"/>
      <c r="S67" s="86"/>
    </row>
    <row r="68" spans="2:19">
      <c r="B68" s="101"/>
      <c r="C68" s="92" t="s">
        <v>7</v>
      </c>
      <c r="D68" s="92" t="s">
        <v>8</v>
      </c>
      <c r="E68" s="92" t="s">
        <v>9</v>
      </c>
      <c r="F68" s="92" t="s">
        <v>10</v>
      </c>
      <c r="G68" s="92" t="s">
        <v>11</v>
      </c>
      <c r="H68" s="92" t="s">
        <v>12</v>
      </c>
      <c r="I68" s="92" t="s">
        <v>13</v>
      </c>
      <c r="J68" s="93" t="s">
        <v>14</v>
      </c>
      <c r="K68" s="93" t="s">
        <v>15</v>
      </c>
      <c r="L68" s="93" t="s">
        <v>16</v>
      </c>
      <c r="M68" s="93" t="s">
        <v>17</v>
      </c>
      <c r="N68" s="93" t="s">
        <v>18</v>
      </c>
      <c r="O68" s="93" t="s">
        <v>19</v>
      </c>
      <c r="P68" s="86"/>
      <c r="Q68" s="86"/>
      <c r="R68" s="86"/>
      <c r="S68" s="86"/>
    </row>
    <row r="69" spans="2:19">
      <c r="B69" s="68" t="s">
        <v>67</v>
      </c>
      <c r="C69" s="59">
        <f>X27</f>
        <v>0.70253444465253245</v>
      </c>
      <c r="D69" s="59">
        <f t="shared" ref="D69:O69" si="68">Y27</f>
        <v>0.95035046835868175</v>
      </c>
      <c r="E69" s="59">
        <f t="shared" si="68"/>
        <v>0.92037956545004296</v>
      </c>
      <c r="F69" s="59">
        <f t="shared" si="68"/>
        <v>0.95517809539115017</v>
      </c>
      <c r="G69" s="59">
        <f t="shared" si="68"/>
        <v>0.94785296162292476</v>
      </c>
      <c r="H69" s="59">
        <f t="shared" si="68"/>
        <v>0.94936176353818236</v>
      </c>
      <c r="I69" s="59">
        <f t="shared" si="68"/>
        <v>0.93699208634417785</v>
      </c>
      <c r="J69" s="59">
        <f t="shared" si="68"/>
        <v>0.98041476071887901</v>
      </c>
      <c r="K69" s="59">
        <f t="shared" si="68"/>
        <v>0.96109750431980245</v>
      </c>
      <c r="L69" s="59">
        <f t="shared" si="68"/>
        <v>1.0046358060525722</v>
      </c>
      <c r="M69" s="59">
        <f t="shared" si="68"/>
        <v>1.0865238216634001</v>
      </c>
      <c r="N69" s="59">
        <f t="shared" si="68"/>
        <v>0.76969854348222366</v>
      </c>
      <c r="O69" s="59">
        <f t="shared" si="68"/>
        <v>0.84742126955518449</v>
      </c>
      <c r="P69" s="86"/>
      <c r="Q69" s="86"/>
      <c r="R69" s="86"/>
      <c r="S69" s="86"/>
    </row>
    <row r="70" spans="2:19" ht="18.75">
      <c r="B70" s="9" t="s">
        <v>46</v>
      </c>
      <c r="C70" s="94" t="s">
        <v>2</v>
      </c>
      <c r="D70" s="94">
        <v>1</v>
      </c>
      <c r="E70" s="94">
        <v>2</v>
      </c>
      <c r="F70" s="94">
        <v>3</v>
      </c>
      <c r="G70" s="94">
        <v>4</v>
      </c>
      <c r="H70" s="94">
        <v>5</v>
      </c>
      <c r="I70" s="94">
        <v>6</v>
      </c>
      <c r="J70" s="94">
        <v>7</v>
      </c>
      <c r="K70" s="94">
        <v>8</v>
      </c>
      <c r="L70" s="94">
        <v>9</v>
      </c>
      <c r="M70" s="94">
        <v>10</v>
      </c>
      <c r="N70" s="94">
        <v>11</v>
      </c>
      <c r="O70" s="94">
        <v>12</v>
      </c>
      <c r="P70" s="95" t="s">
        <v>3</v>
      </c>
      <c r="Q70" s="96" t="s">
        <v>79</v>
      </c>
      <c r="R70" s="96" t="s">
        <v>5</v>
      </c>
      <c r="S70" s="96" t="s">
        <v>6</v>
      </c>
    </row>
    <row r="71" spans="2:19">
      <c r="B71" s="97" t="s">
        <v>29</v>
      </c>
      <c r="C71" s="98">
        <f>ROUND(B12*$C$69,0)</f>
        <v>1090</v>
      </c>
      <c r="D71" s="98">
        <f>ROUND(C11*D69,0)</f>
        <v>1037</v>
      </c>
      <c r="E71" s="98">
        <f t="shared" ref="E71:O71" si="69">ROUND(D11*E69,0)</f>
        <v>904</v>
      </c>
      <c r="F71" s="98">
        <f t="shared" si="69"/>
        <v>865</v>
      </c>
      <c r="G71" s="98">
        <f t="shared" si="69"/>
        <v>821</v>
      </c>
      <c r="H71" s="98">
        <f t="shared" si="69"/>
        <v>805</v>
      </c>
      <c r="I71" s="98">
        <f t="shared" si="69"/>
        <v>718</v>
      </c>
      <c r="J71" s="98">
        <f t="shared" si="69"/>
        <v>718</v>
      </c>
      <c r="K71" s="98">
        <f t="shared" si="69"/>
        <v>742</v>
      </c>
      <c r="L71" s="98">
        <f t="shared" si="69"/>
        <v>724</v>
      </c>
      <c r="M71" s="98">
        <f t="shared" si="69"/>
        <v>894</v>
      </c>
      <c r="N71" s="98">
        <f t="shared" si="69"/>
        <v>564</v>
      </c>
      <c r="O71" s="98">
        <f t="shared" si="69"/>
        <v>470</v>
      </c>
      <c r="P71" s="75">
        <f t="shared" ref="P71:P75" si="70">SUM(C71:O71)</f>
        <v>10352</v>
      </c>
      <c r="Q71" s="91">
        <f>SUM(C71:H71)</f>
        <v>5522</v>
      </c>
      <c r="R71" s="91">
        <f>SUM(I71:K71)</f>
        <v>2178</v>
      </c>
      <c r="S71" s="91">
        <f>SUM(L71:O71)</f>
        <v>2652</v>
      </c>
    </row>
    <row r="72" spans="2:19">
      <c r="B72" s="97" t="s">
        <v>30</v>
      </c>
      <c r="C72" s="98">
        <f t="shared" ref="C72:C75" si="71">ROUND(B13*$C$69,0)</f>
        <v>1062</v>
      </c>
      <c r="D72" s="98">
        <f t="shared" ref="D72:H72" si="72">ROUND(C71*D69,0)</f>
        <v>1036</v>
      </c>
      <c r="E72" s="98">
        <f t="shared" si="72"/>
        <v>954</v>
      </c>
      <c r="F72" s="98">
        <f t="shared" si="72"/>
        <v>863</v>
      </c>
      <c r="G72" s="98">
        <f t="shared" si="72"/>
        <v>820</v>
      </c>
      <c r="H72" s="98">
        <f t="shared" si="72"/>
        <v>779</v>
      </c>
      <c r="I72" s="98">
        <f>ROUND(H71*I69,0)</f>
        <v>754</v>
      </c>
      <c r="J72" s="103">
        <f t="shared" ref="J72:O72" si="73">ROUND(I71*J69,0)</f>
        <v>704</v>
      </c>
      <c r="K72" s="103">
        <f t="shared" si="73"/>
        <v>690</v>
      </c>
      <c r="L72" s="103">
        <f t="shared" si="73"/>
        <v>745</v>
      </c>
      <c r="M72" s="103">
        <f t="shared" si="73"/>
        <v>787</v>
      </c>
      <c r="N72" s="103">
        <f t="shared" si="73"/>
        <v>688</v>
      </c>
      <c r="O72" s="103">
        <f t="shared" si="73"/>
        <v>478</v>
      </c>
      <c r="P72" s="75">
        <f t="shared" si="70"/>
        <v>10360</v>
      </c>
      <c r="Q72" s="91">
        <f t="shared" ref="Q72:Q75" si="74">SUM(C72:H72)</f>
        <v>5514</v>
      </c>
      <c r="R72" s="91">
        <f t="shared" ref="R72:R75" si="75">SUM(I72:K72)</f>
        <v>2148</v>
      </c>
      <c r="S72" s="91">
        <f t="shared" ref="S72:S75" si="76">SUM(L72:O72)</f>
        <v>2698</v>
      </c>
    </row>
    <row r="73" spans="2:19">
      <c r="B73" s="97" t="s">
        <v>31</v>
      </c>
      <c r="C73" s="98">
        <f t="shared" si="71"/>
        <v>1042</v>
      </c>
      <c r="D73" s="98">
        <f t="shared" ref="D73:O73" si="77">ROUND(C72*D69,0)</f>
        <v>1009</v>
      </c>
      <c r="E73" s="98">
        <f t="shared" si="77"/>
        <v>954</v>
      </c>
      <c r="F73" s="98">
        <f t="shared" si="77"/>
        <v>911</v>
      </c>
      <c r="G73" s="98">
        <f t="shared" si="77"/>
        <v>818</v>
      </c>
      <c r="H73" s="98">
        <f t="shared" si="77"/>
        <v>778</v>
      </c>
      <c r="I73" s="98">
        <f t="shared" si="77"/>
        <v>730</v>
      </c>
      <c r="J73" s="103">
        <f t="shared" si="77"/>
        <v>739</v>
      </c>
      <c r="K73" s="103">
        <f t="shared" si="77"/>
        <v>677</v>
      </c>
      <c r="L73" s="103">
        <f t="shared" si="77"/>
        <v>693</v>
      </c>
      <c r="M73" s="103">
        <f t="shared" si="77"/>
        <v>809</v>
      </c>
      <c r="N73" s="103">
        <f t="shared" si="77"/>
        <v>606</v>
      </c>
      <c r="O73" s="103">
        <f t="shared" si="77"/>
        <v>583</v>
      </c>
      <c r="P73" s="75">
        <f t="shared" si="70"/>
        <v>10349</v>
      </c>
      <c r="Q73" s="91">
        <f t="shared" si="74"/>
        <v>5512</v>
      </c>
      <c r="R73" s="91">
        <f t="shared" si="75"/>
        <v>2146</v>
      </c>
      <c r="S73" s="91">
        <f t="shared" si="76"/>
        <v>2691</v>
      </c>
    </row>
    <row r="74" spans="2:19">
      <c r="B74" s="97" t="s">
        <v>32</v>
      </c>
      <c r="C74" s="98">
        <f t="shared" si="71"/>
        <v>1132</v>
      </c>
      <c r="D74" s="98">
        <f t="shared" ref="D74:O74" si="78">ROUND(C73*D69,0)</f>
        <v>990</v>
      </c>
      <c r="E74" s="98">
        <f t="shared" si="78"/>
        <v>929</v>
      </c>
      <c r="F74" s="98">
        <f t="shared" si="78"/>
        <v>911</v>
      </c>
      <c r="G74" s="98">
        <f t="shared" si="78"/>
        <v>863</v>
      </c>
      <c r="H74" s="98">
        <f t="shared" si="78"/>
        <v>777</v>
      </c>
      <c r="I74" s="98">
        <f t="shared" si="78"/>
        <v>729</v>
      </c>
      <c r="J74" s="103">
        <f t="shared" si="78"/>
        <v>716</v>
      </c>
      <c r="K74" s="103">
        <f t="shared" si="78"/>
        <v>710</v>
      </c>
      <c r="L74" s="103">
        <f t="shared" si="78"/>
        <v>680</v>
      </c>
      <c r="M74" s="103">
        <f t="shared" si="78"/>
        <v>753</v>
      </c>
      <c r="N74" s="103">
        <f t="shared" si="78"/>
        <v>623</v>
      </c>
      <c r="O74" s="103">
        <f t="shared" si="78"/>
        <v>514</v>
      </c>
      <c r="P74" s="75">
        <f t="shared" si="70"/>
        <v>10327</v>
      </c>
      <c r="Q74" s="91">
        <f t="shared" si="74"/>
        <v>5602</v>
      </c>
      <c r="R74" s="91">
        <f t="shared" si="75"/>
        <v>2155</v>
      </c>
      <c r="S74" s="91">
        <f t="shared" si="76"/>
        <v>2570</v>
      </c>
    </row>
    <row r="75" spans="2:19">
      <c r="B75" s="97" t="s">
        <v>33</v>
      </c>
      <c r="C75" s="98">
        <f t="shared" si="71"/>
        <v>1053</v>
      </c>
      <c r="D75" s="98">
        <f t="shared" ref="D75:O75" si="79">ROUND(C74*D69,0)</f>
        <v>1076</v>
      </c>
      <c r="E75" s="98">
        <f t="shared" si="79"/>
        <v>911</v>
      </c>
      <c r="F75" s="98">
        <f t="shared" si="79"/>
        <v>887</v>
      </c>
      <c r="G75" s="98">
        <f t="shared" si="79"/>
        <v>863</v>
      </c>
      <c r="H75" s="98">
        <f t="shared" si="79"/>
        <v>819</v>
      </c>
      <c r="I75" s="98">
        <f t="shared" si="79"/>
        <v>728</v>
      </c>
      <c r="J75" s="103">
        <f t="shared" si="79"/>
        <v>715</v>
      </c>
      <c r="K75" s="103">
        <f t="shared" si="79"/>
        <v>688</v>
      </c>
      <c r="L75" s="103">
        <f t="shared" si="79"/>
        <v>713</v>
      </c>
      <c r="M75" s="103">
        <f t="shared" si="79"/>
        <v>739</v>
      </c>
      <c r="N75" s="103">
        <f t="shared" si="79"/>
        <v>580</v>
      </c>
      <c r="O75" s="103">
        <f t="shared" si="79"/>
        <v>528</v>
      </c>
      <c r="P75" s="75">
        <f t="shared" si="70"/>
        <v>10300</v>
      </c>
      <c r="Q75" s="91">
        <f t="shared" si="74"/>
        <v>5609</v>
      </c>
      <c r="R75" s="91">
        <f t="shared" si="75"/>
        <v>2131</v>
      </c>
      <c r="S75" s="91">
        <f t="shared" si="76"/>
        <v>2560</v>
      </c>
    </row>
    <row r="76" spans="2:19">
      <c r="B76" s="14"/>
      <c r="C76" s="14"/>
      <c r="D76" s="14"/>
      <c r="E76" s="14"/>
      <c r="F76" s="14"/>
      <c r="G76" s="86"/>
      <c r="H76" s="14"/>
      <c r="I76" s="98"/>
      <c r="J76" s="98"/>
      <c r="K76" s="98"/>
      <c r="L76" s="98"/>
      <c r="M76" s="98"/>
      <c r="N76" s="98"/>
      <c r="O76" s="104"/>
      <c r="P76" s="86"/>
      <c r="Q76" s="86"/>
      <c r="R76" s="86"/>
      <c r="S76" s="86"/>
    </row>
    <row r="77" spans="2:19">
      <c r="B77" s="101"/>
      <c r="C77" s="92" t="s">
        <v>7</v>
      </c>
      <c r="D77" s="92" t="s">
        <v>8</v>
      </c>
      <c r="E77" s="92" t="s">
        <v>9</v>
      </c>
      <c r="F77" s="92" t="s">
        <v>10</v>
      </c>
      <c r="G77" s="92" t="s">
        <v>11</v>
      </c>
      <c r="H77" s="92" t="s">
        <v>12</v>
      </c>
      <c r="I77" s="92" t="s">
        <v>13</v>
      </c>
      <c r="J77" s="93" t="s">
        <v>14</v>
      </c>
      <c r="K77" s="93" t="s">
        <v>15</v>
      </c>
      <c r="L77" s="93" t="s">
        <v>16</v>
      </c>
      <c r="M77" s="93" t="s">
        <v>17</v>
      </c>
      <c r="N77" s="93" t="s">
        <v>18</v>
      </c>
      <c r="O77" s="93" t="s">
        <v>19</v>
      </c>
      <c r="P77" s="86"/>
      <c r="Q77" s="86"/>
      <c r="R77" s="86"/>
      <c r="S77" s="86"/>
    </row>
    <row r="78" spans="2:19">
      <c r="B78" s="69" t="s">
        <v>68</v>
      </c>
      <c r="C78" s="60">
        <f>X28</f>
        <v>0.70046504959898936</v>
      </c>
      <c r="D78" s="60">
        <f t="shared" ref="D78:O78" si="80">Y28</f>
        <v>0.93613273583371481</v>
      </c>
      <c r="E78" s="60">
        <f t="shared" si="80"/>
        <v>0.93675406097064073</v>
      </c>
      <c r="F78" s="60">
        <f t="shared" si="80"/>
        <v>0.95726447172593476</v>
      </c>
      <c r="G78" s="60">
        <f t="shared" si="80"/>
        <v>0.95341769692717493</v>
      </c>
      <c r="H78" s="60">
        <f t="shared" si="80"/>
        <v>0.94841470299026631</v>
      </c>
      <c r="I78" s="60">
        <f t="shared" si="80"/>
        <v>0.93660323557284064</v>
      </c>
      <c r="J78" s="60">
        <f t="shared" si="80"/>
        <v>0.98157827836266898</v>
      </c>
      <c r="K78" s="60">
        <f t="shared" si="80"/>
        <v>0.97668780779870701</v>
      </c>
      <c r="L78" s="60">
        <f t="shared" si="80"/>
        <v>0.98052421179534699</v>
      </c>
      <c r="M78" s="60">
        <f t="shared" si="80"/>
        <v>1.0160194751743432</v>
      </c>
      <c r="N78" s="60">
        <f t="shared" si="80"/>
        <v>0.81792606083314934</v>
      </c>
      <c r="O78" s="60">
        <f t="shared" si="80"/>
        <v>0.85405355974010622</v>
      </c>
      <c r="P78" s="86"/>
      <c r="Q78" s="86"/>
      <c r="R78" s="86"/>
      <c r="S78" s="86"/>
    </row>
    <row r="79" spans="2:19" ht="18.75">
      <c r="B79" s="9" t="s">
        <v>46</v>
      </c>
      <c r="C79" s="94" t="s">
        <v>2</v>
      </c>
      <c r="D79" s="94">
        <v>1</v>
      </c>
      <c r="E79" s="94">
        <v>2</v>
      </c>
      <c r="F79" s="94">
        <v>3</v>
      </c>
      <c r="G79" s="94">
        <v>4</v>
      </c>
      <c r="H79" s="94">
        <v>5</v>
      </c>
      <c r="I79" s="94">
        <v>6</v>
      </c>
      <c r="J79" s="94">
        <v>7</v>
      </c>
      <c r="K79" s="94">
        <v>8</v>
      </c>
      <c r="L79" s="94">
        <v>9</v>
      </c>
      <c r="M79" s="94">
        <v>10</v>
      </c>
      <c r="N79" s="94">
        <v>11</v>
      </c>
      <c r="O79" s="94">
        <v>12</v>
      </c>
      <c r="P79" s="95" t="s">
        <v>3</v>
      </c>
      <c r="Q79" s="96" t="s">
        <v>79</v>
      </c>
      <c r="R79" s="96" t="s">
        <v>5</v>
      </c>
      <c r="S79" s="96" t="s">
        <v>6</v>
      </c>
    </row>
    <row r="80" spans="2:19">
      <c r="B80" s="97" t="s">
        <v>30</v>
      </c>
      <c r="C80" s="98">
        <f>ROUND(B13*$C$78,0)</f>
        <v>1059</v>
      </c>
      <c r="D80" s="98">
        <f>ROUND(C12*D78,0)</f>
        <v>1009</v>
      </c>
      <c r="E80" s="98">
        <f t="shared" ref="E80:O80" si="81">ROUND(D12*E78,0)</f>
        <v>954</v>
      </c>
      <c r="F80" s="98">
        <f t="shared" si="81"/>
        <v>927</v>
      </c>
      <c r="G80" s="98">
        <f t="shared" si="81"/>
        <v>827</v>
      </c>
      <c r="H80" s="98">
        <f t="shared" si="81"/>
        <v>803</v>
      </c>
      <c r="I80" s="98">
        <f t="shared" si="81"/>
        <v>765</v>
      </c>
      <c r="J80" s="98">
        <f t="shared" si="81"/>
        <v>709</v>
      </c>
      <c r="K80" s="98">
        <f t="shared" si="81"/>
        <v>706</v>
      </c>
      <c r="L80" s="98">
        <f t="shared" si="81"/>
        <v>750</v>
      </c>
      <c r="M80" s="98">
        <f t="shared" si="81"/>
        <v>680</v>
      </c>
      <c r="N80" s="98">
        <f t="shared" si="81"/>
        <v>657</v>
      </c>
      <c r="O80" s="98">
        <f t="shared" si="81"/>
        <v>507</v>
      </c>
      <c r="P80" s="75">
        <f t="shared" ref="P80:P84" si="82">SUM(C80:O80)</f>
        <v>10353</v>
      </c>
      <c r="Q80" s="91">
        <f>SUM(C80:H80)</f>
        <v>5579</v>
      </c>
      <c r="R80" s="91">
        <f>SUM(I80:K80)</f>
        <v>2180</v>
      </c>
      <c r="S80" s="91">
        <f>SUM(L80:O80)</f>
        <v>2594</v>
      </c>
    </row>
    <row r="81" spans="2:19">
      <c r="B81" s="97" t="s">
        <v>31</v>
      </c>
      <c r="C81" s="98">
        <f t="shared" ref="C81:C84" si="83">ROUND(B14*$C$78,0)</f>
        <v>1039</v>
      </c>
      <c r="D81" s="98">
        <f t="shared" ref="D81:O81" si="84">ROUND(C80*D78,0)</f>
        <v>991</v>
      </c>
      <c r="E81" s="98">
        <f t="shared" si="84"/>
        <v>945</v>
      </c>
      <c r="F81" s="98">
        <f t="shared" si="84"/>
        <v>913</v>
      </c>
      <c r="G81" s="98">
        <f t="shared" si="84"/>
        <v>884</v>
      </c>
      <c r="H81" s="98">
        <f t="shared" si="84"/>
        <v>784</v>
      </c>
      <c r="I81" s="98">
        <f t="shared" si="84"/>
        <v>752</v>
      </c>
      <c r="J81" s="103">
        <f t="shared" si="84"/>
        <v>751</v>
      </c>
      <c r="K81" s="103">
        <f t="shared" si="84"/>
        <v>692</v>
      </c>
      <c r="L81" s="103">
        <f t="shared" si="84"/>
        <v>692</v>
      </c>
      <c r="M81" s="103">
        <f t="shared" si="84"/>
        <v>762</v>
      </c>
      <c r="N81" s="103">
        <f t="shared" si="84"/>
        <v>556</v>
      </c>
      <c r="O81" s="103">
        <f t="shared" si="84"/>
        <v>561</v>
      </c>
      <c r="P81" s="75">
        <f t="shared" si="82"/>
        <v>10322</v>
      </c>
      <c r="Q81" s="91">
        <f t="shared" ref="Q81:Q84" si="85">SUM(C81:H81)</f>
        <v>5556</v>
      </c>
      <c r="R81" s="91">
        <f t="shared" ref="R81:R84" si="86">SUM(I81:K81)</f>
        <v>2195</v>
      </c>
      <c r="S81" s="91">
        <f t="shared" ref="S81:S84" si="87">SUM(L81:O81)</f>
        <v>2571</v>
      </c>
    </row>
    <row r="82" spans="2:19">
      <c r="B82" s="97" t="s">
        <v>32</v>
      </c>
      <c r="C82" s="98">
        <f t="shared" si="83"/>
        <v>1128</v>
      </c>
      <c r="D82" s="98">
        <f t="shared" ref="D82:O82" si="88">ROUND(C81*D78,0)</f>
        <v>973</v>
      </c>
      <c r="E82" s="98">
        <f t="shared" si="88"/>
        <v>928</v>
      </c>
      <c r="F82" s="98">
        <f t="shared" si="88"/>
        <v>905</v>
      </c>
      <c r="G82" s="98">
        <f t="shared" si="88"/>
        <v>870</v>
      </c>
      <c r="H82" s="98">
        <f t="shared" si="88"/>
        <v>838</v>
      </c>
      <c r="I82" s="98">
        <f t="shared" si="88"/>
        <v>734</v>
      </c>
      <c r="J82" s="103">
        <f t="shared" si="88"/>
        <v>738</v>
      </c>
      <c r="K82" s="103">
        <f t="shared" si="88"/>
        <v>733</v>
      </c>
      <c r="L82" s="103">
        <f t="shared" si="88"/>
        <v>679</v>
      </c>
      <c r="M82" s="103">
        <f t="shared" si="88"/>
        <v>703</v>
      </c>
      <c r="N82" s="103">
        <f t="shared" si="88"/>
        <v>623</v>
      </c>
      <c r="O82" s="103">
        <f t="shared" si="88"/>
        <v>475</v>
      </c>
      <c r="P82" s="75">
        <f t="shared" si="82"/>
        <v>10327</v>
      </c>
      <c r="Q82" s="91">
        <f t="shared" si="85"/>
        <v>5642</v>
      </c>
      <c r="R82" s="91">
        <f t="shared" si="86"/>
        <v>2205</v>
      </c>
      <c r="S82" s="91">
        <f t="shared" si="87"/>
        <v>2480</v>
      </c>
    </row>
    <row r="83" spans="2:19">
      <c r="B83" s="97" t="s">
        <v>33</v>
      </c>
      <c r="C83" s="98">
        <f t="shared" si="83"/>
        <v>1050</v>
      </c>
      <c r="D83" s="98">
        <f t="shared" ref="D83:O83" si="89">ROUND(C82*D78,0)</f>
        <v>1056</v>
      </c>
      <c r="E83" s="98">
        <f t="shared" si="89"/>
        <v>911</v>
      </c>
      <c r="F83" s="98">
        <f t="shared" si="89"/>
        <v>888</v>
      </c>
      <c r="G83" s="98">
        <f t="shared" si="89"/>
        <v>863</v>
      </c>
      <c r="H83" s="98">
        <f t="shared" si="89"/>
        <v>825</v>
      </c>
      <c r="I83" s="98">
        <f t="shared" si="89"/>
        <v>785</v>
      </c>
      <c r="J83" s="103">
        <f t="shared" si="89"/>
        <v>720</v>
      </c>
      <c r="K83" s="103">
        <f t="shared" si="89"/>
        <v>721</v>
      </c>
      <c r="L83" s="103">
        <f t="shared" si="89"/>
        <v>719</v>
      </c>
      <c r="M83" s="103">
        <f t="shared" si="89"/>
        <v>690</v>
      </c>
      <c r="N83" s="103">
        <f t="shared" si="89"/>
        <v>575</v>
      </c>
      <c r="O83" s="103">
        <f t="shared" si="89"/>
        <v>532</v>
      </c>
      <c r="P83" s="75">
        <f t="shared" si="82"/>
        <v>10335</v>
      </c>
      <c r="Q83" s="91">
        <f t="shared" si="85"/>
        <v>5593</v>
      </c>
      <c r="R83" s="91">
        <f t="shared" si="86"/>
        <v>2226</v>
      </c>
      <c r="S83" s="91">
        <f t="shared" si="87"/>
        <v>2516</v>
      </c>
    </row>
    <row r="84" spans="2:19">
      <c r="B84" s="97" t="s">
        <v>34</v>
      </c>
      <c r="C84" s="98">
        <f t="shared" si="83"/>
        <v>1154</v>
      </c>
      <c r="D84" s="98">
        <f t="shared" ref="D84:O84" si="90">ROUND(C83*D78,0)</f>
        <v>983</v>
      </c>
      <c r="E84" s="98">
        <f t="shared" si="90"/>
        <v>989</v>
      </c>
      <c r="F84" s="98">
        <f t="shared" si="90"/>
        <v>872</v>
      </c>
      <c r="G84" s="98">
        <f t="shared" si="90"/>
        <v>847</v>
      </c>
      <c r="H84" s="98">
        <f t="shared" si="90"/>
        <v>818</v>
      </c>
      <c r="I84" s="98">
        <f t="shared" si="90"/>
        <v>773</v>
      </c>
      <c r="J84" s="103">
        <f t="shared" si="90"/>
        <v>771</v>
      </c>
      <c r="K84" s="103">
        <f t="shared" si="90"/>
        <v>703</v>
      </c>
      <c r="L84" s="103">
        <f t="shared" si="90"/>
        <v>707</v>
      </c>
      <c r="M84" s="103">
        <f t="shared" si="90"/>
        <v>731</v>
      </c>
      <c r="N84" s="103">
        <f t="shared" si="90"/>
        <v>564</v>
      </c>
      <c r="O84" s="103">
        <f t="shared" si="90"/>
        <v>491</v>
      </c>
      <c r="P84" s="75">
        <f t="shared" si="82"/>
        <v>10403</v>
      </c>
      <c r="Q84" s="91">
        <f t="shared" si="85"/>
        <v>5663</v>
      </c>
      <c r="R84" s="91">
        <f t="shared" si="86"/>
        <v>2247</v>
      </c>
      <c r="S84" s="91">
        <f t="shared" si="87"/>
        <v>2493</v>
      </c>
    </row>
    <row r="85" spans="2:19">
      <c r="B85" s="14"/>
      <c r="C85" s="14"/>
      <c r="D85" s="14"/>
      <c r="E85" s="14"/>
      <c r="F85" s="14"/>
      <c r="G85" s="86"/>
      <c r="H85" s="14"/>
      <c r="I85" s="98"/>
      <c r="J85" s="98"/>
      <c r="K85" s="98"/>
      <c r="L85" s="98"/>
      <c r="M85" s="98"/>
      <c r="N85" s="98"/>
      <c r="O85" s="104"/>
      <c r="P85" s="86"/>
      <c r="Q85" s="86"/>
      <c r="R85" s="86"/>
      <c r="S85" s="86"/>
    </row>
    <row r="86" spans="2:19">
      <c r="B86" s="101"/>
      <c r="C86" s="92" t="s">
        <v>7</v>
      </c>
      <c r="D86" s="92" t="s">
        <v>8</v>
      </c>
      <c r="E86" s="92" t="s">
        <v>9</v>
      </c>
      <c r="F86" s="92" t="s">
        <v>10</v>
      </c>
      <c r="G86" s="92" t="s">
        <v>11</v>
      </c>
      <c r="H86" s="92" t="s">
        <v>12</v>
      </c>
      <c r="I86" s="92" t="s">
        <v>13</v>
      </c>
      <c r="J86" s="93" t="s">
        <v>14</v>
      </c>
      <c r="K86" s="93" t="s">
        <v>15</v>
      </c>
      <c r="L86" s="93" t="s">
        <v>16</v>
      </c>
      <c r="M86" s="93" t="s">
        <v>17</v>
      </c>
      <c r="N86" s="93" t="s">
        <v>18</v>
      </c>
      <c r="O86" s="93" t="s">
        <v>19</v>
      </c>
      <c r="P86" s="86"/>
      <c r="Q86" s="86"/>
      <c r="R86" s="86"/>
      <c r="S86" s="86"/>
    </row>
    <row r="87" spans="2:19">
      <c r="B87" s="68" t="s">
        <v>69</v>
      </c>
      <c r="C87" s="59">
        <f>X29</f>
        <v>0.70999273328985291</v>
      </c>
      <c r="D87" s="59">
        <f t="shared" ref="D87:O87" si="91">Y29</f>
        <v>0.94085930178477062</v>
      </c>
      <c r="E87" s="59">
        <f t="shared" si="91"/>
        <v>0.94474311798495114</v>
      </c>
      <c r="F87" s="59">
        <f t="shared" si="91"/>
        <v>0.96521327797019552</v>
      </c>
      <c r="G87" s="59">
        <f t="shared" si="91"/>
        <v>0.95637931179487212</v>
      </c>
      <c r="H87" s="59">
        <f t="shared" si="91"/>
        <v>0.96548515224673759</v>
      </c>
      <c r="I87" s="59">
        <f t="shared" si="91"/>
        <v>0.94316645409512989</v>
      </c>
      <c r="J87" s="59">
        <f t="shared" si="91"/>
        <v>0.98416171228886051</v>
      </c>
      <c r="K87" s="59">
        <f t="shared" si="91"/>
        <v>0.97514830066111724</v>
      </c>
      <c r="L87" s="59">
        <f t="shared" si="91"/>
        <v>1.0568491714874466</v>
      </c>
      <c r="M87" s="59">
        <f t="shared" si="91"/>
        <v>0.96092799456491929</v>
      </c>
      <c r="N87" s="59">
        <f t="shared" si="91"/>
        <v>0.7881561794833033</v>
      </c>
      <c r="O87" s="59">
        <f t="shared" si="91"/>
        <v>0.79896700465355108</v>
      </c>
      <c r="P87" s="86"/>
      <c r="Q87" s="86"/>
      <c r="R87" s="86"/>
      <c r="S87" s="86"/>
    </row>
    <row r="88" spans="2:19" ht="18.75">
      <c r="B88" s="9" t="s">
        <v>46</v>
      </c>
      <c r="C88" s="94" t="s">
        <v>2</v>
      </c>
      <c r="D88" s="94">
        <v>1</v>
      </c>
      <c r="E88" s="94">
        <v>2</v>
      </c>
      <c r="F88" s="94">
        <v>3</v>
      </c>
      <c r="G88" s="94">
        <v>4</v>
      </c>
      <c r="H88" s="94">
        <v>5</v>
      </c>
      <c r="I88" s="94">
        <v>6</v>
      </c>
      <c r="J88" s="94">
        <v>7</v>
      </c>
      <c r="K88" s="94">
        <v>8</v>
      </c>
      <c r="L88" s="94">
        <v>9</v>
      </c>
      <c r="M88" s="94">
        <v>10</v>
      </c>
      <c r="N88" s="94">
        <v>11</v>
      </c>
      <c r="O88" s="94">
        <v>12</v>
      </c>
      <c r="P88" s="95" t="s">
        <v>3</v>
      </c>
      <c r="Q88" s="96" t="s">
        <v>79</v>
      </c>
      <c r="R88" s="96" t="s">
        <v>5</v>
      </c>
      <c r="S88" s="96" t="s">
        <v>6</v>
      </c>
    </row>
    <row r="89" spans="2:19">
      <c r="B89" s="97" t="s">
        <v>31</v>
      </c>
      <c r="C89" s="98">
        <f>ROUND(B14*$C$87,0)</f>
        <v>1053</v>
      </c>
      <c r="D89" s="98">
        <f>ROUND(C13*D87,0)</f>
        <v>1089</v>
      </c>
      <c r="E89" s="98">
        <f t="shared" ref="E89:O89" si="92">ROUND(D13*E87,0)</f>
        <v>1009</v>
      </c>
      <c r="F89" s="98">
        <f t="shared" si="92"/>
        <v>936</v>
      </c>
      <c r="G89" s="98">
        <f t="shared" si="92"/>
        <v>904</v>
      </c>
      <c r="H89" s="98">
        <f t="shared" si="92"/>
        <v>815</v>
      </c>
      <c r="I89" s="98">
        <f t="shared" si="92"/>
        <v>802</v>
      </c>
      <c r="J89" s="98">
        <f t="shared" si="92"/>
        <v>773</v>
      </c>
      <c r="K89" s="98">
        <f t="shared" si="92"/>
        <v>687</v>
      </c>
      <c r="L89" s="98">
        <f t="shared" si="92"/>
        <v>748</v>
      </c>
      <c r="M89" s="98">
        <f t="shared" si="92"/>
        <v>922</v>
      </c>
      <c r="N89" s="98">
        <f t="shared" si="92"/>
        <v>450</v>
      </c>
      <c r="O89" s="98">
        <f t="shared" si="92"/>
        <v>425</v>
      </c>
      <c r="P89" s="75">
        <f t="shared" ref="P89:P93" si="93">SUM(C89:O89)</f>
        <v>10613</v>
      </c>
      <c r="Q89" s="91">
        <f>SUM(C89:H89)</f>
        <v>5806</v>
      </c>
      <c r="R89" s="91">
        <f>SUM(I89:K89)</f>
        <v>2262</v>
      </c>
      <c r="S89" s="91">
        <f>SUM(L89:O89)</f>
        <v>2545</v>
      </c>
    </row>
    <row r="90" spans="2:19">
      <c r="B90" s="97" t="s">
        <v>32</v>
      </c>
      <c r="C90" s="98">
        <f t="shared" ref="C90:C93" si="94">ROUND(B15*$C$87,0)</f>
        <v>1144</v>
      </c>
      <c r="D90" s="98">
        <f t="shared" ref="D90:O90" si="95">ROUND(C89*D87,0)</f>
        <v>991</v>
      </c>
      <c r="E90" s="98">
        <f t="shared" si="95"/>
        <v>1029</v>
      </c>
      <c r="F90" s="98">
        <f t="shared" si="95"/>
        <v>974</v>
      </c>
      <c r="G90" s="98">
        <f t="shared" si="95"/>
        <v>895</v>
      </c>
      <c r="H90" s="98">
        <f t="shared" si="95"/>
        <v>873</v>
      </c>
      <c r="I90" s="98">
        <f t="shared" si="95"/>
        <v>769</v>
      </c>
      <c r="J90" s="103">
        <f t="shared" si="95"/>
        <v>789</v>
      </c>
      <c r="K90" s="103">
        <f t="shared" si="95"/>
        <v>754</v>
      </c>
      <c r="L90" s="103">
        <f t="shared" si="95"/>
        <v>726</v>
      </c>
      <c r="M90" s="103">
        <f t="shared" si="95"/>
        <v>719</v>
      </c>
      <c r="N90" s="103">
        <f t="shared" si="95"/>
        <v>727</v>
      </c>
      <c r="O90" s="103">
        <f t="shared" si="95"/>
        <v>360</v>
      </c>
      <c r="P90" s="75">
        <f t="shared" si="93"/>
        <v>10750</v>
      </c>
      <c r="Q90" s="91">
        <f t="shared" ref="Q90:Q93" si="96">SUM(C90:H90)</f>
        <v>5906</v>
      </c>
      <c r="R90" s="91">
        <f t="shared" ref="R90:R93" si="97">SUM(I90:K90)</f>
        <v>2312</v>
      </c>
      <c r="S90" s="91">
        <f t="shared" ref="S90:S93" si="98">SUM(L90:O90)</f>
        <v>2532</v>
      </c>
    </row>
    <row r="91" spans="2:19">
      <c r="B91" s="97" t="s">
        <v>33</v>
      </c>
      <c r="C91" s="98">
        <f t="shared" si="94"/>
        <v>1064</v>
      </c>
      <c r="D91" s="98">
        <f t="shared" ref="D91:O91" si="99">ROUND(C90*D87,0)</f>
        <v>1076</v>
      </c>
      <c r="E91" s="98">
        <f t="shared" si="99"/>
        <v>936</v>
      </c>
      <c r="F91" s="98">
        <f t="shared" si="99"/>
        <v>993</v>
      </c>
      <c r="G91" s="98">
        <f t="shared" si="99"/>
        <v>932</v>
      </c>
      <c r="H91" s="98">
        <f t="shared" si="99"/>
        <v>864</v>
      </c>
      <c r="I91" s="98">
        <f t="shared" si="99"/>
        <v>823</v>
      </c>
      <c r="J91" s="103">
        <f t="shared" si="99"/>
        <v>757</v>
      </c>
      <c r="K91" s="103">
        <f t="shared" si="99"/>
        <v>769</v>
      </c>
      <c r="L91" s="103">
        <f t="shared" si="99"/>
        <v>797</v>
      </c>
      <c r="M91" s="103">
        <f t="shared" si="99"/>
        <v>698</v>
      </c>
      <c r="N91" s="103">
        <f t="shared" si="99"/>
        <v>567</v>
      </c>
      <c r="O91" s="103">
        <f t="shared" si="99"/>
        <v>581</v>
      </c>
      <c r="P91" s="75">
        <f t="shared" si="93"/>
        <v>10857</v>
      </c>
      <c r="Q91" s="91">
        <f t="shared" si="96"/>
        <v>5865</v>
      </c>
      <c r="R91" s="91">
        <f t="shared" si="97"/>
        <v>2349</v>
      </c>
      <c r="S91" s="91">
        <f t="shared" si="98"/>
        <v>2643</v>
      </c>
    </row>
    <row r="92" spans="2:19">
      <c r="B92" s="97" t="s">
        <v>34</v>
      </c>
      <c r="C92" s="98">
        <f t="shared" si="94"/>
        <v>1169</v>
      </c>
      <c r="D92" s="98">
        <f t="shared" ref="D92:O92" si="100">ROUND(C91*D87,0)</f>
        <v>1001</v>
      </c>
      <c r="E92" s="98">
        <f t="shared" si="100"/>
        <v>1017</v>
      </c>
      <c r="F92" s="98">
        <f t="shared" si="100"/>
        <v>903</v>
      </c>
      <c r="G92" s="98">
        <f t="shared" si="100"/>
        <v>950</v>
      </c>
      <c r="H92" s="98">
        <f t="shared" si="100"/>
        <v>900</v>
      </c>
      <c r="I92" s="98">
        <f t="shared" si="100"/>
        <v>815</v>
      </c>
      <c r="J92" s="103">
        <f t="shared" si="100"/>
        <v>810</v>
      </c>
      <c r="K92" s="103">
        <f t="shared" si="100"/>
        <v>738</v>
      </c>
      <c r="L92" s="103">
        <f t="shared" si="100"/>
        <v>813</v>
      </c>
      <c r="M92" s="103">
        <f t="shared" si="100"/>
        <v>766</v>
      </c>
      <c r="N92" s="103">
        <f t="shared" si="100"/>
        <v>550</v>
      </c>
      <c r="O92" s="103">
        <f t="shared" si="100"/>
        <v>453</v>
      </c>
      <c r="P92" s="75">
        <f t="shared" si="93"/>
        <v>10885</v>
      </c>
      <c r="Q92" s="91">
        <f t="shared" si="96"/>
        <v>5940</v>
      </c>
      <c r="R92" s="91">
        <f t="shared" si="97"/>
        <v>2363</v>
      </c>
      <c r="S92" s="91">
        <f t="shared" si="98"/>
        <v>2582</v>
      </c>
    </row>
    <row r="93" spans="2:19">
      <c r="B93" s="97" t="s">
        <v>35</v>
      </c>
      <c r="C93" s="98">
        <f t="shared" si="94"/>
        <v>1066</v>
      </c>
      <c r="D93" s="98">
        <f t="shared" ref="D93:O93" si="101">ROUND(C92*D87,0)</f>
        <v>1100</v>
      </c>
      <c r="E93" s="98">
        <f t="shared" si="101"/>
        <v>946</v>
      </c>
      <c r="F93" s="98">
        <f t="shared" si="101"/>
        <v>982</v>
      </c>
      <c r="G93" s="98">
        <f t="shared" si="101"/>
        <v>864</v>
      </c>
      <c r="H93" s="98">
        <f t="shared" si="101"/>
        <v>917</v>
      </c>
      <c r="I93" s="98">
        <f t="shared" si="101"/>
        <v>849</v>
      </c>
      <c r="J93" s="103">
        <f t="shared" si="101"/>
        <v>802</v>
      </c>
      <c r="K93" s="103">
        <f t="shared" si="101"/>
        <v>790</v>
      </c>
      <c r="L93" s="103">
        <f t="shared" si="101"/>
        <v>780</v>
      </c>
      <c r="M93" s="103">
        <f t="shared" si="101"/>
        <v>781</v>
      </c>
      <c r="N93" s="103">
        <f t="shared" si="101"/>
        <v>604</v>
      </c>
      <c r="O93" s="103">
        <f t="shared" si="101"/>
        <v>439</v>
      </c>
      <c r="P93" s="75">
        <f t="shared" si="93"/>
        <v>10920</v>
      </c>
      <c r="Q93" s="91">
        <f t="shared" si="96"/>
        <v>5875</v>
      </c>
      <c r="R93" s="91">
        <f t="shared" si="97"/>
        <v>2441</v>
      </c>
      <c r="S93" s="91">
        <f t="shared" si="98"/>
        <v>2604</v>
      </c>
    </row>
    <row r="94" spans="2:19">
      <c r="B94" s="14"/>
      <c r="C94" s="14"/>
      <c r="D94" s="14"/>
      <c r="E94" s="14"/>
      <c r="F94" s="14"/>
      <c r="G94" s="86"/>
      <c r="H94" s="14"/>
      <c r="I94" s="98"/>
      <c r="J94" s="98"/>
      <c r="K94" s="98"/>
      <c r="L94" s="98"/>
      <c r="M94" s="98"/>
      <c r="N94" s="98"/>
      <c r="O94" s="104"/>
      <c r="P94" s="86"/>
      <c r="Q94" s="86"/>
      <c r="R94" s="86"/>
      <c r="S94" s="86"/>
    </row>
    <row r="95" spans="2:19">
      <c r="B95" s="101"/>
      <c r="C95" s="92" t="s">
        <v>7</v>
      </c>
      <c r="D95" s="92" t="s">
        <v>8</v>
      </c>
      <c r="E95" s="92" t="s">
        <v>9</v>
      </c>
      <c r="F95" s="92" t="s">
        <v>10</v>
      </c>
      <c r="G95" s="92" t="s">
        <v>11</v>
      </c>
      <c r="H95" s="92" t="s">
        <v>12</v>
      </c>
      <c r="I95" s="92" t="s">
        <v>13</v>
      </c>
      <c r="J95" s="93" t="s">
        <v>14</v>
      </c>
      <c r="K95" s="93" t="s">
        <v>15</v>
      </c>
      <c r="L95" s="93" t="s">
        <v>16</v>
      </c>
      <c r="M95" s="93" t="s">
        <v>17</v>
      </c>
      <c r="N95" s="93" t="s">
        <v>18</v>
      </c>
      <c r="O95" s="93" t="s">
        <v>19</v>
      </c>
      <c r="P95" s="86"/>
      <c r="Q95" s="86"/>
      <c r="R95" s="86"/>
      <c r="S95" s="86"/>
    </row>
    <row r="96" spans="2:19">
      <c r="B96" s="67" t="s">
        <v>70</v>
      </c>
      <c r="C96" s="60">
        <f>X30</f>
        <v>0.72945395385560485</v>
      </c>
      <c r="D96" s="60">
        <f t="shared" ref="D96:O96" si="102">Y30</f>
        <v>0.95565191787654391</v>
      </c>
      <c r="E96" s="60">
        <f t="shared" si="102"/>
        <v>0.95641165731079381</v>
      </c>
      <c r="F96" s="60">
        <f t="shared" si="102"/>
        <v>0.97120015294181106</v>
      </c>
      <c r="G96" s="60">
        <f t="shared" si="102"/>
        <v>0.96814868621130534</v>
      </c>
      <c r="H96" s="60">
        <f t="shared" si="102"/>
        <v>0.99224265619618479</v>
      </c>
      <c r="I96" s="60">
        <f t="shared" si="102"/>
        <v>0.95839803993094752</v>
      </c>
      <c r="J96" s="60">
        <f t="shared" si="102"/>
        <v>1.0008018396773957</v>
      </c>
      <c r="K96" s="60">
        <f t="shared" si="102"/>
        <v>0.9733254458070939</v>
      </c>
      <c r="L96" s="60">
        <f t="shared" si="102"/>
        <v>1.0505840111586529</v>
      </c>
      <c r="M96" s="60">
        <f t="shared" si="102"/>
        <v>0.94576999875486345</v>
      </c>
      <c r="N96" s="60">
        <f t="shared" si="102"/>
        <v>0.81234054933317223</v>
      </c>
      <c r="O96" s="60">
        <f t="shared" si="102"/>
        <v>0.80650645768172602</v>
      </c>
      <c r="P96" s="86"/>
      <c r="Q96" s="86"/>
      <c r="R96" s="86"/>
      <c r="S96" s="86"/>
    </row>
    <row r="97" spans="2:19" ht="18.75">
      <c r="B97" s="9" t="s">
        <v>46</v>
      </c>
      <c r="C97" s="94" t="s">
        <v>2</v>
      </c>
      <c r="D97" s="94">
        <v>1</v>
      </c>
      <c r="E97" s="94">
        <v>2</v>
      </c>
      <c r="F97" s="94">
        <v>3</v>
      </c>
      <c r="G97" s="94">
        <v>4</v>
      </c>
      <c r="H97" s="94">
        <v>5</v>
      </c>
      <c r="I97" s="94">
        <v>6</v>
      </c>
      <c r="J97" s="94">
        <v>7</v>
      </c>
      <c r="K97" s="94">
        <v>8</v>
      </c>
      <c r="L97" s="94">
        <v>9</v>
      </c>
      <c r="M97" s="94">
        <v>10</v>
      </c>
      <c r="N97" s="94">
        <v>11</v>
      </c>
      <c r="O97" s="94">
        <v>12</v>
      </c>
      <c r="P97" s="95" t="s">
        <v>3</v>
      </c>
      <c r="Q97" s="96" t="s">
        <v>79</v>
      </c>
      <c r="R97" s="96" t="s">
        <v>5</v>
      </c>
      <c r="S97" s="96" t="s">
        <v>6</v>
      </c>
    </row>
    <row r="98" spans="2:19">
      <c r="B98" s="97" t="s">
        <v>32</v>
      </c>
      <c r="C98" s="98">
        <f>ROUND(B15*$C$96,0)</f>
        <v>1175</v>
      </c>
      <c r="D98" s="98">
        <f>ROUND(C14*D96,0)</f>
        <v>1126</v>
      </c>
      <c r="E98" s="98">
        <f t="shared" ref="E98:O98" si="103">ROUND(D14*E96,0)</f>
        <v>1090</v>
      </c>
      <c r="F98" s="98">
        <f t="shared" si="103"/>
        <v>996</v>
      </c>
      <c r="G98" s="98">
        <f t="shared" si="103"/>
        <v>943</v>
      </c>
      <c r="H98" s="98">
        <f t="shared" si="103"/>
        <v>908</v>
      </c>
      <c r="I98" s="98">
        <f t="shared" si="103"/>
        <v>828</v>
      </c>
      <c r="J98" s="98">
        <f t="shared" si="103"/>
        <v>845</v>
      </c>
      <c r="K98" s="98">
        <f t="shared" si="103"/>
        <v>777</v>
      </c>
      <c r="L98" s="98">
        <f t="shared" si="103"/>
        <v>721</v>
      </c>
      <c r="M98" s="98">
        <f t="shared" si="103"/>
        <v>619</v>
      </c>
      <c r="N98" s="98">
        <f t="shared" si="103"/>
        <v>714</v>
      </c>
      <c r="O98" s="98">
        <f t="shared" si="103"/>
        <v>452</v>
      </c>
      <c r="P98" s="75">
        <f t="shared" ref="P98:P102" si="104">SUM(C98:O98)</f>
        <v>11194</v>
      </c>
      <c r="Q98" s="91">
        <f>SUM(C98:H98)</f>
        <v>6238</v>
      </c>
      <c r="R98" s="91">
        <f>SUM(I98:K98)</f>
        <v>2450</v>
      </c>
      <c r="S98" s="91">
        <f>SUM(L98:O98)</f>
        <v>2506</v>
      </c>
    </row>
    <row r="99" spans="2:19">
      <c r="B99" s="97" t="s">
        <v>33</v>
      </c>
      <c r="C99" s="98">
        <f t="shared" ref="C99:C102" si="105">ROUND(B16*$C$96,0)</f>
        <v>1093</v>
      </c>
      <c r="D99" s="98">
        <f t="shared" ref="D99:O99" si="106">ROUND(C98*D96,0)</f>
        <v>1123</v>
      </c>
      <c r="E99" s="98">
        <f t="shared" si="106"/>
        <v>1077</v>
      </c>
      <c r="F99" s="98">
        <f t="shared" si="106"/>
        <v>1059</v>
      </c>
      <c r="G99" s="98">
        <f t="shared" si="106"/>
        <v>964</v>
      </c>
      <c r="H99" s="98">
        <f t="shared" si="106"/>
        <v>936</v>
      </c>
      <c r="I99" s="98">
        <f t="shared" si="106"/>
        <v>870</v>
      </c>
      <c r="J99" s="103">
        <f t="shared" si="106"/>
        <v>829</v>
      </c>
      <c r="K99" s="103">
        <f t="shared" si="106"/>
        <v>822</v>
      </c>
      <c r="L99" s="103">
        <f t="shared" si="106"/>
        <v>816</v>
      </c>
      <c r="M99" s="103">
        <f t="shared" si="106"/>
        <v>682</v>
      </c>
      <c r="N99" s="103">
        <f t="shared" si="106"/>
        <v>503</v>
      </c>
      <c r="O99" s="103">
        <f t="shared" si="106"/>
        <v>576</v>
      </c>
      <c r="P99" s="75">
        <f t="shared" si="104"/>
        <v>11350</v>
      </c>
      <c r="Q99" s="91">
        <f t="shared" ref="Q99:Q102" si="107">SUM(C99:H99)</f>
        <v>6252</v>
      </c>
      <c r="R99" s="91">
        <f t="shared" ref="R99:R102" si="108">SUM(I99:K99)</f>
        <v>2521</v>
      </c>
      <c r="S99" s="91">
        <f t="shared" ref="S99:S102" si="109">SUM(L99:O99)</f>
        <v>2577</v>
      </c>
    </row>
    <row r="100" spans="2:19">
      <c r="B100" s="97" t="s">
        <v>34</v>
      </c>
      <c r="C100" s="98">
        <f t="shared" si="105"/>
        <v>1201</v>
      </c>
      <c r="D100" s="98">
        <f t="shared" ref="D100:O100" si="110">ROUND(C99*D96,0)</f>
        <v>1045</v>
      </c>
      <c r="E100" s="98">
        <f t="shared" si="110"/>
        <v>1074</v>
      </c>
      <c r="F100" s="98">
        <f t="shared" si="110"/>
        <v>1046</v>
      </c>
      <c r="G100" s="98">
        <f t="shared" si="110"/>
        <v>1025</v>
      </c>
      <c r="H100" s="98">
        <f t="shared" si="110"/>
        <v>957</v>
      </c>
      <c r="I100" s="98">
        <f t="shared" si="110"/>
        <v>897</v>
      </c>
      <c r="J100" s="103">
        <f t="shared" si="110"/>
        <v>871</v>
      </c>
      <c r="K100" s="103">
        <f t="shared" si="110"/>
        <v>807</v>
      </c>
      <c r="L100" s="103">
        <f t="shared" si="110"/>
        <v>864</v>
      </c>
      <c r="M100" s="103">
        <f t="shared" si="110"/>
        <v>772</v>
      </c>
      <c r="N100" s="103">
        <f t="shared" si="110"/>
        <v>554</v>
      </c>
      <c r="O100" s="103">
        <f t="shared" si="110"/>
        <v>406</v>
      </c>
      <c r="P100" s="75">
        <f t="shared" si="104"/>
        <v>11519</v>
      </c>
      <c r="Q100" s="91">
        <f t="shared" si="107"/>
        <v>6348</v>
      </c>
      <c r="R100" s="91">
        <f t="shared" si="108"/>
        <v>2575</v>
      </c>
      <c r="S100" s="91">
        <f t="shared" si="109"/>
        <v>2596</v>
      </c>
    </row>
    <row r="101" spans="2:19">
      <c r="B101" s="97" t="s">
        <v>35</v>
      </c>
      <c r="C101" s="98">
        <f t="shared" si="105"/>
        <v>1095</v>
      </c>
      <c r="D101" s="98">
        <f t="shared" ref="D101:O101" si="111">ROUND(C100*D96,0)</f>
        <v>1148</v>
      </c>
      <c r="E101" s="98">
        <f t="shared" si="111"/>
        <v>999</v>
      </c>
      <c r="F101" s="98">
        <f t="shared" si="111"/>
        <v>1043</v>
      </c>
      <c r="G101" s="98">
        <f t="shared" si="111"/>
        <v>1013</v>
      </c>
      <c r="H101" s="98">
        <f t="shared" si="111"/>
        <v>1017</v>
      </c>
      <c r="I101" s="98">
        <f t="shared" si="111"/>
        <v>917</v>
      </c>
      <c r="J101" s="103">
        <f t="shared" si="111"/>
        <v>898</v>
      </c>
      <c r="K101" s="103">
        <f t="shared" si="111"/>
        <v>848</v>
      </c>
      <c r="L101" s="103">
        <f t="shared" si="111"/>
        <v>848</v>
      </c>
      <c r="M101" s="103">
        <f t="shared" si="111"/>
        <v>817</v>
      </c>
      <c r="N101" s="103">
        <f t="shared" si="111"/>
        <v>627</v>
      </c>
      <c r="O101" s="103">
        <f t="shared" si="111"/>
        <v>447</v>
      </c>
      <c r="P101" s="75">
        <f t="shared" si="104"/>
        <v>11717</v>
      </c>
      <c r="Q101" s="91">
        <f t="shared" si="107"/>
        <v>6315</v>
      </c>
      <c r="R101" s="91">
        <f t="shared" si="108"/>
        <v>2663</v>
      </c>
      <c r="S101" s="91">
        <f t="shared" si="109"/>
        <v>2739</v>
      </c>
    </row>
    <row r="102" spans="2:19">
      <c r="B102" s="97" t="s">
        <v>36</v>
      </c>
      <c r="C102" s="98">
        <f t="shared" si="105"/>
        <v>1072</v>
      </c>
      <c r="D102" s="98">
        <f t="shared" ref="D102:L102" si="112">ROUND(C101*D96,0)</f>
        <v>1046</v>
      </c>
      <c r="E102" s="98">
        <f t="shared" si="112"/>
        <v>1098</v>
      </c>
      <c r="F102" s="98">
        <f t="shared" si="112"/>
        <v>970</v>
      </c>
      <c r="G102" s="98">
        <f t="shared" si="112"/>
        <v>1010</v>
      </c>
      <c r="H102" s="98">
        <f t="shared" si="112"/>
        <v>1005</v>
      </c>
      <c r="I102" s="98">
        <f t="shared" si="112"/>
        <v>975</v>
      </c>
      <c r="J102" s="103">
        <f t="shared" si="112"/>
        <v>918</v>
      </c>
      <c r="K102" s="103">
        <f t="shared" si="112"/>
        <v>874</v>
      </c>
      <c r="L102" s="103">
        <f t="shared" si="112"/>
        <v>891</v>
      </c>
      <c r="M102" s="103">
        <f>ROUND(L101*M96,0)</f>
        <v>802</v>
      </c>
      <c r="N102" s="103">
        <f t="shared" ref="N102:O102" si="113">ROUND(M101*N96,0)</f>
        <v>664</v>
      </c>
      <c r="O102" s="103">
        <f t="shared" si="113"/>
        <v>506</v>
      </c>
      <c r="P102" s="75">
        <f t="shared" si="104"/>
        <v>11831</v>
      </c>
      <c r="Q102" s="91">
        <f t="shared" si="107"/>
        <v>6201</v>
      </c>
      <c r="R102" s="91">
        <f t="shared" si="108"/>
        <v>2767</v>
      </c>
      <c r="S102" s="91">
        <f t="shared" si="109"/>
        <v>2863</v>
      </c>
    </row>
    <row r="103" spans="2:19">
      <c r="B103" s="14"/>
      <c r="C103" s="14"/>
      <c r="D103" s="14"/>
      <c r="E103" s="14"/>
      <c r="F103" s="14"/>
      <c r="G103" s="86"/>
      <c r="H103" s="14"/>
      <c r="I103" s="98"/>
      <c r="J103" s="98"/>
      <c r="K103" s="98"/>
      <c r="L103" s="98"/>
      <c r="M103" s="98"/>
      <c r="N103" s="98"/>
      <c r="O103" s="104"/>
      <c r="P103" s="86"/>
      <c r="Q103" s="86"/>
      <c r="R103" s="86"/>
      <c r="S103" s="86"/>
    </row>
    <row r="104" spans="2:19">
      <c r="B104" s="101"/>
      <c r="C104" s="92" t="s">
        <v>7</v>
      </c>
      <c r="D104" s="92" t="s">
        <v>8</v>
      </c>
      <c r="E104" s="92" t="s">
        <v>9</v>
      </c>
      <c r="F104" s="92" t="s">
        <v>10</v>
      </c>
      <c r="G104" s="92" t="s">
        <v>11</v>
      </c>
      <c r="H104" s="92" t="s">
        <v>12</v>
      </c>
      <c r="I104" s="92" t="s">
        <v>13</v>
      </c>
      <c r="J104" s="93" t="s">
        <v>14</v>
      </c>
      <c r="K104" s="93" t="s">
        <v>15</v>
      </c>
      <c r="L104" s="93" t="s">
        <v>16</v>
      </c>
      <c r="M104" s="93" t="s">
        <v>17</v>
      </c>
      <c r="N104" s="93" t="s">
        <v>18</v>
      </c>
      <c r="O104" s="93" t="s">
        <v>19</v>
      </c>
      <c r="P104" s="86"/>
      <c r="Q104" s="86"/>
      <c r="R104" s="86"/>
      <c r="S104" s="86"/>
    </row>
    <row r="105" spans="2:19">
      <c r="B105" s="68" t="s">
        <v>71</v>
      </c>
      <c r="C105" s="59">
        <f>X31</f>
        <v>0.73698160429314741</v>
      </c>
      <c r="D105" s="59">
        <f t="shared" ref="D105:O105" si="114">Y31</f>
        <v>0.97239867035413696</v>
      </c>
      <c r="E105" s="59">
        <f t="shared" si="114"/>
        <v>0.95814989861958733</v>
      </c>
      <c r="F105" s="59">
        <f t="shared" si="114"/>
        <v>0.97872496728742453</v>
      </c>
      <c r="G105" s="59">
        <f t="shared" si="114"/>
        <v>0.97198956017019145</v>
      </c>
      <c r="H105" s="59">
        <f t="shared" si="114"/>
        <v>1.0014956344429449</v>
      </c>
      <c r="I105" s="59">
        <f t="shared" si="114"/>
        <v>0.95932611469264906</v>
      </c>
      <c r="J105" s="59">
        <f t="shared" si="114"/>
        <v>0.9900943334232315</v>
      </c>
      <c r="K105" s="59">
        <f t="shared" si="114"/>
        <v>0.97800902976699366</v>
      </c>
      <c r="L105" s="59">
        <f t="shared" si="114"/>
        <v>1.0014700836727648</v>
      </c>
      <c r="M105" s="59">
        <f t="shared" si="114"/>
        <v>0.94689611514004612</v>
      </c>
      <c r="N105" s="59">
        <f t="shared" si="114"/>
        <v>0.84108956670074275</v>
      </c>
      <c r="O105" s="59">
        <f t="shared" si="114"/>
        <v>0.83911614763007947</v>
      </c>
      <c r="P105" s="86"/>
      <c r="Q105" s="86"/>
      <c r="R105" s="86"/>
      <c r="S105" s="86"/>
    </row>
    <row r="106" spans="2:19" ht="18.75">
      <c r="B106" s="9" t="s">
        <v>46</v>
      </c>
      <c r="C106" s="94" t="s">
        <v>2</v>
      </c>
      <c r="D106" s="94">
        <v>1</v>
      </c>
      <c r="E106" s="94">
        <v>2</v>
      </c>
      <c r="F106" s="94">
        <v>3</v>
      </c>
      <c r="G106" s="94">
        <v>4</v>
      </c>
      <c r="H106" s="94">
        <v>5</v>
      </c>
      <c r="I106" s="94">
        <v>6</v>
      </c>
      <c r="J106" s="94">
        <v>7</v>
      </c>
      <c r="K106" s="94">
        <v>8</v>
      </c>
      <c r="L106" s="94">
        <v>9</v>
      </c>
      <c r="M106" s="94">
        <v>10</v>
      </c>
      <c r="N106" s="94">
        <v>11</v>
      </c>
      <c r="O106" s="94">
        <v>12</v>
      </c>
      <c r="P106" s="95" t="s">
        <v>3</v>
      </c>
      <c r="Q106" s="96" t="s">
        <v>79</v>
      </c>
      <c r="R106" s="96" t="s">
        <v>5</v>
      </c>
      <c r="S106" s="96" t="s">
        <v>6</v>
      </c>
    </row>
    <row r="107" spans="2:19">
      <c r="B107" s="97" t="s">
        <v>33</v>
      </c>
      <c r="C107" s="98">
        <f>ROUND(B16*$C$105,0)</f>
        <v>1105</v>
      </c>
      <c r="D107" s="98">
        <f>ROUND(C15*D105,0)</f>
        <v>1170</v>
      </c>
      <c r="E107" s="98">
        <f t="shared" ref="E107:O107" si="115">ROUND(D15*E105,0)</f>
        <v>1107</v>
      </c>
      <c r="F107" s="98">
        <f t="shared" si="115"/>
        <v>1041</v>
      </c>
      <c r="G107" s="98">
        <f t="shared" si="115"/>
        <v>975</v>
      </c>
      <c r="H107" s="98">
        <f t="shared" si="115"/>
        <v>944</v>
      </c>
      <c r="I107" s="98">
        <f t="shared" si="115"/>
        <v>891</v>
      </c>
      <c r="J107" s="98">
        <f t="shared" si="115"/>
        <v>805</v>
      </c>
      <c r="K107" s="98">
        <f t="shared" si="115"/>
        <v>810</v>
      </c>
      <c r="L107" s="98">
        <f t="shared" si="115"/>
        <v>773</v>
      </c>
      <c r="M107" s="98">
        <f t="shared" si="115"/>
        <v>583</v>
      </c>
      <c r="N107" s="98">
        <f t="shared" si="115"/>
        <v>574</v>
      </c>
      <c r="O107" s="98">
        <f t="shared" si="115"/>
        <v>670</v>
      </c>
      <c r="P107" s="75">
        <f t="shared" ref="P107:P111" si="116">SUM(C107:O107)</f>
        <v>11448</v>
      </c>
      <c r="Q107" s="91">
        <f>SUM(C107:H107)</f>
        <v>6342</v>
      </c>
      <c r="R107" s="91">
        <f>SUM(I107:K107)</f>
        <v>2506</v>
      </c>
      <c r="S107" s="91">
        <f>SUM(L107:O107)</f>
        <v>2600</v>
      </c>
    </row>
    <row r="108" spans="2:19">
      <c r="B108" s="97" t="s">
        <v>34</v>
      </c>
      <c r="C108" s="98">
        <f t="shared" ref="C108:C111" si="117">ROUND(B17*$C$105,0)</f>
        <v>1214</v>
      </c>
      <c r="D108" s="98">
        <f t="shared" ref="D108:O108" si="118">ROUND(C107*D105,0)</f>
        <v>1075</v>
      </c>
      <c r="E108" s="98">
        <f t="shared" si="118"/>
        <v>1121</v>
      </c>
      <c r="F108" s="98">
        <f t="shared" si="118"/>
        <v>1083</v>
      </c>
      <c r="G108" s="98">
        <f t="shared" si="118"/>
        <v>1012</v>
      </c>
      <c r="H108" s="98">
        <f t="shared" si="118"/>
        <v>976</v>
      </c>
      <c r="I108" s="98">
        <f t="shared" si="118"/>
        <v>906</v>
      </c>
      <c r="J108" s="103">
        <f t="shared" si="118"/>
        <v>882</v>
      </c>
      <c r="K108" s="103">
        <f t="shared" si="118"/>
        <v>787</v>
      </c>
      <c r="L108" s="103">
        <f t="shared" si="118"/>
        <v>811</v>
      </c>
      <c r="M108" s="103">
        <f t="shared" si="118"/>
        <v>732</v>
      </c>
      <c r="N108" s="103">
        <f t="shared" si="118"/>
        <v>490</v>
      </c>
      <c r="O108" s="103">
        <f t="shared" si="118"/>
        <v>482</v>
      </c>
      <c r="P108" s="75">
        <f t="shared" si="116"/>
        <v>11571</v>
      </c>
      <c r="Q108" s="91">
        <f t="shared" ref="Q108:Q111" si="119">SUM(C108:H108)</f>
        <v>6481</v>
      </c>
      <c r="R108" s="91">
        <f t="shared" ref="R108:R111" si="120">SUM(I108:K108)</f>
        <v>2575</v>
      </c>
      <c r="S108" s="91">
        <f t="shared" ref="S108:S111" si="121">SUM(L108:O108)</f>
        <v>2515</v>
      </c>
    </row>
    <row r="109" spans="2:19">
      <c r="B109" s="97" t="s">
        <v>35</v>
      </c>
      <c r="C109" s="98">
        <f t="shared" si="117"/>
        <v>1106</v>
      </c>
      <c r="D109" s="98">
        <f t="shared" ref="D109:O109" si="122">ROUND(C108*D105,0)</f>
        <v>1180</v>
      </c>
      <c r="E109" s="98">
        <f t="shared" si="122"/>
        <v>1030</v>
      </c>
      <c r="F109" s="98">
        <f t="shared" si="122"/>
        <v>1097</v>
      </c>
      <c r="G109" s="98">
        <f t="shared" si="122"/>
        <v>1053</v>
      </c>
      <c r="H109" s="98">
        <f t="shared" si="122"/>
        <v>1014</v>
      </c>
      <c r="I109" s="98">
        <f t="shared" si="122"/>
        <v>936</v>
      </c>
      <c r="J109" s="103">
        <f t="shared" si="122"/>
        <v>897</v>
      </c>
      <c r="K109" s="103">
        <f t="shared" si="122"/>
        <v>863</v>
      </c>
      <c r="L109" s="103">
        <f t="shared" si="122"/>
        <v>788</v>
      </c>
      <c r="M109" s="103">
        <f t="shared" si="122"/>
        <v>768</v>
      </c>
      <c r="N109" s="103">
        <f t="shared" si="122"/>
        <v>616</v>
      </c>
      <c r="O109" s="103">
        <f t="shared" si="122"/>
        <v>411</v>
      </c>
      <c r="P109" s="75">
        <f t="shared" si="116"/>
        <v>11759</v>
      </c>
      <c r="Q109" s="91">
        <f t="shared" si="119"/>
        <v>6480</v>
      </c>
      <c r="R109" s="91">
        <f t="shared" si="120"/>
        <v>2696</v>
      </c>
      <c r="S109" s="91">
        <f t="shared" si="121"/>
        <v>2583</v>
      </c>
    </row>
    <row r="110" spans="2:19">
      <c r="B110" s="97" t="s">
        <v>36</v>
      </c>
      <c r="C110" s="98">
        <f t="shared" si="117"/>
        <v>1083</v>
      </c>
      <c r="D110" s="98">
        <f t="shared" ref="D110:O110" si="123">ROUND(C109*D105,0)</f>
        <v>1075</v>
      </c>
      <c r="E110" s="98">
        <f t="shared" si="123"/>
        <v>1131</v>
      </c>
      <c r="F110" s="98">
        <f t="shared" si="123"/>
        <v>1008</v>
      </c>
      <c r="G110" s="98">
        <f t="shared" si="123"/>
        <v>1066</v>
      </c>
      <c r="H110" s="98">
        <f t="shared" si="123"/>
        <v>1055</v>
      </c>
      <c r="I110" s="98">
        <f t="shared" si="123"/>
        <v>973</v>
      </c>
      <c r="J110" s="103">
        <f t="shared" si="123"/>
        <v>927</v>
      </c>
      <c r="K110" s="103">
        <f t="shared" si="123"/>
        <v>877</v>
      </c>
      <c r="L110" s="103">
        <f t="shared" si="123"/>
        <v>864</v>
      </c>
      <c r="M110" s="103">
        <f t="shared" si="123"/>
        <v>746</v>
      </c>
      <c r="N110" s="103">
        <f t="shared" si="123"/>
        <v>646</v>
      </c>
      <c r="O110" s="103">
        <f t="shared" si="123"/>
        <v>517</v>
      </c>
      <c r="P110" s="75">
        <f t="shared" si="116"/>
        <v>11968</v>
      </c>
      <c r="Q110" s="91">
        <f t="shared" si="119"/>
        <v>6418</v>
      </c>
      <c r="R110" s="91">
        <f t="shared" si="120"/>
        <v>2777</v>
      </c>
      <c r="S110" s="91">
        <f t="shared" si="121"/>
        <v>2773</v>
      </c>
    </row>
    <row r="111" spans="2:19">
      <c r="B111" s="97" t="s">
        <v>37</v>
      </c>
      <c r="C111" s="98">
        <f t="shared" si="117"/>
        <v>1069</v>
      </c>
      <c r="D111" s="98">
        <f t="shared" ref="D111:O111" si="124">ROUND(C110*D105,0)</f>
        <v>1053</v>
      </c>
      <c r="E111" s="98">
        <f t="shared" si="124"/>
        <v>1030</v>
      </c>
      <c r="F111" s="98">
        <f t="shared" si="124"/>
        <v>1107</v>
      </c>
      <c r="G111" s="98">
        <f t="shared" si="124"/>
        <v>980</v>
      </c>
      <c r="H111" s="98">
        <f t="shared" si="124"/>
        <v>1068</v>
      </c>
      <c r="I111" s="98">
        <f t="shared" si="124"/>
        <v>1012</v>
      </c>
      <c r="J111" s="103">
        <f t="shared" si="124"/>
        <v>963</v>
      </c>
      <c r="K111" s="103">
        <f t="shared" si="124"/>
        <v>907</v>
      </c>
      <c r="L111" s="103">
        <f t="shared" si="124"/>
        <v>878</v>
      </c>
      <c r="M111" s="103">
        <f t="shared" si="124"/>
        <v>818</v>
      </c>
      <c r="N111" s="103">
        <f t="shared" si="124"/>
        <v>627</v>
      </c>
      <c r="O111" s="103">
        <f t="shared" si="124"/>
        <v>542</v>
      </c>
      <c r="P111" s="75">
        <f t="shared" si="116"/>
        <v>12054</v>
      </c>
      <c r="Q111" s="91">
        <f t="shared" si="119"/>
        <v>6307</v>
      </c>
      <c r="R111" s="91">
        <f t="shared" si="120"/>
        <v>2882</v>
      </c>
      <c r="S111" s="91">
        <f t="shared" si="121"/>
        <v>2865</v>
      </c>
    </row>
    <row r="112" spans="2:19">
      <c r="B112" s="14"/>
      <c r="C112" s="14"/>
      <c r="D112" s="14"/>
      <c r="E112" s="14"/>
      <c r="F112" s="14"/>
      <c r="G112" s="86"/>
      <c r="H112" s="14"/>
      <c r="I112" s="98"/>
      <c r="J112" s="98"/>
      <c r="K112" s="98"/>
      <c r="L112" s="98"/>
      <c r="M112" s="98"/>
      <c r="N112" s="98"/>
      <c r="O112" s="104"/>
      <c r="P112" s="86"/>
      <c r="Q112" s="86"/>
      <c r="R112" s="86"/>
      <c r="S112" s="86"/>
    </row>
    <row r="113" spans="2:19">
      <c r="B113" s="101"/>
      <c r="C113" s="92" t="s">
        <v>7</v>
      </c>
      <c r="D113" s="92" t="s">
        <v>8</v>
      </c>
      <c r="E113" s="92" t="s">
        <v>9</v>
      </c>
      <c r="F113" s="92" t="s">
        <v>10</v>
      </c>
      <c r="G113" s="92" t="s">
        <v>11</v>
      </c>
      <c r="H113" s="92" t="s">
        <v>12</v>
      </c>
      <c r="I113" s="92" t="s">
        <v>13</v>
      </c>
      <c r="J113" s="93" t="s">
        <v>14</v>
      </c>
      <c r="K113" s="93" t="s">
        <v>15</v>
      </c>
      <c r="L113" s="93" t="s">
        <v>16</v>
      </c>
      <c r="M113" s="93" t="s">
        <v>17</v>
      </c>
      <c r="N113" s="93" t="s">
        <v>18</v>
      </c>
      <c r="O113" s="93" t="s">
        <v>19</v>
      </c>
      <c r="P113" s="86"/>
      <c r="Q113" s="86"/>
      <c r="R113" s="86"/>
      <c r="S113" s="86"/>
    </row>
    <row r="114" spans="2:19">
      <c r="B114" s="67" t="s">
        <v>72</v>
      </c>
      <c r="C114" s="60">
        <f>X32</f>
        <v>0.75610203712974189</v>
      </c>
      <c r="D114" s="60">
        <f t="shared" ref="D114:O114" si="125">Y32</f>
        <v>0.9725013391328472</v>
      </c>
      <c r="E114" s="60">
        <f t="shared" si="125"/>
        <v>0.93703872873041338</v>
      </c>
      <c r="F114" s="60">
        <f t="shared" si="125"/>
        <v>0.9725692634583154</v>
      </c>
      <c r="G114" s="60">
        <f t="shared" si="125"/>
        <v>0.96002689159393406</v>
      </c>
      <c r="H114" s="60">
        <f t="shared" si="125"/>
        <v>0.99790944074159027</v>
      </c>
      <c r="I114" s="60">
        <f t="shared" si="125"/>
        <v>0.96184573909576643</v>
      </c>
      <c r="J114" s="60">
        <f t="shared" si="125"/>
        <v>0.99070807931478866</v>
      </c>
      <c r="K114" s="60">
        <f t="shared" si="125"/>
        <v>0.97121789813073922</v>
      </c>
      <c r="L114" s="60">
        <f t="shared" si="125"/>
        <v>0.98225966420642197</v>
      </c>
      <c r="M114" s="60">
        <f t="shared" si="125"/>
        <v>0.94201365707563189</v>
      </c>
      <c r="N114" s="60">
        <f t="shared" si="125"/>
        <v>0.86470538568408206</v>
      </c>
      <c r="O114" s="60">
        <f t="shared" si="125"/>
        <v>0.78824681772445426</v>
      </c>
      <c r="P114" s="86"/>
      <c r="Q114" s="86"/>
      <c r="R114" s="86"/>
      <c r="S114" s="86"/>
    </row>
    <row r="115" spans="2:19" ht="18.75">
      <c r="B115" s="9" t="s">
        <v>46</v>
      </c>
      <c r="C115" s="94" t="s">
        <v>2</v>
      </c>
      <c r="D115" s="94">
        <v>1</v>
      </c>
      <c r="E115" s="94">
        <v>2</v>
      </c>
      <c r="F115" s="94">
        <v>3</v>
      </c>
      <c r="G115" s="94">
        <v>4</v>
      </c>
      <c r="H115" s="94">
        <v>5</v>
      </c>
      <c r="I115" s="94">
        <v>6</v>
      </c>
      <c r="J115" s="94">
        <v>7</v>
      </c>
      <c r="K115" s="94">
        <v>8</v>
      </c>
      <c r="L115" s="94">
        <v>9</v>
      </c>
      <c r="M115" s="94">
        <v>10</v>
      </c>
      <c r="N115" s="94">
        <v>11</v>
      </c>
      <c r="O115" s="94">
        <v>12</v>
      </c>
      <c r="P115" s="95" t="s">
        <v>3</v>
      </c>
      <c r="Q115" s="96" t="s">
        <v>79</v>
      </c>
      <c r="R115" s="96" t="s">
        <v>5</v>
      </c>
      <c r="S115" s="96" t="s">
        <v>6</v>
      </c>
    </row>
    <row r="116" spans="2:19">
      <c r="B116" s="97" t="s">
        <v>34</v>
      </c>
      <c r="C116" s="98">
        <f>ROUND(B17*$C$114,0)</f>
        <v>1245</v>
      </c>
      <c r="D116" s="98">
        <f>ROUND(C16*D114,0)</f>
        <v>1136</v>
      </c>
      <c r="E116" s="98">
        <f t="shared" ref="E116:O116" si="126">ROUND(D16*E114,0)</f>
        <v>1052</v>
      </c>
      <c r="F116" s="98">
        <f t="shared" si="126"/>
        <v>1012</v>
      </c>
      <c r="G116" s="98">
        <f t="shared" si="126"/>
        <v>952</v>
      </c>
      <c r="H116" s="98">
        <f t="shared" si="126"/>
        <v>931</v>
      </c>
      <c r="I116" s="98">
        <f t="shared" si="126"/>
        <v>861</v>
      </c>
      <c r="J116" s="98">
        <f t="shared" si="126"/>
        <v>877</v>
      </c>
      <c r="K116" s="98">
        <f t="shared" si="126"/>
        <v>782</v>
      </c>
      <c r="L116" s="98">
        <f t="shared" si="126"/>
        <v>784</v>
      </c>
      <c r="M116" s="98">
        <f t="shared" si="126"/>
        <v>619</v>
      </c>
      <c r="N116" s="98">
        <f t="shared" si="126"/>
        <v>509</v>
      </c>
      <c r="O116" s="98">
        <f t="shared" si="126"/>
        <v>487</v>
      </c>
      <c r="P116" s="75">
        <f t="shared" ref="P116:P120" si="127">SUM(C116:O116)</f>
        <v>11247</v>
      </c>
      <c r="Q116" s="91">
        <f>SUM(C116:H116)</f>
        <v>6328</v>
      </c>
      <c r="R116" s="91">
        <f>SUM(I116:K116)</f>
        <v>2520</v>
      </c>
      <c r="S116" s="91">
        <f>SUM(L116:O116)</f>
        <v>2399</v>
      </c>
    </row>
    <row r="117" spans="2:19">
      <c r="B117" s="97" t="s">
        <v>35</v>
      </c>
      <c r="C117" s="98">
        <f t="shared" ref="C117:C120" si="128">ROUND(B18*$C$114,0)</f>
        <v>1135</v>
      </c>
      <c r="D117" s="98">
        <f t="shared" ref="D117:O117" si="129">ROUND(C116*D114,0)</f>
        <v>1211</v>
      </c>
      <c r="E117" s="98">
        <f t="shared" si="129"/>
        <v>1064</v>
      </c>
      <c r="F117" s="98">
        <f t="shared" si="129"/>
        <v>1023</v>
      </c>
      <c r="G117" s="98">
        <f t="shared" si="129"/>
        <v>972</v>
      </c>
      <c r="H117" s="98">
        <f t="shared" si="129"/>
        <v>950</v>
      </c>
      <c r="I117" s="98">
        <f t="shared" si="129"/>
        <v>895</v>
      </c>
      <c r="J117" s="103">
        <f t="shared" si="129"/>
        <v>853</v>
      </c>
      <c r="K117" s="103">
        <f t="shared" si="129"/>
        <v>852</v>
      </c>
      <c r="L117" s="103">
        <f t="shared" si="129"/>
        <v>768</v>
      </c>
      <c r="M117" s="103">
        <f t="shared" si="129"/>
        <v>739</v>
      </c>
      <c r="N117" s="103">
        <f t="shared" si="129"/>
        <v>535</v>
      </c>
      <c r="O117" s="103">
        <f t="shared" si="129"/>
        <v>401</v>
      </c>
      <c r="P117" s="75">
        <f t="shared" si="127"/>
        <v>11398</v>
      </c>
      <c r="Q117" s="91">
        <f t="shared" ref="Q117:Q120" si="130">SUM(C117:H117)</f>
        <v>6355</v>
      </c>
      <c r="R117" s="91">
        <f t="shared" ref="R117:R120" si="131">SUM(I117:K117)</f>
        <v>2600</v>
      </c>
      <c r="S117" s="91">
        <f t="shared" ref="S117:S120" si="132">SUM(L117:O117)</f>
        <v>2443</v>
      </c>
    </row>
    <row r="118" spans="2:19">
      <c r="B118" s="97" t="s">
        <v>36</v>
      </c>
      <c r="C118" s="98">
        <f t="shared" si="128"/>
        <v>1111</v>
      </c>
      <c r="D118" s="98">
        <f t="shared" ref="D118:O118" si="133">ROUND(C117*D114,0)</f>
        <v>1104</v>
      </c>
      <c r="E118" s="98">
        <f t="shared" si="133"/>
        <v>1135</v>
      </c>
      <c r="F118" s="98">
        <f t="shared" si="133"/>
        <v>1035</v>
      </c>
      <c r="G118" s="98">
        <f t="shared" si="133"/>
        <v>982</v>
      </c>
      <c r="H118" s="98">
        <f t="shared" si="133"/>
        <v>970</v>
      </c>
      <c r="I118" s="98">
        <f t="shared" si="133"/>
        <v>914</v>
      </c>
      <c r="J118" s="103">
        <f t="shared" si="133"/>
        <v>887</v>
      </c>
      <c r="K118" s="103">
        <f t="shared" si="133"/>
        <v>828</v>
      </c>
      <c r="L118" s="103">
        <f t="shared" si="133"/>
        <v>837</v>
      </c>
      <c r="M118" s="103">
        <f t="shared" si="133"/>
        <v>723</v>
      </c>
      <c r="N118" s="103">
        <f t="shared" si="133"/>
        <v>639</v>
      </c>
      <c r="O118" s="103">
        <f t="shared" si="133"/>
        <v>422</v>
      </c>
      <c r="P118" s="75">
        <f t="shared" si="127"/>
        <v>11587</v>
      </c>
      <c r="Q118" s="91">
        <f t="shared" si="130"/>
        <v>6337</v>
      </c>
      <c r="R118" s="91">
        <f t="shared" si="131"/>
        <v>2629</v>
      </c>
      <c r="S118" s="91">
        <f t="shared" si="132"/>
        <v>2621</v>
      </c>
    </row>
    <row r="119" spans="2:19">
      <c r="B119" s="97" t="s">
        <v>37</v>
      </c>
      <c r="C119" s="98">
        <f t="shared" si="128"/>
        <v>1096</v>
      </c>
      <c r="D119" s="98">
        <f t="shared" ref="D119:O119" si="134">ROUND(C118*D114,0)</f>
        <v>1080</v>
      </c>
      <c r="E119" s="98">
        <f t="shared" si="134"/>
        <v>1034</v>
      </c>
      <c r="F119" s="98">
        <f t="shared" si="134"/>
        <v>1104</v>
      </c>
      <c r="G119" s="98">
        <f t="shared" si="134"/>
        <v>994</v>
      </c>
      <c r="H119" s="98">
        <f t="shared" si="134"/>
        <v>980</v>
      </c>
      <c r="I119" s="98">
        <f t="shared" si="134"/>
        <v>933</v>
      </c>
      <c r="J119" s="103">
        <f t="shared" si="134"/>
        <v>906</v>
      </c>
      <c r="K119" s="103">
        <f t="shared" si="134"/>
        <v>861</v>
      </c>
      <c r="L119" s="103">
        <f t="shared" si="134"/>
        <v>813</v>
      </c>
      <c r="M119" s="103">
        <f t="shared" si="134"/>
        <v>788</v>
      </c>
      <c r="N119" s="103">
        <f t="shared" si="134"/>
        <v>625</v>
      </c>
      <c r="O119" s="103">
        <f t="shared" si="134"/>
        <v>504</v>
      </c>
      <c r="P119" s="75">
        <f t="shared" si="127"/>
        <v>11718</v>
      </c>
      <c r="Q119" s="91">
        <f t="shared" si="130"/>
        <v>6288</v>
      </c>
      <c r="R119" s="91">
        <f t="shared" si="131"/>
        <v>2700</v>
      </c>
      <c r="S119" s="91">
        <f t="shared" si="132"/>
        <v>2730</v>
      </c>
    </row>
    <row r="120" spans="2:19">
      <c r="B120" s="105" t="s">
        <v>38</v>
      </c>
      <c r="C120" s="98">
        <f t="shared" si="128"/>
        <v>1065</v>
      </c>
      <c r="D120" s="98">
        <f t="shared" ref="D120:O120" si="135">ROUND(C119*D114,0)</f>
        <v>1066</v>
      </c>
      <c r="E120" s="98">
        <f t="shared" si="135"/>
        <v>1012</v>
      </c>
      <c r="F120" s="98">
        <f t="shared" si="135"/>
        <v>1006</v>
      </c>
      <c r="G120" s="98">
        <f t="shared" si="135"/>
        <v>1060</v>
      </c>
      <c r="H120" s="98">
        <f t="shared" si="135"/>
        <v>992</v>
      </c>
      <c r="I120" s="98">
        <f t="shared" si="135"/>
        <v>943</v>
      </c>
      <c r="J120" s="103">
        <f t="shared" si="135"/>
        <v>924</v>
      </c>
      <c r="K120" s="103">
        <f t="shared" si="135"/>
        <v>880</v>
      </c>
      <c r="L120" s="103">
        <f t="shared" si="135"/>
        <v>846</v>
      </c>
      <c r="M120" s="103">
        <f t="shared" si="135"/>
        <v>766</v>
      </c>
      <c r="N120" s="103">
        <f t="shared" si="135"/>
        <v>681</v>
      </c>
      <c r="O120" s="103">
        <f t="shared" si="135"/>
        <v>493</v>
      </c>
      <c r="P120" s="75">
        <f t="shared" si="127"/>
        <v>11734</v>
      </c>
      <c r="Q120" s="91">
        <f t="shared" si="130"/>
        <v>6201</v>
      </c>
      <c r="R120" s="91">
        <f t="shared" si="131"/>
        <v>2747</v>
      </c>
      <c r="S120" s="91">
        <f t="shared" si="132"/>
        <v>2786</v>
      </c>
    </row>
    <row r="121" spans="2:19">
      <c r="B121" s="14"/>
      <c r="C121" s="14"/>
      <c r="D121" s="14"/>
      <c r="E121" s="14"/>
      <c r="F121" s="14"/>
      <c r="G121" s="86"/>
      <c r="H121" s="14"/>
      <c r="I121" s="98"/>
      <c r="J121" s="98"/>
      <c r="K121" s="98"/>
      <c r="L121" s="98"/>
      <c r="M121" s="98"/>
      <c r="N121" s="98"/>
      <c r="O121" s="104"/>
      <c r="P121" s="86"/>
      <c r="Q121" s="86"/>
      <c r="R121" s="86"/>
      <c r="S121" s="86"/>
    </row>
    <row r="122" spans="2:19">
      <c r="B122" s="101"/>
      <c r="C122" s="92" t="s">
        <v>7</v>
      </c>
      <c r="D122" s="92" t="s">
        <v>8</v>
      </c>
      <c r="E122" s="92" t="s">
        <v>9</v>
      </c>
      <c r="F122" s="92" t="s">
        <v>10</v>
      </c>
      <c r="G122" s="92" t="s">
        <v>11</v>
      </c>
      <c r="H122" s="92" t="s">
        <v>12</v>
      </c>
      <c r="I122" s="92" t="s">
        <v>13</v>
      </c>
      <c r="J122" s="93" t="s">
        <v>14</v>
      </c>
      <c r="K122" s="93" t="s">
        <v>15</v>
      </c>
      <c r="L122" s="93" t="s">
        <v>16</v>
      </c>
      <c r="M122" s="93" t="s">
        <v>17</v>
      </c>
      <c r="N122" s="93" t="s">
        <v>18</v>
      </c>
      <c r="O122" s="93" t="s">
        <v>19</v>
      </c>
      <c r="P122" s="86"/>
      <c r="Q122" s="86"/>
      <c r="R122" s="86"/>
      <c r="S122" s="86"/>
    </row>
    <row r="123" spans="2:19">
      <c r="B123" s="68" t="s">
        <v>73</v>
      </c>
      <c r="C123" s="59">
        <f>X33</f>
        <v>0.77095043977026179</v>
      </c>
      <c r="D123" s="59">
        <f t="shared" ref="D123:O123" si="136">Y33</f>
        <v>0.97032558558111515</v>
      </c>
      <c r="E123" s="59">
        <f t="shared" si="136"/>
        <v>0.94014444647004902</v>
      </c>
      <c r="F123" s="59">
        <f t="shared" si="136"/>
        <v>0.97898965349967737</v>
      </c>
      <c r="G123" s="59">
        <f t="shared" si="136"/>
        <v>0.96010653682963731</v>
      </c>
      <c r="H123" s="59">
        <f t="shared" si="136"/>
        <v>1.0010432551878865</v>
      </c>
      <c r="I123" s="59">
        <f t="shared" si="136"/>
        <v>0.96912369427994616</v>
      </c>
      <c r="J123" s="59">
        <f t="shared" si="136"/>
        <v>0.99920065330104779</v>
      </c>
      <c r="K123" s="59">
        <f t="shared" si="136"/>
        <v>0.97019343999821683</v>
      </c>
      <c r="L123" s="59">
        <f t="shared" si="136"/>
        <v>0.88501287075219814</v>
      </c>
      <c r="M123" s="59">
        <f t="shared" si="136"/>
        <v>0.97901599819677632</v>
      </c>
      <c r="N123" s="59">
        <f t="shared" si="136"/>
        <v>0.94186087433339583</v>
      </c>
      <c r="O123" s="59">
        <f t="shared" si="136"/>
        <v>0.86095611130753413</v>
      </c>
      <c r="P123" s="86"/>
      <c r="Q123" s="86"/>
      <c r="R123" s="86"/>
      <c r="S123" s="86"/>
    </row>
    <row r="124" spans="2:19" ht="18.75">
      <c r="B124" s="9" t="s">
        <v>46</v>
      </c>
      <c r="C124" s="94" t="s">
        <v>2</v>
      </c>
      <c r="D124" s="94">
        <v>1</v>
      </c>
      <c r="E124" s="94">
        <v>2</v>
      </c>
      <c r="F124" s="94">
        <v>3</v>
      </c>
      <c r="G124" s="94">
        <v>4</v>
      </c>
      <c r="H124" s="94">
        <v>5</v>
      </c>
      <c r="I124" s="94">
        <v>6</v>
      </c>
      <c r="J124" s="94">
        <v>7</v>
      </c>
      <c r="K124" s="94">
        <v>8</v>
      </c>
      <c r="L124" s="94">
        <v>9</v>
      </c>
      <c r="M124" s="94">
        <v>10</v>
      </c>
      <c r="N124" s="94">
        <v>11</v>
      </c>
      <c r="O124" s="94">
        <v>12</v>
      </c>
      <c r="P124" s="95" t="s">
        <v>3</v>
      </c>
      <c r="Q124" s="96" t="s">
        <v>79</v>
      </c>
      <c r="R124" s="96" t="s">
        <v>5</v>
      </c>
      <c r="S124" s="96" t="s">
        <v>6</v>
      </c>
    </row>
    <row r="125" spans="2:19">
      <c r="B125" s="97" t="s">
        <v>35</v>
      </c>
      <c r="C125" s="98">
        <f>ROUND(B18*$C$123,0)</f>
        <v>1157</v>
      </c>
      <c r="D125" s="98">
        <f>ROUND(C17*D123,0)</f>
        <v>1229</v>
      </c>
      <c r="E125" s="98">
        <f t="shared" ref="E125:O125" si="137">ROUND(D17*E123,0)</f>
        <v>1078</v>
      </c>
      <c r="F125" s="98">
        <f t="shared" si="137"/>
        <v>1061</v>
      </c>
      <c r="G125" s="98">
        <f t="shared" si="137"/>
        <v>1001</v>
      </c>
      <c r="H125" s="98">
        <f t="shared" si="137"/>
        <v>967</v>
      </c>
      <c r="I125" s="98">
        <f t="shared" si="137"/>
        <v>919</v>
      </c>
      <c r="J125" s="98">
        <f t="shared" si="137"/>
        <v>885</v>
      </c>
      <c r="K125" s="98">
        <f t="shared" si="137"/>
        <v>866</v>
      </c>
      <c r="L125" s="98">
        <f t="shared" si="137"/>
        <v>695</v>
      </c>
      <c r="M125" s="98">
        <f t="shared" si="137"/>
        <v>677</v>
      </c>
      <c r="N125" s="98">
        <f t="shared" si="137"/>
        <v>620</v>
      </c>
      <c r="O125" s="98">
        <f t="shared" si="137"/>
        <v>492</v>
      </c>
      <c r="P125" s="75">
        <f t="shared" ref="P125:P129" si="138">SUM(C125:O125)</f>
        <v>11647</v>
      </c>
      <c r="Q125" s="91">
        <f>SUM(C125:H125)</f>
        <v>6493</v>
      </c>
      <c r="R125" s="91">
        <f>SUM(I125:K125)</f>
        <v>2670</v>
      </c>
      <c r="S125" s="91">
        <f>SUM(L125:O125)</f>
        <v>2484</v>
      </c>
    </row>
    <row r="126" spans="2:19">
      <c r="B126" s="97" t="s">
        <v>36</v>
      </c>
      <c r="C126" s="98">
        <f t="shared" ref="C126:C129" si="139">ROUND(B19*$C$123,0)</f>
        <v>1133</v>
      </c>
      <c r="D126" s="98">
        <f t="shared" ref="D126:O126" si="140">ROUND(C125*D123,0)</f>
        <v>1123</v>
      </c>
      <c r="E126" s="98">
        <f t="shared" si="140"/>
        <v>1155</v>
      </c>
      <c r="F126" s="98">
        <f t="shared" si="140"/>
        <v>1055</v>
      </c>
      <c r="G126" s="98">
        <f t="shared" si="140"/>
        <v>1019</v>
      </c>
      <c r="H126" s="98">
        <f t="shared" si="140"/>
        <v>1002</v>
      </c>
      <c r="I126" s="98">
        <f t="shared" si="140"/>
        <v>937</v>
      </c>
      <c r="J126" s="103">
        <f t="shared" si="140"/>
        <v>918</v>
      </c>
      <c r="K126" s="103">
        <f t="shared" si="140"/>
        <v>859</v>
      </c>
      <c r="L126" s="103">
        <f t="shared" si="140"/>
        <v>766</v>
      </c>
      <c r="M126" s="103">
        <f t="shared" si="140"/>
        <v>680</v>
      </c>
      <c r="N126" s="103">
        <f t="shared" si="140"/>
        <v>638</v>
      </c>
      <c r="O126" s="103">
        <f t="shared" si="140"/>
        <v>534</v>
      </c>
      <c r="P126" s="75">
        <f t="shared" si="138"/>
        <v>11819</v>
      </c>
      <c r="Q126" s="91">
        <f t="shared" ref="Q126:Q129" si="141">SUM(C126:H126)</f>
        <v>6487</v>
      </c>
      <c r="R126" s="91">
        <f t="shared" ref="R126:R129" si="142">SUM(I126:K126)</f>
        <v>2714</v>
      </c>
      <c r="S126" s="91">
        <f t="shared" ref="S126:S129" si="143">SUM(L126:O126)</f>
        <v>2618</v>
      </c>
    </row>
    <row r="127" spans="2:19">
      <c r="B127" s="97" t="s">
        <v>37</v>
      </c>
      <c r="C127" s="98">
        <f t="shared" si="139"/>
        <v>1118</v>
      </c>
      <c r="D127" s="98">
        <f t="shared" ref="D127:O127" si="144">ROUND(C126*D123,0)</f>
        <v>1099</v>
      </c>
      <c r="E127" s="98">
        <f t="shared" si="144"/>
        <v>1056</v>
      </c>
      <c r="F127" s="98">
        <f t="shared" si="144"/>
        <v>1131</v>
      </c>
      <c r="G127" s="98">
        <f t="shared" si="144"/>
        <v>1013</v>
      </c>
      <c r="H127" s="98">
        <f t="shared" si="144"/>
        <v>1020</v>
      </c>
      <c r="I127" s="98">
        <f t="shared" si="144"/>
        <v>971</v>
      </c>
      <c r="J127" s="103">
        <f t="shared" si="144"/>
        <v>936</v>
      </c>
      <c r="K127" s="103">
        <f t="shared" si="144"/>
        <v>891</v>
      </c>
      <c r="L127" s="103">
        <f t="shared" si="144"/>
        <v>760</v>
      </c>
      <c r="M127" s="103">
        <f t="shared" si="144"/>
        <v>750</v>
      </c>
      <c r="N127" s="103">
        <f t="shared" si="144"/>
        <v>640</v>
      </c>
      <c r="O127" s="103">
        <f t="shared" si="144"/>
        <v>549</v>
      </c>
      <c r="P127" s="75">
        <f t="shared" si="138"/>
        <v>11934</v>
      </c>
      <c r="Q127" s="91">
        <f t="shared" si="141"/>
        <v>6437</v>
      </c>
      <c r="R127" s="91">
        <f t="shared" si="142"/>
        <v>2798</v>
      </c>
      <c r="S127" s="91">
        <f t="shared" si="143"/>
        <v>2699</v>
      </c>
    </row>
    <row r="128" spans="2:19">
      <c r="B128" s="105" t="s">
        <v>38</v>
      </c>
      <c r="C128" s="98">
        <f t="shared" si="139"/>
        <v>1085</v>
      </c>
      <c r="D128" s="98">
        <f t="shared" ref="D128:O128" si="145">ROUND(C127*D123,0)</f>
        <v>1085</v>
      </c>
      <c r="E128" s="98">
        <f t="shared" si="145"/>
        <v>1033</v>
      </c>
      <c r="F128" s="98">
        <f t="shared" si="145"/>
        <v>1034</v>
      </c>
      <c r="G128" s="98">
        <f t="shared" si="145"/>
        <v>1086</v>
      </c>
      <c r="H128" s="98">
        <f t="shared" si="145"/>
        <v>1014</v>
      </c>
      <c r="I128" s="98">
        <f t="shared" si="145"/>
        <v>989</v>
      </c>
      <c r="J128" s="103">
        <f t="shared" si="145"/>
        <v>970</v>
      </c>
      <c r="K128" s="103">
        <f t="shared" si="145"/>
        <v>908</v>
      </c>
      <c r="L128" s="103">
        <f t="shared" si="145"/>
        <v>789</v>
      </c>
      <c r="M128" s="103">
        <f t="shared" si="145"/>
        <v>744</v>
      </c>
      <c r="N128" s="103">
        <f t="shared" si="145"/>
        <v>706</v>
      </c>
      <c r="O128" s="103">
        <f t="shared" si="145"/>
        <v>551</v>
      </c>
      <c r="P128" s="75">
        <f t="shared" si="138"/>
        <v>11994</v>
      </c>
      <c r="Q128" s="91">
        <f t="shared" si="141"/>
        <v>6337</v>
      </c>
      <c r="R128" s="91">
        <f t="shared" si="142"/>
        <v>2867</v>
      </c>
      <c r="S128" s="91">
        <f t="shared" si="143"/>
        <v>2790</v>
      </c>
    </row>
    <row r="129" spans="2:19">
      <c r="B129" s="105" t="s">
        <v>39</v>
      </c>
      <c r="C129" s="98">
        <f t="shared" si="139"/>
        <v>1016</v>
      </c>
      <c r="D129" s="98">
        <f t="shared" ref="D129:O129" si="146">ROUND(C128*D123,0)</f>
        <v>1053</v>
      </c>
      <c r="E129" s="98">
        <f t="shared" si="146"/>
        <v>1020</v>
      </c>
      <c r="F129" s="98">
        <f t="shared" si="146"/>
        <v>1011</v>
      </c>
      <c r="G129" s="98">
        <f t="shared" si="146"/>
        <v>993</v>
      </c>
      <c r="H129" s="98">
        <f t="shared" si="146"/>
        <v>1087</v>
      </c>
      <c r="I129" s="98">
        <f t="shared" si="146"/>
        <v>983</v>
      </c>
      <c r="J129" s="103">
        <f t="shared" si="146"/>
        <v>988</v>
      </c>
      <c r="K129" s="103">
        <f t="shared" si="146"/>
        <v>941</v>
      </c>
      <c r="L129" s="103">
        <f t="shared" si="146"/>
        <v>804</v>
      </c>
      <c r="M129" s="103">
        <f t="shared" si="146"/>
        <v>772</v>
      </c>
      <c r="N129" s="103">
        <f t="shared" si="146"/>
        <v>701</v>
      </c>
      <c r="O129" s="103">
        <f t="shared" si="146"/>
        <v>608</v>
      </c>
      <c r="P129" s="75">
        <f t="shared" si="138"/>
        <v>11977</v>
      </c>
      <c r="Q129" s="91">
        <f t="shared" si="141"/>
        <v>6180</v>
      </c>
      <c r="R129" s="91">
        <f t="shared" si="142"/>
        <v>2912</v>
      </c>
      <c r="S129" s="91">
        <f t="shared" si="143"/>
        <v>2885</v>
      </c>
    </row>
    <row r="130" spans="2:19">
      <c r="B130" s="14"/>
      <c r="C130" s="14"/>
      <c r="D130" s="14"/>
      <c r="E130" s="14"/>
      <c r="F130" s="14"/>
      <c r="G130" s="86"/>
      <c r="H130" s="14"/>
      <c r="I130" s="98"/>
      <c r="J130" s="98"/>
      <c r="K130" s="98"/>
      <c r="L130" s="98"/>
      <c r="M130" s="98"/>
      <c r="N130" s="98"/>
      <c r="O130" s="104"/>
      <c r="P130" s="86"/>
      <c r="Q130" s="86"/>
      <c r="R130" s="86"/>
      <c r="S130" s="86"/>
    </row>
    <row r="131" spans="2:19">
      <c r="B131" s="101"/>
      <c r="C131" s="92" t="s">
        <v>7</v>
      </c>
      <c r="D131" s="92" t="s">
        <v>8</v>
      </c>
      <c r="E131" s="92" t="s">
        <v>9</v>
      </c>
      <c r="F131" s="92" t="s">
        <v>10</v>
      </c>
      <c r="G131" s="92" t="s">
        <v>11</v>
      </c>
      <c r="H131" s="92" t="s">
        <v>12</v>
      </c>
      <c r="I131" s="92" t="s">
        <v>13</v>
      </c>
      <c r="J131" s="93" t="s">
        <v>14</v>
      </c>
      <c r="K131" s="93" t="s">
        <v>15</v>
      </c>
      <c r="L131" s="93" t="s">
        <v>16</v>
      </c>
      <c r="M131" s="93" t="s">
        <v>17</v>
      </c>
      <c r="N131" s="93" t="s">
        <v>18</v>
      </c>
      <c r="O131" s="93" t="s">
        <v>19</v>
      </c>
      <c r="P131" s="86"/>
      <c r="Q131" s="86"/>
      <c r="R131" s="86"/>
      <c r="S131" s="86"/>
    </row>
    <row r="132" spans="2:19">
      <c r="B132" s="67" t="s">
        <v>74</v>
      </c>
      <c r="C132" s="60">
        <f>X34</f>
        <v>0.78619591985584847</v>
      </c>
      <c r="D132" s="60">
        <f t="shared" ref="D132:O132" si="147">Y34</f>
        <v>0.97636667652815923</v>
      </c>
      <c r="E132" s="60">
        <f t="shared" si="147"/>
        <v>0.95193754620261961</v>
      </c>
      <c r="F132" s="60">
        <f t="shared" si="147"/>
        <v>0.96596610573842656</v>
      </c>
      <c r="G132" s="60">
        <f t="shared" si="147"/>
        <v>0.9654064196462987</v>
      </c>
      <c r="H132" s="60">
        <f t="shared" si="147"/>
        <v>0.99589548208730061</v>
      </c>
      <c r="I132" s="60">
        <f t="shared" si="147"/>
        <v>0.96139472927622305</v>
      </c>
      <c r="J132" s="60">
        <f t="shared" si="147"/>
        <v>1.0077580428425352</v>
      </c>
      <c r="K132" s="60">
        <f t="shared" si="147"/>
        <v>0.97014651568792465</v>
      </c>
      <c r="L132" s="60">
        <f t="shared" si="147"/>
        <v>0.88047915237442287</v>
      </c>
      <c r="M132" s="60">
        <f t="shared" si="147"/>
        <v>0.99649180318954045</v>
      </c>
      <c r="N132" s="60">
        <f t="shared" si="147"/>
        <v>0.93978019148083081</v>
      </c>
      <c r="O132" s="60">
        <f t="shared" si="147"/>
        <v>0.89374240396224791</v>
      </c>
      <c r="P132" s="86"/>
      <c r="Q132" s="86"/>
      <c r="R132" s="86"/>
      <c r="S132" s="86"/>
    </row>
    <row r="133" spans="2:19" ht="18.75">
      <c r="B133" s="9" t="s">
        <v>46</v>
      </c>
      <c r="C133" s="94" t="s">
        <v>2</v>
      </c>
      <c r="D133" s="94">
        <v>1</v>
      </c>
      <c r="E133" s="94">
        <v>2</v>
      </c>
      <c r="F133" s="94">
        <v>3</v>
      </c>
      <c r="G133" s="94">
        <v>4</v>
      </c>
      <c r="H133" s="94">
        <v>5</v>
      </c>
      <c r="I133" s="94">
        <v>6</v>
      </c>
      <c r="J133" s="94">
        <v>7</v>
      </c>
      <c r="K133" s="94">
        <v>8</v>
      </c>
      <c r="L133" s="94">
        <v>9</v>
      </c>
      <c r="M133" s="94">
        <v>10</v>
      </c>
      <c r="N133" s="94">
        <v>11</v>
      </c>
      <c r="O133" s="94">
        <v>12</v>
      </c>
      <c r="P133" s="95" t="s">
        <v>3</v>
      </c>
      <c r="Q133" s="96" t="s">
        <v>79</v>
      </c>
      <c r="R133" s="96" t="s">
        <v>5</v>
      </c>
      <c r="S133" s="96" t="s">
        <v>6</v>
      </c>
    </row>
    <row r="134" spans="2:19">
      <c r="B134" s="97" t="s">
        <v>36</v>
      </c>
      <c r="C134" s="98">
        <f>ROUND(B19*$C$132,0)</f>
        <v>1156</v>
      </c>
      <c r="D134" s="98">
        <f>ROUND(C18*D132,0)</f>
        <v>1233</v>
      </c>
      <c r="E134" s="98">
        <f t="shared" ref="E134:O134" si="148">ROUND(D18*E132,0)</f>
        <v>1218</v>
      </c>
      <c r="F134" s="98">
        <f t="shared" si="148"/>
        <v>1117</v>
      </c>
      <c r="G134" s="98">
        <f t="shared" si="148"/>
        <v>996</v>
      </c>
      <c r="H134" s="98">
        <f t="shared" si="148"/>
        <v>1028</v>
      </c>
      <c r="I134" s="98">
        <f t="shared" si="148"/>
        <v>932</v>
      </c>
      <c r="J134" s="98">
        <f t="shared" si="148"/>
        <v>919</v>
      </c>
      <c r="K134" s="98">
        <f t="shared" si="148"/>
        <v>903</v>
      </c>
      <c r="L134" s="98">
        <f t="shared" si="148"/>
        <v>766</v>
      </c>
      <c r="M134" s="98">
        <f t="shared" si="148"/>
        <v>710</v>
      </c>
      <c r="N134" s="98">
        <f t="shared" si="148"/>
        <v>640</v>
      </c>
      <c r="O134" s="98">
        <f t="shared" si="148"/>
        <v>573</v>
      </c>
      <c r="P134" s="75">
        <f t="shared" ref="P134:P138" si="149">SUM(C134:O134)</f>
        <v>12191</v>
      </c>
      <c r="Q134" s="91">
        <f>SUM(C134:H134)</f>
        <v>6748</v>
      </c>
      <c r="R134" s="91">
        <f>SUM(I134:K134)</f>
        <v>2754</v>
      </c>
      <c r="S134" s="91">
        <f>SUM(L134:O134)</f>
        <v>2689</v>
      </c>
    </row>
    <row r="135" spans="2:19">
      <c r="B135" s="97" t="s">
        <v>37</v>
      </c>
      <c r="C135" s="98">
        <f t="shared" ref="C135:C138" si="150">ROUND(B20*$C$132,0)</f>
        <v>1140</v>
      </c>
      <c r="D135" s="98">
        <f t="shared" ref="D135:O135" si="151">ROUND(C134*D132,0)</f>
        <v>1129</v>
      </c>
      <c r="E135" s="98">
        <f t="shared" si="151"/>
        <v>1174</v>
      </c>
      <c r="F135" s="98">
        <f t="shared" si="151"/>
        <v>1177</v>
      </c>
      <c r="G135" s="98">
        <f t="shared" si="151"/>
        <v>1078</v>
      </c>
      <c r="H135" s="98">
        <f t="shared" si="151"/>
        <v>992</v>
      </c>
      <c r="I135" s="98">
        <f t="shared" si="151"/>
        <v>988</v>
      </c>
      <c r="J135" s="103">
        <f t="shared" si="151"/>
        <v>939</v>
      </c>
      <c r="K135" s="103">
        <f t="shared" si="151"/>
        <v>892</v>
      </c>
      <c r="L135" s="103">
        <f t="shared" si="151"/>
        <v>795</v>
      </c>
      <c r="M135" s="103">
        <f t="shared" si="151"/>
        <v>763</v>
      </c>
      <c r="N135" s="103">
        <f t="shared" si="151"/>
        <v>667</v>
      </c>
      <c r="O135" s="103">
        <f t="shared" si="151"/>
        <v>572</v>
      </c>
      <c r="P135" s="75">
        <f t="shared" si="149"/>
        <v>12306</v>
      </c>
      <c r="Q135" s="91">
        <f t="shared" ref="Q135:Q138" si="152">SUM(C135:H135)</f>
        <v>6690</v>
      </c>
      <c r="R135" s="91">
        <f t="shared" ref="R135:R138" si="153">SUM(I135:K135)</f>
        <v>2819</v>
      </c>
      <c r="S135" s="91">
        <f t="shared" ref="S135:S138" si="154">SUM(L135:O135)</f>
        <v>2797</v>
      </c>
    </row>
    <row r="136" spans="2:19">
      <c r="B136" s="105" t="s">
        <v>38</v>
      </c>
      <c r="C136" s="98">
        <f t="shared" si="150"/>
        <v>1107</v>
      </c>
      <c r="D136" s="98">
        <f t="shared" ref="D136:O136" si="155">ROUND(C135*D132,0)</f>
        <v>1113</v>
      </c>
      <c r="E136" s="98">
        <f t="shared" si="155"/>
        <v>1075</v>
      </c>
      <c r="F136" s="98">
        <f t="shared" si="155"/>
        <v>1134</v>
      </c>
      <c r="G136" s="98">
        <f t="shared" si="155"/>
        <v>1136</v>
      </c>
      <c r="H136" s="98">
        <f t="shared" si="155"/>
        <v>1074</v>
      </c>
      <c r="I136" s="98">
        <f t="shared" si="155"/>
        <v>954</v>
      </c>
      <c r="J136" s="103">
        <f t="shared" si="155"/>
        <v>996</v>
      </c>
      <c r="K136" s="103">
        <f t="shared" si="155"/>
        <v>911</v>
      </c>
      <c r="L136" s="103">
        <f t="shared" si="155"/>
        <v>785</v>
      </c>
      <c r="M136" s="103">
        <f t="shared" si="155"/>
        <v>792</v>
      </c>
      <c r="N136" s="103">
        <f t="shared" si="155"/>
        <v>717</v>
      </c>
      <c r="O136" s="103">
        <f t="shared" si="155"/>
        <v>596</v>
      </c>
      <c r="P136" s="75">
        <f t="shared" si="149"/>
        <v>12390</v>
      </c>
      <c r="Q136" s="91">
        <f t="shared" si="152"/>
        <v>6639</v>
      </c>
      <c r="R136" s="91">
        <f t="shared" si="153"/>
        <v>2861</v>
      </c>
      <c r="S136" s="91">
        <f t="shared" si="154"/>
        <v>2890</v>
      </c>
    </row>
    <row r="137" spans="2:19">
      <c r="B137" s="105" t="s">
        <v>39</v>
      </c>
      <c r="C137" s="98">
        <f t="shared" si="150"/>
        <v>1036</v>
      </c>
      <c r="D137" s="98">
        <f t="shared" ref="D137:O137" si="156">ROUND(C136*D132,0)</f>
        <v>1081</v>
      </c>
      <c r="E137" s="98">
        <f t="shared" si="156"/>
        <v>1060</v>
      </c>
      <c r="F137" s="98">
        <f t="shared" si="156"/>
        <v>1038</v>
      </c>
      <c r="G137" s="98">
        <f t="shared" si="156"/>
        <v>1095</v>
      </c>
      <c r="H137" s="98">
        <f t="shared" si="156"/>
        <v>1131</v>
      </c>
      <c r="I137" s="98">
        <f t="shared" si="156"/>
        <v>1033</v>
      </c>
      <c r="J137" s="103">
        <f t="shared" si="156"/>
        <v>961</v>
      </c>
      <c r="K137" s="103">
        <f t="shared" si="156"/>
        <v>966</v>
      </c>
      <c r="L137" s="103">
        <f t="shared" si="156"/>
        <v>802</v>
      </c>
      <c r="M137" s="103">
        <f t="shared" si="156"/>
        <v>782</v>
      </c>
      <c r="N137" s="103">
        <f t="shared" si="156"/>
        <v>744</v>
      </c>
      <c r="O137" s="103">
        <f t="shared" si="156"/>
        <v>641</v>
      </c>
      <c r="P137" s="75">
        <f t="shared" si="149"/>
        <v>12370</v>
      </c>
      <c r="Q137" s="91">
        <f t="shared" si="152"/>
        <v>6441</v>
      </c>
      <c r="R137" s="91">
        <f t="shared" si="153"/>
        <v>2960</v>
      </c>
      <c r="S137" s="91">
        <f t="shared" si="154"/>
        <v>2969</v>
      </c>
    </row>
    <row r="138" spans="2:19">
      <c r="B138" s="97" t="s">
        <v>40</v>
      </c>
      <c r="C138" s="98">
        <f t="shared" si="150"/>
        <v>1054</v>
      </c>
      <c r="D138" s="98">
        <f t="shared" ref="D138:O138" si="157">ROUND(C137*D132,0)</f>
        <v>1012</v>
      </c>
      <c r="E138" s="98">
        <f t="shared" si="157"/>
        <v>1029</v>
      </c>
      <c r="F138" s="98">
        <f t="shared" si="157"/>
        <v>1024</v>
      </c>
      <c r="G138" s="98">
        <f t="shared" si="157"/>
        <v>1002</v>
      </c>
      <c r="H138" s="98">
        <f t="shared" si="157"/>
        <v>1091</v>
      </c>
      <c r="I138" s="98">
        <f t="shared" si="157"/>
        <v>1087</v>
      </c>
      <c r="J138" s="103">
        <f t="shared" si="157"/>
        <v>1041</v>
      </c>
      <c r="K138" s="103">
        <f t="shared" si="157"/>
        <v>932</v>
      </c>
      <c r="L138" s="103">
        <f t="shared" si="157"/>
        <v>851</v>
      </c>
      <c r="M138" s="103">
        <f t="shared" si="157"/>
        <v>799</v>
      </c>
      <c r="N138" s="103">
        <f t="shared" si="157"/>
        <v>735</v>
      </c>
      <c r="O138" s="103">
        <f t="shared" si="157"/>
        <v>665</v>
      </c>
      <c r="P138" s="75">
        <f t="shared" si="149"/>
        <v>12322</v>
      </c>
      <c r="Q138" s="91">
        <f t="shared" si="152"/>
        <v>6212</v>
      </c>
      <c r="R138" s="91">
        <f t="shared" si="153"/>
        <v>3060</v>
      </c>
      <c r="S138" s="91">
        <f t="shared" si="154"/>
        <v>3050</v>
      </c>
    </row>
    <row r="139" spans="2:19">
      <c r="B139" s="14"/>
      <c r="C139" s="14"/>
      <c r="D139" s="14"/>
      <c r="E139" s="14"/>
      <c r="F139" s="14"/>
      <c r="G139" s="86"/>
      <c r="H139" s="14"/>
      <c r="I139" s="98"/>
      <c r="J139" s="98"/>
      <c r="K139" s="98"/>
      <c r="L139" s="98"/>
      <c r="M139" s="98"/>
      <c r="N139" s="98"/>
      <c r="O139" s="104"/>
      <c r="P139" s="86"/>
      <c r="Q139" s="86"/>
      <c r="R139" s="86"/>
      <c r="S139" s="86"/>
    </row>
    <row r="140" spans="2:19">
      <c r="B140" s="101"/>
      <c r="C140" s="92" t="s">
        <v>7</v>
      </c>
      <c r="D140" s="92" t="s">
        <v>8</v>
      </c>
      <c r="E140" s="92" t="s">
        <v>9</v>
      </c>
      <c r="F140" s="92" t="s">
        <v>10</v>
      </c>
      <c r="G140" s="92" t="s">
        <v>11</v>
      </c>
      <c r="H140" s="92" t="s">
        <v>12</v>
      </c>
      <c r="I140" s="92" t="s">
        <v>13</v>
      </c>
      <c r="J140" s="93" t="s">
        <v>14</v>
      </c>
      <c r="K140" s="93" t="s">
        <v>15</v>
      </c>
      <c r="L140" s="93" t="s">
        <v>16</v>
      </c>
      <c r="M140" s="93" t="s">
        <v>17</v>
      </c>
      <c r="N140" s="93" t="s">
        <v>18</v>
      </c>
      <c r="O140" s="93" t="s">
        <v>19</v>
      </c>
      <c r="P140" s="86"/>
      <c r="Q140" s="86"/>
      <c r="R140" s="86"/>
      <c r="S140" s="86"/>
    </row>
    <row r="141" spans="2:19">
      <c r="B141" s="68" t="s">
        <v>75</v>
      </c>
      <c r="C141" s="59">
        <f>X35</f>
        <v>0.76664848658719376</v>
      </c>
      <c r="D141" s="59">
        <f t="shared" ref="D141:O141" si="158">Y35</f>
        <v>0.9652145768705408</v>
      </c>
      <c r="E141" s="59">
        <f t="shared" si="158"/>
        <v>0.95628990481611975</v>
      </c>
      <c r="F141" s="59">
        <f t="shared" si="158"/>
        <v>0.97330049804368035</v>
      </c>
      <c r="G141" s="59">
        <f t="shared" si="158"/>
        <v>0.97263655431035478</v>
      </c>
      <c r="H141" s="59">
        <f t="shared" si="158"/>
        <v>0.99158584935124772</v>
      </c>
      <c r="I141" s="59">
        <f t="shared" si="158"/>
        <v>0.97124971293635398</v>
      </c>
      <c r="J141" s="59">
        <f t="shared" si="158"/>
        <v>1.0174315898617421</v>
      </c>
      <c r="K141" s="59">
        <f t="shared" si="158"/>
        <v>0.97480100906422251</v>
      </c>
      <c r="L141" s="59">
        <f t="shared" si="158"/>
        <v>0.88012728749053826</v>
      </c>
      <c r="M141" s="59">
        <f t="shared" si="158"/>
        <v>0.98124017354720405</v>
      </c>
      <c r="N141" s="59">
        <f t="shared" si="158"/>
        <v>0.95776092649709377</v>
      </c>
      <c r="O141" s="59">
        <f t="shared" si="158"/>
        <v>0.93663508223622394</v>
      </c>
      <c r="P141" s="86"/>
      <c r="Q141" s="86"/>
      <c r="R141" s="86"/>
      <c r="S141" s="86"/>
    </row>
    <row r="142" spans="2:19" ht="18.75">
      <c r="B142" s="9" t="s">
        <v>46</v>
      </c>
      <c r="C142" s="94" t="s">
        <v>2</v>
      </c>
      <c r="D142" s="94">
        <v>1</v>
      </c>
      <c r="E142" s="94">
        <v>2</v>
      </c>
      <c r="F142" s="94">
        <v>3</v>
      </c>
      <c r="G142" s="94">
        <v>4</v>
      </c>
      <c r="H142" s="94">
        <v>5</v>
      </c>
      <c r="I142" s="94">
        <v>6</v>
      </c>
      <c r="J142" s="94">
        <v>7</v>
      </c>
      <c r="K142" s="94">
        <v>8</v>
      </c>
      <c r="L142" s="94">
        <v>9</v>
      </c>
      <c r="M142" s="94">
        <v>10</v>
      </c>
      <c r="N142" s="94">
        <v>11</v>
      </c>
      <c r="O142" s="94">
        <v>12</v>
      </c>
      <c r="P142" s="95" t="s">
        <v>3</v>
      </c>
      <c r="Q142" s="96" t="s">
        <v>79</v>
      </c>
      <c r="R142" s="96" t="s">
        <v>5</v>
      </c>
      <c r="S142" s="96" t="s">
        <v>6</v>
      </c>
    </row>
    <row r="143" spans="2:19">
      <c r="B143" s="97" t="s">
        <v>37</v>
      </c>
      <c r="C143" s="98">
        <f>ROUND(B20*$C$141,0)</f>
        <v>1112</v>
      </c>
      <c r="D143" s="98">
        <f>ROUND(C19*D141,0)</f>
        <v>988</v>
      </c>
      <c r="E143" s="98">
        <f t="shared" ref="E143:O143" si="159">ROUND(D19*E141,0)</f>
        <v>1130</v>
      </c>
      <c r="F143" s="98">
        <f t="shared" si="159"/>
        <v>1184</v>
      </c>
      <c r="G143" s="98">
        <f t="shared" si="159"/>
        <v>1132</v>
      </c>
      <c r="H143" s="98">
        <f t="shared" si="159"/>
        <v>1020</v>
      </c>
      <c r="I143" s="98">
        <f t="shared" si="159"/>
        <v>1000</v>
      </c>
      <c r="J143" s="98">
        <f t="shared" si="159"/>
        <v>967</v>
      </c>
      <c r="K143" s="98">
        <f t="shared" si="159"/>
        <v>907</v>
      </c>
      <c r="L143" s="98">
        <f t="shared" si="159"/>
        <v>808</v>
      </c>
      <c r="M143" s="98">
        <f t="shared" si="159"/>
        <v>765</v>
      </c>
      <c r="N143" s="98">
        <f t="shared" si="159"/>
        <v>669</v>
      </c>
      <c r="O143" s="98">
        <f t="shared" si="159"/>
        <v>626</v>
      </c>
      <c r="P143" s="75">
        <f t="shared" ref="P143:P147" si="160">SUM(C143:O143)</f>
        <v>12308</v>
      </c>
      <c r="Q143" s="91">
        <f>SUM(C143:H143)</f>
        <v>6566</v>
      </c>
      <c r="R143" s="91">
        <f>SUM(I143:K143)</f>
        <v>2874</v>
      </c>
      <c r="S143" s="91">
        <f>SUM(L143:O143)</f>
        <v>2868</v>
      </c>
    </row>
    <row r="144" spans="2:19">
      <c r="B144" s="105" t="s">
        <v>38</v>
      </c>
      <c r="C144" s="98">
        <f t="shared" ref="C144:C147" si="161">ROUND(B21*$C$141,0)</f>
        <v>1079</v>
      </c>
      <c r="D144" s="98">
        <f t="shared" ref="D144:O144" si="162">ROUND(C143*D141,0)</f>
        <v>1073</v>
      </c>
      <c r="E144" s="98">
        <f t="shared" si="162"/>
        <v>945</v>
      </c>
      <c r="F144" s="98">
        <f t="shared" si="162"/>
        <v>1100</v>
      </c>
      <c r="G144" s="98">
        <f t="shared" si="162"/>
        <v>1152</v>
      </c>
      <c r="H144" s="98">
        <f t="shared" si="162"/>
        <v>1122</v>
      </c>
      <c r="I144" s="98">
        <f t="shared" si="162"/>
        <v>991</v>
      </c>
      <c r="J144" s="103">
        <f t="shared" si="162"/>
        <v>1017</v>
      </c>
      <c r="K144" s="103">
        <f t="shared" si="162"/>
        <v>943</v>
      </c>
      <c r="L144" s="103">
        <f t="shared" si="162"/>
        <v>798</v>
      </c>
      <c r="M144" s="103">
        <f t="shared" si="162"/>
        <v>793</v>
      </c>
      <c r="N144" s="103">
        <f t="shared" si="162"/>
        <v>733</v>
      </c>
      <c r="O144" s="103">
        <f t="shared" si="162"/>
        <v>627</v>
      </c>
      <c r="P144" s="75">
        <f t="shared" si="160"/>
        <v>12373</v>
      </c>
      <c r="Q144" s="91">
        <f t="shared" ref="Q144:Q147" si="163">SUM(C144:H144)</f>
        <v>6471</v>
      </c>
      <c r="R144" s="91">
        <f t="shared" ref="R144:R147" si="164">SUM(I144:K144)</f>
        <v>2951</v>
      </c>
      <c r="S144" s="91">
        <f t="shared" ref="S144:S147" si="165">SUM(L144:O144)</f>
        <v>2951</v>
      </c>
    </row>
    <row r="145" spans="2:19">
      <c r="B145" s="105" t="s">
        <v>39</v>
      </c>
      <c r="C145" s="98">
        <f t="shared" si="161"/>
        <v>1010</v>
      </c>
      <c r="D145" s="98">
        <f t="shared" ref="D145:O145" si="166">ROUND(C144*D141,0)</f>
        <v>1041</v>
      </c>
      <c r="E145" s="98">
        <f t="shared" si="166"/>
        <v>1026</v>
      </c>
      <c r="F145" s="98">
        <f t="shared" si="166"/>
        <v>920</v>
      </c>
      <c r="G145" s="98">
        <f t="shared" si="166"/>
        <v>1070</v>
      </c>
      <c r="H145" s="98">
        <f t="shared" si="166"/>
        <v>1142</v>
      </c>
      <c r="I145" s="98">
        <f t="shared" si="166"/>
        <v>1090</v>
      </c>
      <c r="J145" s="103">
        <f t="shared" si="166"/>
        <v>1008</v>
      </c>
      <c r="K145" s="103">
        <f t="shared" si="166"/>
        <v>991</v>
      </c>
      <c r="L145" s="103">
        <f t="shared" si="166"/>
        <v>830</v>
      </c>
      <c r="M145" s="103">
        <f t="shared" si="166"/>
        <v>783</v>
      </c>
      <c r="N145" s="103">
        <f t="shared" si="166"/>
        <v>760</v>
      </c>
      <c r="O145" s="103">
        <f t="shared" si="166"/>
        <v>687</v>
      </c>
      <c r="P145" s="75">
        <f t="shared" si="160"/>
        <v>12358</v>
      </c>
      <c r="Q145" s="91">
        <f t="shared" si="163"/>
        <v>6209</v>
      </c>
      <c r="R145" s="91">
        <f t="shared" si="164"/>
        <v>3089</v>
      </c>
      <c r="S145" s="91">
        <f t="shared" si="165"/>
        <v>3060</v>
      </c>
    </row>
    <row r="146" spans="2:19">
      <c r="B146" s="97" t="s">
        <v>40</v>
      </c>
      <c r="C146" s="98">
        <f t="shared" si="161"/>
        <v>1028</v>
      </c>
      <c r="D146" s="98">
        <f t="shared" ref="D146:O146" si="167">ROUND(C145*D141,0)</f>
        <v>975</v>
      </c>
      <c r="E146" s="98">
        <f t="shared" si="167"/>
        <v>995</v>
      </c>
      <c r="F146" s="98">
        <f t="shared" si="167"/>
        <v>999</v>
      </c>
      <c r="G146" s="98">
        <f t="shared" si="167"/>
        <v>895</v>
      </c>
      <c r="H146" s="98">
        <f t="shared" si="167"/>
        <v>1061</v>
      </c>
      <c r="I146" s="98">
        <f t="shared" si="167"/>
        <v>1109</v>
      </c>
      <c r="J146" s="103">
        <f t="shared" si="167"/>
        <v>1109</v>
      </c>
      <c r="K146" s="103">
        <f t="shared" si="167"/>
        <v>983</v>
      </c>
      <c r="L146" s="103">
        <f t="shared" si="167"/>
        <v>872</v>
      </c>
      <c r="M146" s="103">
        <f t="shared" si="167"/>
        <v>814</v>
      </c>
      <c r="N146" s="103">
        <f t="shared" si="167"/>
        <v>750</v>
      </c>
      <c r="O146" s="103">
        <f t="shared" si="167"/>
        <v>712</v>
      </c>
      <c r="P146" s="75">
        <f t="shared" si="160"/>
        <v>12302</v>
      </c>
      <c r="Q146" s="91">
        <f t="shared" si="163"/>
        <v>5953</v>
      </c>
      <c r="R146" s="91">
        <f t="shared" si="164"/>
        <v>3201</v>
      </c>
      <c r="S146" s="91">
        <f t="shared" si="165"/>
        <v>3148</v>
      </c>
    </row>
    <row r="147" spans="2:19">
      <c r="B147" s="105" t="s">
        <v>41</v>
      </c>
      <c r="C147" s="98">
        <f t="shared" si="161"/>
        <v>981</v>
      </c>
      <c r="D147" s="98">
        <f t="shared" ref="D147:O147" si="168">ROUND(C146*D141,0)</f>
        <v>992</v>
      </c>
      <c r="E147" s="98">
        <f t="shared" si="168"/>
        <v>932</v>
      </c>
      <c r="F147" s="98">
        <f t="shared" si="168"/>
        <v>968</v>
      </c>
      <c r="G147" s="98">
        <f t="shared" si="168"/>
        <v>972</v>
      </c>
      <c r="H147" s="98">
        <f t="shared" si="168"/>
        <v>887</v>
      </c>
      <c r="I147" s="98">
        <f t="shared" si="168"/>
        <v>1030</v>
      </c>
      <c r="J147" s="103">
        <f t="shared" si="168"/>
        <v>1128</v>
      </c>
      <c r="K147" s="103">
        <f t="shared" si="168"/>
        <v>1081</v>
      </c>
      <c r="L147" s="103">
        <f t="shared" si="168"/>
        <v>865</v>
      </c>
      <c r="M147" s="103">
        <f t="shared" si="168"/>
        <v>856</v>
      </c>
      <c r="N147" s="103">
        <f t="shared" si="168"/>
        <v>780</v>
      </c>
      <c r="O147" s="103">
        <f t="shared" si="168"/>
        <v>702</v>
      </c>
      <c r="P147" s="75">
        <f t="shared" si="160"/>
        <v>12174</v>
      </c>
      <c r="Q147" s="91">
        <f t="shared" si="163"/>
        <v>5732</v>
      </c>
      <c r="R147" s="91">
        <f t="shared" si="164"/>
        <v>3239</v>
      </c>
      <c r="S147" s="91">
        <f t="shared" si="165"/>
        <v>3203</v>
      </c>
    </row>
    <row r="148" spans="2:19">
      <c r="B148" s="14"/>
      <c r="C148" s="14"/>
      <c r="D148" s="14"/>
      <c r="E148" s="14"/>
      <c r="F148" s="14"/>
      <c r="G148" s="86"/>
      <c r="H148" s="14"/>
      <c r="I148" s="98"/>
      <c r="J148" s="98"/>
      <c r="K148" s="98"/>
      <c r="L148" s="98"/>
      <c r="M148" s="98"/>
      <c r="N148" s="98"/>
      <c r="O148" s="104"/>
      <c r="P148" s="86"/>
      <c r="Q148" s="86"/>
      <c r="R148" s="86"/>
      <c r="S148" s="86"/>
    </row>
    <row r="149" spans="2:19">
      <c r="B149" s="101"/>
      <c r="C149" s="92" t="s">
        <v>7</v>
      </c>
      <c r="D149" s="92" t="s">
        <v>8</v>
      </c>
      <c r="E149" s="92" t="s">
        <v>9</v>
      </c>
      <c r="F149" s="92" t="s">
        <v>10</v>
      </c>
      <c r="G149" s="92" t="s">
        <v>11</v>
      </c>
      <c r="H149" s="92" t="s">
        <v>12</v>
      </c>
      <c r="I149" s="92" t="s">
        <v>13</v>
      </c>
      <c r="J149" s="93" t="s">
        <v>14</v>
      </c>
      <c r="K149" s="93" t="s">
        <v>15</v>
      </c>
      <c r="L149" s="93" t="s">
        <v>16</v>
      </c>
      <c r="M149" s="93" t="s">
        <v>17</v>
      </c>
      <c r="N149" s="93" t="s">
        <v>18</v>
      </c>
      <c r="O149" s="93" t="s">
        <v>19</v>
      </c>
      <c r="P149" s="86"/>
      <c r="Q149" s="86"/>
      <c r="R149" s="86"/>
      <c r="S149" s="86"/>
    </row>
    <row r="150" spans="2:19">
      <c r="B150" s="67" t="s">
        <v>77</v>
      </c>
      <c r="C150" s="60">
        <f>X36</f>
        <v>0.7615761177436825</v>
      </c>
      <c r="D150" s="60">
        <f t="shared" ref="D150:O150" si="169">Y36</f>
        <v>1.0057654620274401</v>
      </c>
      <c r="E150" s="60">
        <f t="shared" si="169"/>
        <v>0.95558451883154594</v>
      </c>
      <c r="F150" s="60">
        <f t="shared" si="169"/>
        <v>0.94786581759255262</v>
      </c>
      <c r="G150" s="60">
        <f t="shared" si="169"/>
        <v>0.95400173711246405</v>
      </c>
      <c r="H150" s="60">
        <f t="shared" si="169"/>
        <v>0.96519554773749516</v>
      </c>
      <c r="I150" s="60">
        <f t="shared" si="169"/>
        <v>0.94813894553848377</v>
      </c>
      <c r="J150" s="60">
        <f t="shared" si="169"/>
        <v>0.97594424604093544</v>
      </c>
      <c r="K150" s="60">
        <f t="shared" si="169"/>
        <v>0.94595575427226386</v>
      </c>
      <c r="L150" s="60">
        <f t="shared" si="169"/>
        <v>0.87788020270383149</v>
      </c>
      <c r="M150" s="60">
        <f t="shared" si="169"/>
        <v>0.97809540165243214</v>
      </c>
      <c r="N150" s="60">
        <f t="shared" si="169"/>
        <v>0.97010809888517391</v>
      </c>
      <c r="O150" s="60">
        <f t="shared" si="169"/>
        <v>1.0041151096657204</v>
      </c>
      <c r="P150" s="86"/>
      <c r="Q150" s="86"/>
      <c r="R150" s="86"/>
      <c r="S150" s="86"/>
    </row>
    <row r="151" spans="2:19" ht="18.75">
      <c r="B151" s="9" t="s">
        <v>46</v>
      </c>
      <c r="C151" s="94" t="s">
        <v>2</v>
      </c>
      <c r="D151" s="94">
        <v>1</v>
      </c>
      <c r="E151" s="94">
        <v>2</v>
      </c>
      <c r="F151" s="94">
        <v>3</v>
      </c>
      <c r="G151" s="94">
        <v>4</v>
      </c>
      <c r="H151" s="94">
        <v>5</v>
      </c>
      <c r="I151" s="94">
        <v>6</v>
      </c>
      <c r="J151" s="94">
        <v>7</v>
      </c>
      <c r="K151" s="94">
        <v>8</v>
      </c>
      <c r="L151" s="94">
        <v>9</v>
      </c>
      <c r="M151" s="94">
        <v>10</v>
      </c>
      <c r="N151" s="94">
        <v>11</v>
      </c>
      <c r="O151" s="94">
        <v>12</v>
      </c>
      <c r="P151" s="95" t="s">
        <v>3</v>
      </c>
      <c r="Q151" s="96" t="s">
        <v>79</v>
      </c>
      <c r="R151" s="96" t="s">
        <v>5</v>
      </c>
      <c r="S151" s="96" t="s">
        <v>6</v>
      </c>
    </row>
    <row r="152" spans="2:19">
      <c r="B152" s="105" t="s">
        <v>38</v>
      </c>
      <c r="C152" s="98">
        <f>ROUND(B21*$C$150,0)</f>
        <v>1072</v>
      </c>
      <c r="D152" s="98">
        <f>ROUND(C20*D150,0)</f>
        <v>1052</v>
      </c>
      <c r="E152" s="98">
        <f t="shared" ref="E152:O152" si="170">ROUND(D20*E150,0)</f>
        <v>1072</v>
      </c>
      <c r="F152" s="98">
        <f t="shared" si="170"/>
        <v>1007</v>
      </c>
      <c r="G152" s="98">
        <f t="shared" si="170"/>
        <v>964</v>
      </c>
      <c r="H152" s="98">
        <f t="shared" si="170"/>
        <v>961</v>
      </c>
      <c r="I152" s="98">
        <f t="shared" si="170"/>
        <v>823</v>
      </c>
      <c r="J152" s="98">
        <f t="shared" si="170"/>
        <v>865</v>
      </c>
      <c r="K152" s="98">
        <f t="shared" si="170"/>
        <v>741</v>
      </c>
      <c r="L152" s="98">
        <f t="shared" si="170"/>
        <v>693</v>
      </c>
      <c r="M152" s="98">
        <f t="shared" si="170"/>
        <v>756</v>
      </c>
      <c r="N152" s="98">
        <f t="shared" si="170"/>
        <v>714</v>
      </c>
      <c r="O152" s="98">
        <f t="shared" si="170"/>
        <v>670</v>
      </c>
      <c r="P152" s="75">
        <f t="shared" ref="P152:P156" si="171">SUM(C152:O152)</f>
        <v>11390</v>
      </c>
      <c r="Q152" s="91">
        <f>SUM(C152:H152)</f>
        <v>6128</v>
      </c>
      <c r="R152" s="91">
        <f>SUM(I152:K152)</f>
        <v>2429</v>
      </c>
      <c r="S152" s="91">
        <f>SUM(L152:O152)</f>
        <v>2833</v>
      </c>
    </row>
    <row r="153" spans="2:19">
      <c r="B153" s="105" t="s">
        <v>39</v>
      </c>
      <c r="C153" s="98">
        <f t="shared" ref="C153:C156" si="172">ROUND(B22*$C$150,0)</f>
        <v>1004</v>
      </c>
      <c r="D153" s="98">
        <f t="shared" ref="D153:O153" si="173">ROUND(C152*D150,0)</f>
        <v>1078</v>
      </c>
      <c r="E153" s="98">
        <f t="shared" si="173"/>
        <v>1005</v>
      </c>
      <c r="F153" s="98">
        <f t="shared" si="173"/>
        <v>1016</v>
      </c>
      <c r="G153" s="98">
        <f t="shared" si="173"/>
        <v>961</v>
      </c>
      <c r="H153" s="98">
        <f t="shared" si="173"/>
        <v>930</v>
      </c>
      <c r="I153" s="98">
        <f t="shared" si="173"/>
        <v>911</v>
      </c>
      <c r="J153" s="103">
        <f t="shared" si="173"/>
        <v>803</v>
      </c>
      <c r="K153" s="103">
        <f t="shared" si="173"/>
        <v>818</v>
      </c>
      <c r="L153" s="103">
        <f t="shared" si="173"/>
        <v>651</v>
      </c>
      <c r="M153" s="103">
        <f t="shared" si="173"/>
        <v>678</v>
      </c>
      <c r="N153" s="103">
        <f t="shared" si="173"/>
        <v>733</v>
      </c>
      <c r="O153" s="103">
        <f t="shared" si="173"/>
        <v>717</v>
      </c>
      <c r="P153" s="75">
        <f t="shared" si="171"/>
        <v>11305</v>
      </c>
      <c r="Q153" s="91">
        <f t="shared" ref="Q153:Q156" si="174">SUM(C153:H153)</f>
        <v>5994</v>
      </c>
      <c r="R153" s="91">
        <f t="shared" ref="R153:R156" si="175">SUM(I153:K153)</f>
        <v>2532</v>
      </c>
      <c r="S153" s="91">
        <f t="shared" ref="S153:S156" si="176">SUM(L153:O153)</f>
        <v>2779</v>
      </c>
    </row>
    <row r="154" spans="2:19">
      <c r="B154" s="97" t="s">
        <v>40</v>
      </c>
      <c r="C154" s="98">
        <f t="shared" si="172"/>
        <v>1021</v>
      </c>
      <c r="D154" s="98">
        <f t="shared" ref="D154:O154" si="177">ROUND(C153*D150,0)</f>
        <v>1010</v>
      </c>
      <c r="E154" s="98">
        <f t="shared" si="177"/>
        <v>1030</v>
      </c>
      <c r="F154" s="98">
        <f t="shared" si="177"/>
        <v>953</v>
      </c>
      <c r="G154" s="98">
        <f t="shared" si="177"/>
        <v>969</v>
      </c>
      <c r="H154" s="98">
        <f t="shared" si="177"/>
        <v>928</v>
      </c>
      <c r="I154" s="98">
        <f t="shared" si="177"/>
        <v>882</v>
      </c>
      <c r="J154" s="103">
        <f t="shared" si="177"/>
        <v>889</v>
      </c>
      <c r="K154" s="103">
        <f t="shared" si="177"/>
        <v>760</v>
      </c>
      <c r="L154" s="103">
        <f t="shared" si="177"/>
        <v>718</v>
      </c>
      <c r="M154" s="103">
        <f t="shared" si="177"/>
        <v>637</v>
      </c>
      <c r="N154" s="103">
        <f t="shared" si="177"/>
        <v>658</v>
      </c>
      <c r="O154" s="103">
        <f t="shared" si="177"/>
        <v>736</v>
      </c>
      <c r="P154" s="75">
        <f t="shared" si="171"/>
        <v>11191</v>
      </c>
      <c r="Q154" s="91">
        <f t="shared" si="174"/>
        <v>5911</v>
      </c>
      <c r="R154" s="91">
        <f t="shared" si="175"/>
        <v>2531</v>
      </c>
      <c r="S154" s="91">
        <f t="shared" si="176"/>
        <v>2749</v>
      </c>
    </row>
    <row r="155" spans="2:19">
      <c r="B155" s="105" t="s">
        <v>41</v>
      </c>
      <c r="C155" s="98">
        <f t="shared" si="172"/>
        <v>975</v>
      </c>
      <c r="D155" s="98">
        <f t="shared" ref="D155:O155" si="178">ROUND(C154*D150,0)</f>
        <v>1027</v>
      </c>
      <c r="E155" s="98">
        <f t="shared" si="178"/>
        <v>965</v>
      </c>
      <c r="F155" s="98">
        <f t="shared" si="178"/>
        <v>976</v>
      </c>
      <c r="G155" s="98">
        <f t="shared" si="178"/>
        <v>909</v>
      </c>
      <c r="H155" s="98">
        <f t="shared" si="178"/>
        <v>935</v>
      </c>
      <c r="I155" s="98">
        <f t="shared" si="178"/>
        <v>880</v>
      </c>
      <c r="J155" s="103">
        <f t="shared" si="178"/>
        <v>861</v>
      </c>
      <c r="K155" s="103">
        <f t="shared" si="178"/>
        <v>841</v>
      </c>
      <c r="L155" s="103">
        <f t="shared" si="178"/>
        <v>667</v>
      </c>
      <c r="M155" s="103">
        <f t="shared" si="178"/>
        <v>702</v>
      </c>
      <c r="N155" s="103">
        <f t="shared" si="178"/>
        <v>618</v>
      </c>
      <c r="O155" s="103">
        <f t="shared" si="178"/>
        <v>661</v>
      </c>
      <c r="P155" s="75">
        <f t="shared" si="171"/>
        <v>11017</v>
      </c>
      <c r="Q155" s="91">
        <f t="shared" si="174"/>
        <v>5787</v>
      </c>
      <c r="R155" s="91">
        <f t="shared" si="175"/>
        <v>2582</v>
      </c>
      <c r="S155" s="91">
        <f t="shared" si="176"/>
        <v>2648</v>
      </c>
    </row>
    <row r="156" spans="2:19">
      <c r="B156" s="97" t="s">
        <v>42</v>
      </c>
      <c r="C156" s="98">
        <f t="shared" si="172"/>
        <v>981</v>
      </c>
      <c r="D156" s="98">
        <f t="shared" ref="D156:O156" si="179">ROUND(C155*D150,0)</f>
        <v>981</v>
      </c>
      <c r="E156" s="98">
        <f t="shared" si="179"/>
        <v>981</v>
      </c>
      <c r="F156" s="98">
        <f t="shared" si="179"/>
        <v>915</v>
      </c>
      <c r="G156" s="98">
        <f t="shared" si="179"/>
        <v>931</v>
      </c>
      <c r="H156" s="98">
        <f t="shared" si="179"/>
        <v>877</v>
      </c>
      <c r="I156" s="98">
        <f t="shared" si="179"/>
        <v>887</v>
      </c>
      <c r="J156" s="103">
        <f t="shared" si="179"/>
        <v>859</v>
      </c>
      <c r="K156" s="103">
        <f t="shared" si="179"/>
        <v>814</v>
      </c>
      <c r="L156" s="103">
        <f t="shared" si="179"/>
        <v>738</v>
      </c>
      <c r="M156" s="103">
        <f t="shared" si="179"/>
        <v>652</v>
      </c>
      <c r="N156" s="103">
        <f t="shared" si="179"/>
        <v>681</v>
      </c>
      <c r="O156" s="103">
        <f t="shared" si="179"/>
        <v>621</v>
      </c>
      <c r="P156" s="75">
        <f t="shared" si="171"/>
        <v>10918</v>
      </c>
      <c r="Q156" s="91">
        <f t="shared" si="174"/>
        <v>5666</v>
      </c>
      <c r="R156" s="91">
        <f t="shared" si="175"/>
        <v>2560</v>
      </c>
      <c r="S156" s="91">
        <f t="shared" si="176"/>
        <v>2692</v>
      </c>
    </row>
    <row r="157" spans="2:19"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</row>
    <row r="158" spans="2:19">
      <c r="B158" s="101"/>
      <c r="C158" s="92" t="s">
        <v>7</v>
      </c>
      <c r="D158" s="92" t="s">
        <v>8</v>
      </c>
      <c r="E158" s="92" t="s">
        <v>9</v>
      </c>
      <c r="F158" s="92" t="s">
        <v>10</v>
      </c>
      <c r="G158" s="92" t="s">
        <v>11</v>
      </c>
      <c r="H158" s="92" t="s">
        <v>12</v>
      </c>
      <c r="I158" s="92" t="s">
        <v>13</v>
      </c>
      <c r="J158" s="93" t="s">
        <v>14</v>
      </c>
      <c r="K158" s="93" t="s">
        <v>15</v>
      </c>
      <c r="L158" s="93" t="s">
        <v>16</v>
      </c>
      <c r="M158" s="93" t="s">
        <v>17</v>
      </c>
      <c r="N158" s="93" t="s">
        <v>18</v>
      </c>
      <c r="O158" s="93" t="s">
        <v>19</v>
      </c>
      <c r="P158" s="86"/>
      <c r="Q158" s="86"/>
      <c r="R158" s="86"/>
      <c r="S158" s="86"/>
    </row>
    <row r="159" spans="2:19">
      <c r="B159" s="68" t="s">
        <v>76</v>
      </c>
      <c r="C159" s="59">
        <f>X37</f>
        <v>0.74821048383622901</v>
      </c>
      <c r="D159" s="59">
        <f t="shared" ref="D159:O159" si="180">Y37</f>
        <v>1.0109773422495518</v>
      </c>
      <c r="E159" s="59">
        <f t="shared" si="180"/>
        <v>0.95981029235960857</v>
      </c>
      <c r="F159" s="59">
        <f t="shared" si="180"/>
        <v>0.95821413543122347</v>
      </c>
      <c r="G159" s="59">
        <f t="shared" si="180"/>
        <v>0.98406900795245134</v>
      </c>
      <c r="H159" s="59">
        <f t="shared" si="180"/>
        <v>0.9832646085466481</v>
      </c>
      <c r="I159" s="59">
        <f t="shared" si="180"/>
        <v>0.9693741101756127</v>
      </c>
      <c r="J159" s="59">
        <f t="shared" si="180"/>
        <v>1.0058514019246763</v>
      </c>
      <c r="K159" s="59">
        <f t="shared" si="180"/>
        <v>0.98154113618448224</v>
      </c>
      <c r="L159" s="59">
        <f t="shared" si="180"/>
        <v>0.90031151863624803</v>
      </c>
      <c r="M159" s="59">
        <f t="shared" si="180"/>
        <v>0.98224269786143426</v>
      </c>
      <c r="N159" s="59">
        <f t="shared" si="180"/>
        <v>0.98751393597087544</v>
      </c>
      <c r="O159" s="59">
        <f t="shared" si="180"/>
        <v>1.0125344436880295</v>
      </c>
      <c r="P159" s="86"/>
      <c r="Q159" s="86"/>
      <c r="R159" s="86"/>
      <c r="S159" s="86"/>
    </row>
    <row r="160" spans="2:19" ht="18.75">
      <c r="B160" s="9" t="s">
        <v>46</v>
      </c>
      <c r="C160" s="94" t="s">
        <v>2</v>
      </c>
      <c r="D160" s="94">
        <v>1</v>
      </c>
      <c r="E160" s="94">
        <v>2</v>
      </c>
      <c r="F160" s="94">
        <v>3</v>
      </c>
      <c r="G160" s="94">
        <v>4</v>
      </c>
      <c r="H160" s="94">
        <v>5</v>
      </c>
      <c r="I160" s="94">
        <v>6</v>
      </c>
      <c r="J160" s="94">
        <v>7</v>
      </c>
      <c r="K160" s="94">
        <v>8</v>
      </c>
      <c r="L160" s="94">
        <v>9</v>
      </c>
      <c r="M160" s="94">
        <v>10</v>
      </c>
      <c r="N160" s="94">
        <v>11</v>
      </c>
      <c r="O160" s="94">
        <v>12</v>
      </c>
      <c r="P160" s="95" t="s">
        <v>3</v>
      </c>
      <c r="Q160" s="96" t="s">
        <v>79</v>
      </c>
      <c r="R160" s="96" t="s">
        <v>5</v>
      </c>
      <c r="S160" s="96" t="s">
        <v>6</v>
      </c>
    </row>
    <row r="161" spans="2:19">
      <c r="B161" s="105" t="s">
        <v>39</v>
      </c>
      <c r="C161" s="98">
        <f>ROUND(B22*$C$159,0)</f>
        <v>986</v>
      </c>
      <c r="D161" s="98">
        <f>ROUND(C21*D159,0)</f>
        <v>1014</v>
      </c>
      <c r="E161" s="98">
        <f t="shared" ref="E161:O161" si="181">ROUND(D21*E159,0)</f>
        <v>1007</v>
      </c>
      <c r="F161" s="98">
        <f t="shared" si="181"/>
        <v>1056</v>
      </c>
      <c r="G161" s="98">
        <f t="shared" si="181"/>
        <v>1090</v>
      </c>
      <c r="H161" s="98">
        <f t="shared" si="181"/>
        <v>1087</v>
      </c>
      <c r="I161" s="98">
        <f t="shared" si="181"/>
        <v>1051</v>
      </c>
      <c r="J161" s="98">
        <f t="shared" si="181"/>
        <v>938</v>
      </c>
      <c r="K161" s="98">
        <f t="shared" si="181"/>
        <v>982</v>
      </c>
      <c r="L161" s="98">
        <f t="shared" si="181"/>
        <v>788</v>
      </c>
      <c r="M161" s="98">
        <f t="shared" si="181"/>
        <v>741</v>
      </c>
      <c r="N161" s="98">
        <f t="shared" si="181"/>
        <v>777</v>
      </c>
      <c r="O161" s="98">
        <f t="shared" si="181"/>
        <v>776</v>
      </c>
      <c r="P161" s="75">
        <f t="shared" ref="P161:P165" si="182">SUM(C161:O161)</f>
        <v>12293</v>
      </c>
      <c r="Q161" s="91">
        <f>SUM(C161:H161)</f>
        <v>6240</v>
      </c>
      <c r="R161" s="91">
        <f>SUM(I161:K161)</f>
        <v>2971</v>
      </c>
      <c r="S161" s="91">
        <f>SUM(L161:O161)</f>
        <v>3082</v>
      </c>
    </row>
    <row r="162" spans="2:19">
      <c r="B162" s="97" t="s">
        <v>40</v>
      </c>
      <c r="C162" s="98">
        <f t="shared" ref="C162:C165" si="183">ROUND(B23*$C$159,0)</f>
        <v>1003</v>
      </c>
      <c r="D162" s="98">
        <f t="shared" ref="D162:O162" si="184">ROUND(C161*D159,0)</f>
        <v>997</v>
      </c>
      <c r="E162" s="98">
        <f t="shared" si="184"/>
        <v>973</v>
      </c>
      <c r="F162" s="98">
        <f t="shared" si="184"/>
        <v>965</v>
      </c>
      <c r="G162" s="98">
        <f t="shared" si="184"/>
        <v>1039</v>
      </c>
      <c r="H162" s="98">
        <f t="shared" si="184"/>
        <v>1072</v>
      </c>
      <c r="I162" s="98">
        <f t="shared" si="184"/>
        <v>1054</v>
      </c>
      <c r="J162" s="103">
        <f t="shared" si="184"/>
        <v>1057</v>
      </c>
      <c r="K162" s="103">
        <f t="shared" si="184"/>
        <v>921</v>
      </c>
      <c r="L162" s="103">
        <f t="shared" si="184"/>
        <v>884</v>
      </c>
      <c r="M162" s="103">
        <f t="shared" si="184"/>
        <v>774</v>
      </c>
      <c r="N162" s="103">
        <f t="shared" si="184"/>
        <v>732</v>
      </c>
      <c r="O162" s="103">
        <f t="shared" si="184"/>
        <v>787</v>
      </c>
      <c r="P162" s="75">
        <f t="shared" si="182"/>
        <v>12258</v>
      </c>
      <c r="Q162" s="91">
        <f t="shared" ref="Q162:Q165" si="185">SUM(C162:H162)</f>
        <v>6049</v>
      </c>
      <c r="R162" s="91">
        <f t="shared" ref="R162:R165" si="186">SUM(I162:K162)</f>
        <v>3032</v>
      </c>
      <c r="S162" s="91">
        <f t="shared" ref="S162:S165" si="187">SUM(L162:O162)</f>
        <v>3177</v>
      </c>
    </row>
    <row r="163" spans="2:19">
      <c r="B163" s="105" t="s">
        <v>41</v>
      </c>
      <c r="C163" s="98">
        <f t="shared" si="183"/>
        <v>958</v>
      </c>
      <c r="D163" s="98">
        <f t="shared" ref="D163:O163" si="188">ROUND(C162*D159,0)</f>
        <v>1014</v>
      </c>
      <c r="E163" s="98">
        <f t="shared" si="188"/>
        <v>957</v>
      </c>
      <c r="F163" s="98">
        <f t="shared" si="188"/>
        <v>932</v>
      </c>
      <c r="G163" s="98">
        <f t="shared" si="188"/>
        <v>950</v>
      </c>
      <c r="H163" s="98">
        <f t="shared" si="188"/>
        <v>1022</v>
      </c>
      <c r="I163" s="98">
        <f t="shared" si="188"/>
        <v>1039</v>
      </c>
      <c r="J163" s="103">
        <f t="shared" si="188"/>
        <v>1060</v>
      </c>
      <c r="K163" s="103">
        <f t="shared" si="188"/>
        <v>1037</v>
      </c>
      <c r="L163" s="103">
        <f t="shared" si="188"/>
        <v>829</v>
      </c>
      <c r="M163" s="103">
        <f t="shared" si="188"/>
        <v>868</v>
      </c>
      <c r="N163" s="103">
        <f t="shared" si="188"/>
        <v>764</v>
      </c>
      <c r="O163" s="103">
        <f t="shared" si="188"/>
        <v>741</v>
      </c>
      <c r="P163" s="75">
        <f t="shared" si="182"/>
        <v>12171</v>
      </c>
      <c r="Q163" s="91">
        <f t="shared" si="185"/>
        <v>5833</v>
      </c>
      <c r="R163" s="91">
        <f t="shared" si="186"/>
        <v>3136</v>
      </c>
      <c r="S163" s="91">
        <f t="shared" si="187"/>
        <v>3202</v>
      </c>
    </row>
    <row r="164" spans="2:19">
      <c r="B164" s="97" t="s">
        <v>42</v>
      </c>
      <c r="C164" s="98">
        <f t="shared" si="183"/>
        <v>964</v>
      </c>
      <c r="D164" s="98">
        <f t="shared" ref="D164:O164" si="189">ROUND(C163*D159,0)</f>
        <v>969</v>
      </c>
      <c r="E164" s="98">
        <f t="shared" si="189"/>
        <v>973</v>
      </c>
      <c r="F164" s="98">
        <f t="shared" si="189"/>
        <v>917</v>
      </c>
      <c r="G164" s="98">
        <f t="shared" si="189"/>
        <v>917</v>
      </c>
      <c r="H164" s="98">
        <f t="shared" si="189"/>
        <v>934</v>
      </c>
      <c r="I164" s="98">
        <f t="shared" si="189"/>
        <v>991</v>
      </c>
      <c r="J164" s="103">
        <f t="shared" si="189"/>
        <v>1045</v>
      </c>
      <c r="K164" s="103">
        <f t="shared" si="189"/>
        <v>1040</v>
      </c>
      <c r="L164" s="103">
        <f t="shared" si="189"/>
        <v>934</v>
      </c>
      <c r="M164" s="103">
        <f t="shared" si="189"/>
        <v>814</v>
      </c>
      <c r="N164" s="103">
        <f t="shared" si="189"/>
        <v>857</v>
      </c>
      <c r="O164" s="103">
        <f t="shared" si="189"/>
        <v>774</v>
      </c>
      <c r="P164" s="75">
        <f t="shared" si="182"/>
        <v>12129</v>
      </c>
      <c r="Q164" s="91">
        <f t="shared" si="185"/>
        <v>5674</v>
      </c>
      <c r="R164" s="91">
        <f t="shared" si="186"/>
        <v>3076</v>
      </c>
      <c r="S164" s="91">
        <f t="shared" si="187"/>
        <v>3379</v>
      </c>
    </row>
    <row r="165" spans="2:19">
      <c r="B165" s="97" t="s">
        <v>43</v>
      </c>
      <c r="C165" s="98">
        <f t="shared" si="183"/>
        <v>928</v>
      </c>
      <c r="D165" s="98">
        <f t="shared" ref="D165:O165" si="190">ROUND(C164*D159,0)</f>
        <v>975</v>
      </c>
      <c r="E165" s="98">
        <f t="shared" si="190"/>
        <v>930</v>
      </c>
      <c r="F165" s="98">
        <f t="shared" si="190"/>
        <v>932</v>
      </c>
      <c r="G165" s="98">
        <f t="shared" si="190"/>
        <v>902</v>
      </c>
      <c r="H165" s="98">
        <f t="shared" si="190"/>
        <v>902</v>
      </c>
      <c r="I165" s="98">
        <f t="shared" si="190"/>
        <v>905</v>
      </c>
      <c r="J165" s="103">
        <f t="shared" si="190"/>
        <v>997</v>
      </c>
      <c r="K165" s="103">
        <f t="shared" si="190"/>
        <v>1026</v>
      </c>
      <c r="L165" s="103">
        <f t="shared" si="190"/>
        <v>936</v>
      </c>
      <c r="M165" s="103">
        <f t="shared" si="190"/>
        <v>917</v>
      </c>
      <c r="N165" s="103">
        <f t="shared" si="190"/>
        <v>804</v>
      </c>
      <c r="O165" s="103">
        <f t="shared" si="190"/>
        <v>868</v>
      </c>
      <c r="P165" s="75">
        <f t="shared" si="182"/>
        <v>12022</v>
      </c>
      <c r="Q165" s="91">
        <f t="shared" si="185"/>
        <v>5569</v>
      </c>
      <c r="R165" s="91">
        <f t="shared" si="186"/>
        <v>2928</v>
      </c>
      <c r="S165" s="91">
        <f t="shared" si="187"/>
        <v>3525</v>
      </c>
    </row>
    <row r="166" spans="2:19"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</row>
    <row r="167" spans="2:19">
      <c r="B167" s="101"/>
      <c r="C167" s="92" t="s">
        <v>7</v>
      </c>
      <c r="D167" s="92" t="s">
        <v>8</v>
      </c>
      <c r="E167" s="92" t="s">
        <v>9</v>
      </c>
      <c r="F167" s="92" t="s">
        <v>10</v>
      </c>
      <c r="G167" s="92" t="s">
        <v>11</v>
      </c>
      <c r="H167" s="92" t="s">
        <v>12</v>
      </c>
      <c r="I167" s="92" t="s">
        <v>13</v>
      </c>
      <c r="J167" s="93" t="s">
        <v>14</v>
      </c>
      <c r="K167" s="93" t="s">
        <v>15</v>
      </c>
      <c r="L167" s="93" t="s">
        <v>16</v>
      </c>
      <c r="M167" s="93" t="s">
        <v>17</v>
      </c>
      <c r="N167" s="93" t="s">
        <v>18</v>
      </c>
      <c r="O167" s="93" t="s">
        <v>19</v>
      </c>
      <c r="P167" s="86"/>
      <c r="Q167" s="86"/>
      <c r="R167" s="86"/>
      <c r="S167" s="86"/>
    </row>
    <row r="168" spans="2:19">
      <c r="B168" s="67" t="s">
        <v>78</v>
      </c>
      <c r="C168" s="60">
        <f>X38</f>
        <v>0.73274649127330371</v>
      </c>
      <c r="D168" s="60">
        <f t="shared" ref="D168:O168" si="191">Y38</f>
        <v>0.99340515746216185</v>
      </c>
      <c r="E168" s="60">
        <f t="shared" si="191"/>
        <v>0.93854455415915516</v>
      </c>
      <c r="F168" s="60">
        <f t="shared" si="191"/>
        <v>0.959544323415499</v>
      </c>
      <c r="G168" s="60">
        <f t="shared" si="191"/>
        <v>0.97903415292789353</v>
      </c>
      <c r="H168" s="60">
        <f t="shared" si="191"/>
        <v>0.97230721555600708</v>
      </c>
      <c r="I168" s="60">
        <f t="shared" si="191"/>
        <v>0.96733641574803553</v>
      </c>
      <c r="J168" s="60">
        <f t="shared" si="191"/>
        <v>0.99368979067525398</v>
      </c>
      <c r="K168" s="60">
        <f t="shared" si="191"/>
        <v>0.97598010594931983</v>
      </c>
      <c r="L168" s="60">
        <f t="shared" si="191"/>
        <v>0.89270278342241727</v>
      </c>
      <c r="M168" s="60">
        <f t="shared" si="191"/>
        <v>0.98055560308087164</v>
      </c>
      <c r="N168" s="60">
        <f t="shared" si="191"/>
        <v>0.98349005628463659</v>
      </c>
      <c r="O168" s="60">
        <f t="shared" si="191"/>
        <v>1.0163630237241814</v>
      </c>
      <c r="P168" s="86"/>
      <c r="Q168" s="86"/>
      <c r="R168" s="86"/>
      <c r="S168" s="86"/>
    </row>
    <row r="169" spans="2:19" ht="18.75">
      <c r="B169" s="9" t="s">
        <v>46</v>
      </c>
      <c r="C169" s="94" t="s">
        <v>2</v>
      </c>
      <c r="D169" s="94">
        <v>1</v>
      </c>
      <c r="E169" s="94">
        <v>2</v>
      </c>
      <c r="F169" s="94">
        <v>3</v>
      </c>
      <c r="G169" s="94">
        <v>4</v>
      </c>
      <c r="H169" s="94">
        <v>5</v>
      </c>
      <c r="I169" s="94">
        <v>6</v>
      </c>
      <c r="J169" s="94">
        <v>7</v>
      </c>
      <c r="K169" s="94">
        <v>8</v>
      </c>
      <c r="L169" s="94">
        <v>9</v>
      </c>
      <c r="M169" s="94">
        <v>10</v>
      </c>
      <c r="N169" s="94">
        <v>11</v>
      </c>
      <c r="O169" s="94">
        <v>12</v>
      </c>
      <c r="P169" s="95" t="s">
        <v>3</v>
      </c>
      <c r="Q169" s="96" t="s">
        <v>79</v>
      </c>
      <c r="R169" s="96" t="s">
        <v>5</v>
      </c>
      <c r="S169" s="96" t="s">
        <v>6</v>
      </c>
    </row>
    <row r="170" spans="2:19">
      <c r="B170" s="97" t="s">
        <v>40</v>
      </c>
      <c r="C170" s="98">
        <f>ROUND(B23*$C$168,0)</f>
        <v>983</v>
      </c>
      <c r="D170" s="98">
        <f>ROUND(C22*D168,0)</f>
        <v>906</v>
      </c>
      <c r="E170" s="98">
        <f t="shared" ref="E170:O170" si="192">ROUND(D22*E168,0)</f>
        <v>884</v>
      </c>
      <c r="F170" s="98">
        <f t="shared" si="192"/>
        <v>929</v>
      </c>
      <c r="G170" s="98">
        <f t="shared" si="192"/>
        <v>1033</v>
      </c>
      <c r="H170" s="98">
        <f t="shared" si="192"/>
        <v>1044</v>
      </c>
      <c r="I170" s="98">
        <f t="shared" si="192"/>
        <v>1025</v>
      </c>
      <c r="J170" s="98">
        <f t="shared" si="192"/>
        <v>1027</v>
      </c>
      <c r="K170" s="98">
        <f t="shared" si="192"/>
        <v>913</v>
      </c>
      <c r="L170" s="98">
        <f t="shared" si="192"/>
        <v>850</v>
      </c>
      <c r="M170" s="98">
        <f t="shared" si="192"/>
        <v>752</v>
      </c>
      <c r="N170" s="98">
        <f t="shared" si="192"/>
        <v>726</v>
      </c>
      <c r="O170" s="98">
        <f t="shared" si="192"/>
        <v>766</v>
      </c>
      <c r="P170" s="75">
        <f t="shared" ref="P170:P174" si="193">SUM(C170:O170)</f>
        <v>11838</v>
      </c>
      <c r="Q170" s="91">
        <f>SUM(C170:H170)</f>
        <v>5779</v>
      </c>
      <c r="R170" s="91">
        <f>SUM(I170:K170)</f>
        <v>2965</v>
      </c>
      <c r="S170" s="91">
        <f>SUM(L170:O170)</f>
        <v>3094</v>
      </c>
    </row>
    <row r="171" spans="2:19">
      <c r="B171" s="105" t="s">
        <v>41</v>
      </c>
      <c r="C171" s="98">
        <f t="shared" ref="C171:C174" si="194">ROUND(B24*$C$168,0)</f>
        <v>938</v>
      </c>
      <c r="D171" s="98">
        <f t="shared" ref="D171:O171" si="195">ROUND(C170*D168,0)</f>
        <v>977</v>
      </c>
      <c r="E171" s="98">
        <f t="shared" si="195"/>
        <v>850</v>
      </c>
      <c r="F171" s="98">
        <f t="shared" si="195"/>
        <v>848</v>
      </c>
      <c r="G171" s="98">
        <f t="shared" si="195"/>
        <v>910</v>
      </c>
      <c r="H171" s="98">
        <f t="shared" si="195"/>
        <v>1004</v>
      </c>
      <c r="I171" s="98">
        <f t="shared" si="195"/>
        <v>1010</v>
      </c>
      <c r="J171" s="103">
        <f t="shared" si="195"/>
        <v>1019</v>
      </c>
      <c r="K171" s="103">
        <f t="shared" si="195"/>
        <v>1002</v>
      </c>
      <c r="L171" s="103">
        <f t="shared" si="195"/>
        <v>815</v>
      </c>
      <c r="M171" s="103">
        <f t="shared" si="195"/>
        <v>833</v>
      </c>
      <c r="N171" s="103">
        <f t="shared" si="195"/>
        <v>740</v>
      </c>
      <c r="O171" s="103">
        <f t="shared" si="195"/>
        <v>738</v>
      </c>
      <c r="P171" s="75">
        <f t="shared" si="193"/>
        <v>11684</v>
      </c>
      <c r="Q171" s="91">
        <f t="shared" ref="Q171:Q174" si="196">SUM(C171:H171)</f>
        <v>5527</v>
      </c>
      <c r="R171" s="91">
        <f t="shared" ref="R171:R174" si="197">SUM(I171:K171)</f>
        <v>3031</v>
      </c>
      <c r="S171" s="91">
        <f t="shared" ref="S171:S174" si="198">SUM(L171:O171)</f>
        <v>3126</v>
      </c>
    </row>
    <row r="172" spans="2:19">
      <c r="B172" s="97" t="s">
        <v>42</v>
      </c>
      <c r="C172" s="98">
        <f t="shared" si="194"/>
        <v>944</v>
      </c>
      <c r="D172" s="98">
        <f t="shared" ref="D172:O172" si="199">ROUND(C171*D168,0)</f>
        <v>932</v>
      </c>
      <c r="E172" s="98">
        <f t="shared" si="199"/>
        <v>917</v>
      </c>
      <c r="F172" s="98">
        <f t="shared" si="199"/>
        <v>816</v>
      </c>
      <c r="G172" s="98">
        <f t="shared" si="199"/>
        <v>830</v>
      </c>
      <c r="H172" s="98">
        <f t="shared" si="199"/>
        <v>885</v>
      </c>
      <c r="I172" s="98">
        <f t="shared" si="199"/>
        <v>971</v>
      </c>
      <c r="J172" s="103">
        <f t="shared" si="199"/>
        <v>1004</v>
      </c>
      <c r="K172" s="103">
        <f t="shared" si="199"/>
        <v>995</v>
      </c>
      <c r="L172" s="103">
        <f t="shared" si="199"/>
        <v>894</v>
      </c>
      <c r="M172" s="103">
        <f t="shared" si="199"/>
        <v>799</v>
      </c>
      <c r="N172" s="103">
        <f t="shared" si="199"/>
        <v>819</v>
      </c>
      <c r="O172" s="103">
        <f t="shared" si="199"/>
        <v>752</v>
      </c>
      <c r="P172" s="75">
        <f t="shared" si="193"/>
        <v>11558</v>
      </c>
      <c r="Q172" s="91">
        <f t="shared" si="196"/>
        <v>5324</v>
      </c>
      <c r="R172" s="91">
        <f t="shared" si="197"/>
        <v>2970</v>
      </c>
      <c r="S172" s="91">
        <f t="shared" si="198"/>
        <v>3264</v>
      </c>
    </row>
    <row r="173" spans="2:19">
      <c r="B173" s="97" t="s">
        <v>43</v>
      </c>
      <c r="C173" s="98">
        <f t="shared" si="194"/>
        <v>909</v>
      </c>
      <c r="D173" s="98">
        <f t="shared" ref="D173:O173" si="200">ROUND(C172*D168,0)</f>
        <v>938</v>
      </c>
      <c r="E173" s="98">
        <f t="shared" si="200"/>
        <v>875</v>
      </c>
      <c r="F173" s="98">
        <f t="shared" si="200"/>
        <v>880</v>
      </c>
      <c r="G173" s="98">
        <f t="shared" si="200"/>
        <v>799</v>
      </c>
      <c r="H173" s="98">
        <f t="shared" si="200"/>
        <v>807</v>
      </c>
      <c r="I173" s="98">
        <f t="shared" si="200"/>
        <v>856</v>
      </c>
      <c r="J173" s="103">
        <f t="shared" si="200"/>
        <v>965</v>
      </c>
      <c r="K173" s="103">
        <f t="shared" si="200"/>
        <v>980</v>
      </c>
      <c r="L173" s="103">
        <f t="shared" si="200"/>
        <v>888</v>
      </c>
      <c r="M173" s="103">
        <f t="shared" si="200"/>
        <v>877</v>
      </c>
      <c r="N173" s="103">
        <f t="shared" si="200"/>
        <v>786</v>
      </c>
      <c r="O173" s="103">
        <f t="shared" si="200"/>
        <v>832</v>
      </c>
      <c r="P173" s="75">
        <f t="shared" si="193"/>
        <v>11392</v>
      </c>
      <c r="Q173" s="91">
        <f t="shared" si="196"/>
        <v>5208</v>
      </c>
      <c r="R173" s="91">
        <f t="shared" si="197"/>
        <v>2801</v>
      </c>
      <c r="S173" s="91">
        <f t="shared" si="198"/>
        <v>3383</v>
      </c>
    </row>
    <row r="174" spans="2:19">
      <c r="B174" s="97" t="s">
        <v>44</v>
      </c>
      <c r="C174" s="98">
        <f t="shared" si="194"/>
        <v>947</v>
      </c>
      <c r="D174" s="98">
        <f t="shared" ref="D174:O174" si="201">ROUND(C173*D168,0)</f>
        <v>903</v>
      </c>
      <c r="E174" s="98">
        <f t="shared" si="201"/>
        <v>880</v>
      </c>
      <c r="F174" s="98">
        <f t="shared" si="201"/>
        <v>840</v>
      </c>
      <c r="G174" s="98">
        <f t="shared" si="201"/>
        <v>862</v>
      </c>
      <c r="H174" s="98">
        <f t="shared" si="201"/>
        <v>777</v>
      </c>
      <c r="I174" s="98">
        <f t="shared" si="201"/>
        <v>781</v>
      </c>
      <c r="J174" s="103">
        <f t="shared" si="201"/>
        <v>851</v>
      </c>
      <c r="K174" s="103">
        <f t="shared" si="201"/>
        <v>942</v>
      </c>
      <c r="L174" s="103">
        <f t="shared" si="201"/>
        <v>875</v>
      </c>
      <c r="M174" s="103">
        <f t="shared" si="201"/>
        <v>871</v>
      </c>
      <c r="N174" s="103">
        <f t="shared" si="201"/>
        <v>863</v>
      </c>
      <c r="O174" s="103">
        <f t="shared" si="201"/>
        <v>799</v>
      </c>
      <c r="P174" s="75">
        <f t="shared" si="193"/>
        <v>11191</v>
      </c>
      <c r="Q174" s="91">
        <f t="shared" si="196"/>
        <v>5209</v>
      </c>
      <c r="R174" s="91">
        <f t="shared" si="197"/>
        <v>2574</v>
      </c>
      <c r="S174" s="91">
        <f t="shared" si="198"/>
        <v>3408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63"/>
  <sheetViews>
    <sheetView topLeftCell="A22" workbookViewId="0">
      <selection activeCell="K35" sqref="K35:N39"/>
    </sheetView>
  </sheetViews>
  <sheetFormatPr defaultRowHeight="15"/>
  <sheetData>
    <row r="1" spans="2:25">
      <c r="H1" s="72" t="s">
        <v>83</v>
      </c>
    </row>
    <row r="2" spans="2:25" ht="30">
      <c r="B2" s="31" t="s">
        <v>47</v>
      </c>
      <c r="C2" s="32" t="s">
        <v>48</v>
      </c>
      <c r="D2" s="32" t="s">
        <v>38</v>
      </c>
      <c r="E2" s="32" t="s">
        <v>37</v>
      </c>
      <c r="F2" s="32" t="s">
        <v>36</v>
      </c>
      <c r="G2" s="32" t="s">
        <v>35</v>
      </c>
      <c r="H2" s="32" t="s">
        <v>34</v>
      </c>
      <c r="I2" s="32" t="s">
        <v>33</v>
      </c>
      <c r="J2" s="32" t="s">
        <v>32</v>
      </c>
      <c r="K2" s="32" t="s">
        <v>31</v>
      </c>
      <c r="L2" s="32" t="s">
        <v>30</v>
      </c>
      <c r="M2" s="32" t="s">
        <v>29</v>
      </c>
      <c r="N2" s="32" t="s">
        <v>28</v>
      </c>
      <c r="O2" s="32" t="s">
        <v>27</v>
      </c>
      <c r="P2" s="107" t="s">
        <v>26</v>
      </c>
      <c r="Q2" s="107" t="s">
        <v>25</v>
      </c>
      <c r="R2" s="107" t="s">
        <v>24</v>
      </c>
      <c r="S2" s="33"/>
      <c r="T2" s="33"/>
      <c r="U2" s="33"/>
      <c r="V2" s="33"/>
      <c r="W2" s="33"/>
      <c r="X2" s="33"/>
      <c r="Y2" s="33"/>
    </row>
    <row r="3" spans="2:25">
      <c r="B3" s="31" t="s">
        <v>24</v>
      </c>
      <c r="C3" s="109">
        <v>10337</v>
      </c>
      <c r="D3" s="109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8"/>
      <c r="Q3" s="108"/>
      <c r="R3" s="35">
        <f>C3</f>
        <v>10337</v>
      </c>
      <c r="S3" s="33"/>
      <c r="T3" s="33"/>
      <c r="U3" s="33"/>
      <c r="V3" s="33"/>
      <c r="W3" s="33"/>
      <c r="X3" s="33"/>
      <c r="Y3" s="33"/>
    </row>
    <row r="4" spans="2:25">
      <c r="B4" s="31" t="s">
        <v>25</v>
      </c>
      <c r="C4" s="109">
        <v>10414</v>
      </c>
      <c r="D4" s="109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35">
        <f>C4</f>
        <v>10414</v>
      </c>
      <c r="R4" s="75">
        <v>10491</v>
      </c>
      <c r="S4" s="33"/>
      <c r="T4" s="33"/>
      <c r="U4" s="33"/>
      <c r="V4" s="33"/>
      <c r="W4" s="33"/>
      <c r="X4" s="33"/>
      <c r="Y4" s="33"/>
    </row>
    <row r="5" spans="2:25">
      <c r="B5" s="31" t="s">
        <v>26</v>
      </c>
      <c r="C5" s="109">
        <v>10423</v>
      </c>
      <c r="D5" s="109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35">
        <f>C5</f>
        <v>10423</v>
      </c>
      <c r="Q5" s="75">
        <v>10637</v>
      </c>
      <c r="R5" s="75">
        <v>10603</v>
      </c>
      <c r="S5" s="33"/>
      <c r="T5" s="33"/>
      <c r="U5" s="33"/>
      <c r="V5" s="33"/>
      <c r="W5" s="33"/>
      <c r="X5" s="33"/>
      <c r="Y5" s="33"/>
    </row>
    <row r="6" spans="2:25">
      <c r="B6" s="32" t="s">
        <v>27</v>
      </c>
      <c r="C6" s="110">
        <v>10335</v>
      </c>
      <c r="D6" s="110"/>
      <c r="E6" s="34"/>
      <c r="F6" s="34"/>
      <c r="G6" s="34"/>
      <c r="H6" s="34"/>
      <c r="I6" s="34"/>
      <c r="J6" s="34"/>
      <c r="K6" s="34"/>
      <c r="L6" s="34"/>
      <c r="M6" s="34"/>
      <c r="N6" s="34"/>
      <c r="O6" s="35">
        <f>C6</f>
        <v>10335</v>
      </c>
      <c r="P6" s="75">
        <v>10711</v>
      </c>
      <c r="Q6" s="75">
        <v>10948</v>
      </c>
      <c r="R6" s="75">
        <v>10646</v>
      </c>
      <c r="S6" s="33"/>
      <c r="T6" s="33"/>
      <c r="U6" s="33"/>
      <c r="V6" s="33"/>
      <c r="W6" s="33"/>
      <c r="X6" s="33"/>
      <c r="Y6" s="33"/>
    </row>
    <row r="7" spans="2:25">
      <c r="B7" s="32" t="s">
        <v>28</v>
      </c>
      <c r="C7" s="110">
        <v>10305</v>
      </c>
      <c r="D7" s="110"/>
      <c r="E7" s="34"/>
      <c r="F7" s="34"/>
      <c r="G7" s="34"/>
      <c r="H7" s="34"/>
      <c r="I7" s="34"/>
      <c r="J7" s="34"/>
      <c r="K7" s="34"/>
      <c r="L7" s="34"/>
      <c r="M7" s="34"/>
      <c r="N7" s="35">
        <f>C7</f>
        <v>10305</v>
      </c>
      <c r="O7" s="75">
        <v>10611</v>
      </c>
      <c r="P7" s="75">
        <v>10968</v>
      </c>
      <c r="Q7" s="75">
        <v>11125</v>
      </c>
      <c r="R7" s="75">
        <v>10825</v>
      </c>
      <c r="S7" s="33"/>
      <c r="T7" s="33"/>
      <c r="U7" s="33"/>
      <c r="V7" s="33"/>
      <c r="W7" s="33"/>
      <c r="X7" s="33"/>
      <c r="Y7" s="33"/>
    </row>
    <row r="8" spans="2:25">
      <c r="B8" s="32" t="s">
        <v>29</v>
      </c>
      <c r="C8" s="110">
        <v>10375</v>
      </c>
      <c r="D8" s="110"/>
      <c r="E8" s="34"/>
      <c r="F8" s="34"/>
      <c r="G8" s="34"/>
      <c r="H8" s="34"/>
      <c r="I8" s="34"/>
      <c r="J8" s="34"/>
      <c r="K8" s="34"/>
      <c r="L8" s="34"/>
      <c r="M8" s="35">
        <f>C8</f>
        <v>10375</v>
      </c>
      <c r="N8" s="75">
        <v>10352</v>
      </c>
      <c r="O8" s="75">
        <v>10761</v>
      </c>
      <c r="P8" s="75">
        <v>11156</v>
      </c>
      <c r="Q8" s="75">
        <v>11255</v>
      </c>
      <c r="R8" s="75">
        <v>10879</v>
      </c>
      <c r="S8" s="33"/>
      <c r="T8" s="33"/>
      <c r="U8" s="33"/>
      <c r="V8" s="33"/>
      <c r="W8" s="33"/>
      <c r="X8" s="33"/>
      <c r="Y8" s="33"/>
    </row>
    <row r="9" spans="2:25">
      <c r="B9" s="32" t="s">
        <v>30</v>
      </c>
      <c r="C9" s="110">
        <v>10546</v>
      </c>
      <c r="D9" s="110"/>
      <c r="E9" s="34"/>
      <c r="F9" s="34"/>
      <c r="G9" s="34"/>
      <c r="H9" s="34"/>
      <c r="I9" s="34"/>
      <c r="J9" s="34"/>
      <c r="K9" s="34"/>
      <c r="L9" s="35">
        <f>C9</f>
        <v>10546</v>
      </c>
      <c r="M9" s="75">
        <v>10353</v>
      </c>
      <c r="N9" s="75">
        <v>10360</v>
      </c>
      <c r="O9" s="75">
        <v>10978</v>
      </c>
      <c r="P9" s="75">
        <v>11297</v>
      </c>
      <c r="Q9" s="75">
        <v>11336</v>
      </c>
      <c r="R9" s="34"/>
      <c r="S9" s="33"/>
      <c r="T9" s="33"/>
      <c r="U9" s="33"/>
      <c r="V9" s="33"/>
      <c r="W9" s="33"/>
      <c r="X9" s="33"/>
      <c r="Y9" s="33"/>
    </row>
    <row r="10" spans="2:25">
      <c r="B10" s="32" t="s">
        <v>31</v>
      </c>
      <c r="C10" s="110">
        <v>10972</v>
      </c>
      <c r="D10" s="110"/>
      <c r="E10" s="34"/>
      <c r="F10" s="34"/>
      <c r="G10" s="34"/>
      <c r="H10" s="34"/>
      <c r="I10" s="34"/>
      <c r="J10" s="34"/>
      <c r="K10" s="35">
        <f>C10</f>
        <v>10972</v>
      </c>
      <c r="L10" s="75">
        <v>10613</v>
      </c>
      <c r="M10" s="75">
        <v>10322</v>
      </c>
      <c r="N10" s="75">
        <v>10349</v>
      </c>
      <c r="O10" s="75">
        <v>11080</v>
      </c>
      <c r="P10" s="75">
        <v>11370</v>
      </c>
      <c r="Q10" s="34"/>
      <c r="R10" s="34"/>
      <c r="S10" s="33"/>
      <c r="T10" s="33"/>
      <c r="U10" s="33"/>
      <c r="V10" s="33"/>
      <c r="W10" s="33"/>
      <c r="X10" s="33"/>
      <c r="Y10" s="33"/>
    </row>
    <row r="11" spans="2:25">
      <c r="B11" s="32" t="s">
        <v>32</v>
      </c>
      <c r="C11" s="110">
        <v>11278</v>
      </c>
      <c r="D11" s="110"/>
      <c r="E11" s="34"/>
      <c r="F11" s="34"/>
      <c r="G11" s="34"/>
      <c r="H11" s="34"/>
      <c r="I11" s="34"/>
      <c r="J11" s="35">
        <f>C11</f>
        <v>11278</v>
      </c>
      <c r="K11" s="75">
        <v>11194</v>
      </c>
      <c r="L11" s="75">
        <v>10750</v>
      </c>
      <c r="M11" s="75">
        <v>10327</v>
      </c>
      <c r="N11" s="75">
        <v>10327</v>
      </c>
      <c r="O11" s="75">
        <v>11224</v>
      </c>
      <c r="P11" s="34"/>
      <c r="Q11" s="34"/>
      <c r="R11" s="34"/>
      <c r="S11" s="33"/>
      <c r="T11" s="33"/>
      <c r="U11" s="33"/>
      <c r="V11" s="33"/>
      <c r="W11" s="33"/>
      <c r="X11" s="33"/>
      <c r="Y11" s="33"/>
    </row>
    <row r="12" spans="2:25">
      <c r="B12" s="32" t="s">
        <v>33</v>
      </c>
      <c r="C12" s="110">
        <v>11067</v>
      </c>
      <c r="D12" s="110"/>
      <c r="E12" s="34"/>
      <c r="F12" s="34"/>
      <c r="G12" s="34"/>
      <c r="H12" s="34"/>
      <c r="I12" s="35">
        <f>C12</f>
        <v>11067</v>
      </c>
      <c r="J12" s="75">
        <v>11448</v>
      </c>
      <c r="K12" s="75">
        <v>11350</v>
      </c>
      <c r="L12" s="75">
        <v>10857</v>
      </c>
      <c r="M12" s="75">
        <v>10335</v>
      </c>
      <c r="N12" s="75">
        <v>10300</v>
      </c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</row>
    <row r="13" spans="2:25">
      <c r="B13" s="32" t="s">
        <v>34</v>
      </c>
      <c r="C13" s="110">
        <v>11590</v>
      </c>
      <c r="D13" s="110"/>
      <c r="E13" s="34"/>
      <c r="F13" s="34"/>
      <c r="G13" s="34"/>
      <c r="H13" s="35">
        <f>C13</f>
        <v>11590</v>
      </c>
      <c r="I13" s="75">
        <v>11247</v>
      </c>
      <c r="J13" s="75">
        <v>11571</v>
      </c>
      <c r="K13" s="75">
        <v>11519</v>
      </c>
      <c r="L13" s="75">
        <v>10885</v>
      </c>
      <c r="M13" s="75">
        <v>10403</v>
      </c>
      <c r="N13" s="34"/>
      <c r="O13" s="34"/>
      <c r="P13" s="34"/>
      <c r="Q13" s="34"/>
      <c r="R13" s="34"/>
      <c r="S13" s="33"/>
      <c r="T13" s="33"/>
      <c r="U13" s="33"/>
      <c r="V13" s="33"/>
      <c r="W13" s="33"/>
      <c r="X13" s="33"/>
      <c r="Y13" s="33"/>
    </row>
    <row r="14" spans="2:25">
      <c r="B14" s="32" t="s">
        <v>35</v>
      </c>
      <c r="C14" s="110">
        <v>12039</v>
      </c>
      <c r="D14" s="110"/>
      <c r="E14" s="34"/>
      <c r="F14" s="34"/>
      <c r="G14" s="35">
        <f>C14</f>
        <v>12039</v>
      </c>
      <c r="H14" s="75">
        <v>11647</v>
      </c>
      <c r="I14" s="75">
        <v>11398</v>
      </c>
      <c r="J14" s="75">
        <v>11759</v>
      </c>
      <c r="K14" s="75">
        <v>11717</v>
      </c>
      <c r="L14" s="75">
        <v>10920</v>
      </c>
      <c r="M14" s="34"/>
      <c r="N14" s="34"/>
      <c r="O14" s="34"/>
      <c r="P14" s="34"/>
      <c r="Q14" s="34"/>
      <c r="R14" s="34"/>
      <c r="S14" s="33"/>
      <c r="T14" s="33"/>
      <c r="U14" s="33"/>
      <c r="V14" s="33"/>
      <c r="W14" s="33"/>
      <c r="X14" s="33"/>
      <c r="Y14" s="33"/>
    </row>
    <row r="15" spans="2:25">
      <c r="B15" s="32" t="s">
        <v>36</v>
      </c>
      <c r="C15" s="110">
        <v>12237</v>
      </c>
      <c r="D15" s="110"/>
      <c r="E15" s="34"/>
      <c r="F15" s="35">
        <f>C15</f>
        <v>12237</v>
      </c>
      <c r="G15" s="75">
        <v>12191</v>
      </c>
      <c r="H15" s="75">
        <v>11819</v>
      </c>
      <c r="I15" s="75">
        <v>11587</v>
      </c>
      <c r="J15" s="75">
        <v>11968</v>
      </c>
      <c r="K15" s="75">
        <v>11831</v>
      </c>
      <c r="L15" s="34"/>
      <c r="M15" s="34"/>
      <c r="N15" s="34"/>
      <c r="O15" s="34"/>
      <c r="P15" s="34"/>
      <c r="Q15" s="34"/>
      <c r="R15" s="34"/>
      <c r="S15" s="33"/>
      <c r="T15" s="33"/>
      <c r="U15" s="33"/>
      <c r="V15" s="33"/>
      <c r="W15" s="33"/>
      <c r="X15" s="33"/>
      <c r="Y15" s="33"/>
    </row>
    <row r="16" spans="2:25">
      <c r="B16" s="32" t="s">
        <v>37</v>
      </c>
      <c r="C16" s="110">
        <v>11389</v>
      </c>
      <c r="D16" s="110"/>
      <c r="E16" s="35">
        <f>C16</f>
        <v>11389</v>
      </c>
      <c r="F16" s="75">
        <v>12308</v>
      </c>
      <c r="G16" s="75">
        <v>12306</v>
      </c>
      <c r="H16" s="75">
        <v>11934</v>
      </c>
      <c r="I16" s="75">
        <v>11718</v>
      </c>
      <c r="J16" s="75">
        <v>12054</v>
      </c>
      <c r="K16" s="34"/>
      <c r="L16" s="34"/>
      <c r="M16" s="34"/>
      <c r="N16" s="34"/>
      <c r="O16" s="34"/>
      <c r="P16" s="34"/>
      <c r="Q16" s="34"/>
      <c r="R16" s="34"/>
      <c r="S16" s="33"/>
      <c r="T16" s="33"/>
      <c r="U16" s="33"/>
      <c r="V16" s="33"/>
      <c r="W16" s="33"/>
      <c r="X16" s="33"/>
      <c r="Y16" s="33"/>
    </row>
    <row r="17" spans="1:43">
      <c r="B17" s="32" t="s">
        <v>38</v>
      </c>
      <c r="C17" s="110">
        <v>12290</v>
      </c>
      <c r="D17" s="35">
        <f>C17</f>
        <v>12290</v>
      </c>
      <c r="E17" s="75">
        <v>11390</v>
      </c>
      <c r="F17" s="75">
        <v>12373</v>
      </c>
      <c r="G17" s="75">
        <v>12390</v>
      </c>
      <c r="H17" s="75">
        <v>11994</v>
      </c>
      <c r="I17" s="75">
        <v>11734</v>
      </c>
      <c r="J17" s="34"/>
      <c r="K17" s="34"/>
      <c r="L17" s="34"/>
      <c r="M17" s="34"/>
      <c r="N17" s="34"/>
      <c r="O17" s="34"/>
      <c r="P17" s="34"/>
      <c r="Q17" s="34"/>
      <c r="R17" s="34"/>
      <c r="S17" s="33"/>
      <c r="T17" s="33"/>
      <c r="U17" s="33"/>
      <c r="V17" s="33"/>
      <c r="W17" s="33"/>
      <c r="X17" s="33"/>
      <c r="Y17" s="33"/>
    </row>
    <row r="18" spans="1:43">
      <c r="B18" s="32" t="s">
        <v>39</v>
      </c>
      <c r="C18" s="111">
        <v>11954</v>
      </c>
      <c r="D18" s="75">
        <v>12293</v>
      </c>
      <c r="E18" s="75">
        <v>11305</v>
      </c>
      <c r="F18" s="75">
        <v>12358</v>
      </c>
      <c r="G18" s="75">
        <v>12370</v>
      </c>
      <c r="H18" s="75">
        <v>11977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3"/>
      <c r="T18" s="33"/>
      <c r="U18" s="33"/>
      <c r="V18" s="33"/>
      <c r="W18" s="33"/>
      <c r="X18" s="33"/>
      <c r="Y18" s="33"/>
    </row>
    <row r="19" spans="1:43">
      <c r="B19" s="32" t="s">
        <v>40</v>
      </c>
      <c r="C19" s="75">
        <v>11838</v>
      </c>
      <c r="D19" s="75">
        <v>12258</v>
      </c>
      <c r="E19" s="75">
        <v>11191</v>
      </c>
      <c r="F19" s="75">
        <v>12302</v>
      </c>
      <c r="G19" s="75">
        <v>12322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3"/>
      <c r="T19" s="33"/>
      <c r="U19" s="33"/>
      <c r="V19" s="33"/>
      <c r="W19" s="33"/>
      <c r="X19" s="33"/>
      <c r="Y19" s="33"/>
    </row>
    <row r="20" spans="1:43">
      <c r="B20" s="32" t="s">
        <v>41</v>
      </c>
      <c r="C20" s="75">
        <v>11684</v>
      </c>
      <c r="D20" s="75">
        <v>12171</v>
      </c>
      <c r="E20" s="75">
        <v>11017</v>
      </c>
      <c r="F20" s="75">
        <v>12174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3"/>
      <c r="T20" s="33"/>
      <c r="U20" s="33"/>
      <c r="V20" s="33"/>
      <c r="W20" s="33"/>
      <c r="X20" s="33"/>
      <c r="Y20" s="33"/>
    </row>
    <row r="21" spans="1:43">
      <c r="B21" s="32" t="s">
        <v>42</v>
      </c>
      <c r="C21" s="75">
        <v>11558</v>
      </c>
      <c r="D21" s="75">
        <v>12129</v>
      </c>
      <c r="E21" s="75">
        <v>10918</v>
      </c>
      <c r="F21" s="36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3"/>
    </row>
    <row r="22" spans="1:43">
      <c r="B22" s="32" t="s">
        <v>43</v>
      </c>
      <c r="C22" s="75">
        <v>11392</v>
      </c>
      <c r="D22" s="75">
        <v>12022</v>
      </c>
      <c r="E22" s="36"/>
      <c r="F22" s="36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33"/>
      <c r="W22" s="33"/>
      <c r="X22" s="33"/>
      <c r="Y22" s="33"/>
    </row>
    <row r="23" spans="1:43">
      <c r="B23" s="32" t="s">
        <v>44</v>
      </c>
      <c r="C23" s="75">
        <v>11191</v>
      </c>
      <c r="D23" s="37"/>
      <c r="E23" s="36"/>
      <c r="F23" s="36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3"/>
      <c r="T23" s="33"/>
      <c r="U23" s="33"/>
      <c r="V23" s="33"/>
      <c r="W23" s="33"/>
      <c r="X23" s="33"/>
      <c r="Y23" s="33"/>
    </row>
    <row r="24" spans="1:43">
      <c r="A24" s="33"/>
      <c r="B24" s="33"/>
      <c r="C24" s="33"/>
      <c r="D24" s="33"/>
      <c r="R24" s="33"/>
      <c r="S24" s="33"/>
      <c r="T24" s="33"/>
      <c r="U24" s="33"/>
      <c r="V24" s="33"/>
      <c r="W24" s="33"/>
      <c r="X24" s="33"/>
    </row>
    <row r="25" spans="1:43">
      <c r="A25" s="38" t="s">
        <v>49</v>
      </c>
      <c r="B25" s="38"/>
      <c r="C25" s="38"/>
      <c r="D25" s="38"/>
      <c r="R25" s="33"/>
      <c r="S25" s="33"/>
      <c r="T25" s="33"/>
      <c r="U25" s="33"/>
      <c r="V25" s="33"/>
      <c r="Z25" s="38" t="s">
        <v>87</v>
      </c>
      <c r="AA25" s="38"/>
      <c r="AB25" s="38"/>
      <c r="AC25" s="38"/>
      <c r="AD25" s="121"/>
      <c r="AQ25" s="33"/>
    </row>
    <row r="26" spans="1:43" ht="23.25">
      <c r="D26" s="32" t="s">
        <v>38</v>
      </c>
      <c r="E26" s="32" t="s">
        <v>37</v>
      </c>
      <c r="F26" s="32" t="s">
        <v>36</v>
      </c>
      <c r="G26" s="32" t="s">
        <v>35</v>
      </c>
      <c r="H26" s="32" t="s">
        <v>34</v>
      </c>
      <c r="I26" s="32" t="s">
        <v>33</v>
      </c>
      <c r="J26" s="32" t="s">
        <v>32</v>
      </c>
      <c r="K26" s="32" t="s">
        <v>31</v>
      </c>
      <c r="L26" s="32" t="s">
        <v>30</v>
      </c>
      <c r="M26" s="32" t="s">
        <v>29</v>
      </c>
      <c r="N26" s="32" t="s">
        <v>28</v>
      </c>
      <c r="O26" s="32" t="s">
        <v>27</v>
      </c>
      <c r="P26" s="32" t="s">
        <v>26</v>
      </c>
      <c r="Q26" s="32" t="s">
        <v>25</v>
      </c>
      <c r="R26" s="32" t="s">
        <v>24</v>
      </c>
      <c r="T26" s="39" t="s">
        <v>50</v>
      </c>
      <c r="U26" s="40" t="s">
        <v>51</v>
      </c>
      <c r="V26" s="41" t="s">
        <v>52</v>
      </c>
      <c r="W26" s="41" t="s">
        <v>53</v>
      </c>
      <c r="X26" s="42" t="s">
        <v>54</v>
      </c>
      <c r="Y26" s="43"/>
      <c r="AC26" s="32" t="s">
        <v>38</v>
      </c>
      <c r="AD26" s="32" t="s">
        <v>37</v>
      </c>
      <c r="AE26" s="32" t="s">
        <v>36</v>
      </c>
      <c r="AF26" s="32" t="s">
        <v>35</v>
      </c>
      <c r="AG26" s="32" t="s">
        <v>34</v>
      </c>
      <c r="AH26" s="32" t="s">
        <v>33</v>
      </c>
      <c r="AI26" s="32" t="s">
        <v>32</v>
      </c>
      <c r="AJ26" s="32" t="s">
        <v>31</v>
      </c>
      <c r="AK26" s="32" t="s">
        <v>30</v>
      </c>
      <c r="AL26" s="32" t="s">
        <v>29</v>
      </c>
      <c r="AM26" s="32" t="s">
        <v>28</v>
      </c>
      <c r="AN26" s="32" t="s">
        <v>27</v>
      </c>
      <c r="AO26" s="32" t="s">
        <v>26</v>
      </c>
      <c r="AP26" s="32" t="s">
        <v>25</v>
      </c>
      <c r="AQ26" s="32" t="s">
        <v>24</v>
      </c>
    </row>
    <row r="27" spans="1:43">
      <c r="C27" s="44" t="s">
        <v>55</v>
      </c>
      <c r="D27" s="115">
        <f>D18-C18</f>
        <v>339</v>
      </c>
      <c r="E27" s="112">
        <f>E17-C17</f>
        <v>-900</v>
      </c>
      <c r="F27" s="112">
        <f>F16-C16</f>
        <v>919</v>
      </c>
      <c r="G27" s="112">
        <f>G15-C15</f>
        <v>-46</v>
      </c>
      <c r="H27" s="112">
        <f>H14-C14</f>
        <v>-392</v>
      </c>
      <c r="I27" s="112">
        <f>I13-C13</f>
        <v>-343</v>
      </c>
      <c r="J27" s="112">
        <f>J12-C12</f>
        <v>381</v>
      </c>
      <c r="K27" s="112">
        <f>K11-C11</f>
        <v>-84</v>
      </c>
      <c r="L27" s="112">
        <f>L10-C10</f>
        <v>-359</v>
      </c>
      <c r="M27" s="112">
        <f>M9-C9</f>
        <v>-193</v>
      </c>
      <c r="N27" s="112">
        <f>N8-C8</f>
        <v>-23</v>
      </c>
      <c r="O27" s="113">
        <f>O7-C7</f>
        <v>306</v>
      </c>
      <c r="P27" s="112">
        <f>P6-C6</f>
        <v>376</v>
      </c>
      <c r="Q27" s="112">
        <f>Q5-C5</f>
        <v>214</v>
      </c>
      <c r="R27" s="112">
        <f>R4-C4</f>
        <v>77</v>
      </c>
      <c r="T27" s="45">
        <v>1</v>
      </c>
      <c r="U27" s="46">
        <f>_xlfn.STDEV.P(AC27:AQ27)</f>
        <v>259.96201431918644</v>
      </c>
      <c r="V27" s="45">
        <f>AVERAGE(AC27:AQ27)</f>
        <v>330.13333333333333</v>
      </c>
      <c r="W27" s="45">
        <f>1.645*U27</f>
        <v>427.63751355506167</v>
      </c>
      <c r="X27" s="116">
        <f>32.936*T27+362.36</f>
        <v>395.29599999999999</v>
      </c>
      <c r="AB27" s="44" t="s">
        <v>55</v>
      </c>
      <c r="AC27" s="126">
        <f>ABS(D27)</f>
        <v>339</v>
      </c>
      <c r="AD27" s="126">
        <f t="shared" ref="AD27:AD28" si="0">ABS(E27)</f>
        <v>900</v>
      </c>
      <c r="AE27" s="126">
        <f t="shared" ref="AE27:AE29" si="1">ABS(F27)</f>
        <v>919</v>
      </c>
      <c r="AF27" s="126">
        <f t="shared" ref="AF27:AF30" si="2">ABS(G27)</f>
        <v>46</v>
      </c>
      <c r="AG27" s="126">
        <f t="shared" ref="AG27:AG31" si="3">ABS(H27)</f>
        <v>392</v>
      </c>
      <c r="AH27" s="126">
        <f t="shared" ref="AH27:AH31" si="4">ABS(I27)</f>
        <v>343</v>
      </c>
      <c r="AI27" s="126">
        <f t="shared" ref="AI27:AI31" si="5">ABS(J27)</f>
        <v>381</v>
      </c>
      <c r="AJ27" s="126">
        <f t="shared" ref="AJ27:AJ31" si="6">ABS(K27)</f>
        <v>84</v>
      </c>
      <c r="AK27" s="126">
        <f t="shared" ref="AK27:AK31" si="7">ABS(L27)</f>
        <v>359</v>
      </c>
      <c r="AL27" s="126">
        <f t="shared" ref="AL27:AL31" si="8">ABS(M27)</f>
        <v>193</v>
      </c>
      <c r="AM27" s="126">
        <f t="shared" ref="AM27:AM31" si="9">ABS(N27)</f>
        <v>23</v>
      </c>
      <c r="AN27" s="126">
        <f t="shared" ref="AN27:AN31" si="10">ABS(O27)</f>
        <v>306</v>
      </c>
      <c r="AO27" s="126">
        <f t="shared" ref="AO27:AO31" si="11">ABS(P27)</f>
        <v>376</v>
      </c>
      <c r="AP27" s="126">
        <f t="shared" ref="AP27:AP31" si="12">ABS(Q27)</f>
        <v>214</v>
      </c>
      <c r="AQ27" s="126">
        <f t="shared" ref="AQ27:AQ31" si="13">ABS(R27)</f>
        <v>77</v>
      </c>
    </row>
    <row r="28" spans="1:43">
      <c r="C28" s="44" t="s">
        <v>56</v>
      </c>
      <c r="D28" s="61"/>
      <c r="E28" s="112">
        <f>E18-C18</f>
        <v>-649</v>
      </c>
      <c r="F28" s="112">
        <f>F17-C17</f>
        <v>83</v>
      </c>
      <c r="G28" s="112">
        <f>G16-C16</f>
        <v>917</v>
      </c>
      <c r="H28" s="112">
        <f>H15-C15</f>
        <v>-418</v>
      </c>
      <c r="I28" s="112">
        <f>I14-C14</f>
        <v>-641</v>
      </c>
      <c r="J28" s="112">
        <f>J13-C13</f>
        <v>-19</v>
      </c>
      <c r="K28" s="112">
        <f>K12-C12</f>
        <v>283</v>
      </c>
      <c r="L28" s="112">
        <f>L11-C11</f>
        <v>-528</v>
      </c>
      <c r="M28" s="112">
        <f>M10-C10</f>
        <v>-650</v>
      </c>
      <c r="N28" s="112">
        <f>N9-C9</f>
        <v>-186</v>
      </c>
      <c r="O28" s="113">
        <f>O8-C8</f>
        <v>386</v>
      </c>
      <c r="P28" s="112">
        <f>P7-C7</f>
        <v>663</v>
      </c>
      <c r="Q28" s="112">
        <f>Q6-C6</f>
        <v>613</v>
      </c>
      <c r="R28" s="112">
        <f>R5-C5</f>
        <v>180</v>
      </c>
      <c r="T28" s="45">
        <v>2</v>
      </c>
      <c r="U28" s="46">
        <f>_xlfn.STDEV.P(AD28:AQ28)</f>
        <v>254.63475242562069</v>
      </c>
      <c r="V28" s="45">
        <f>AVERAGE(AD28:AQ28)</f>
        <v>444</v>
      </c>
      <c r="W28" s="45">
        <f>1.645*U28</f>
        <v>418.87416774014605</v>
      </c>
      <c r="X28" s="116">
        <f t="shared" ref="X28:X31" si="14">32.936*T28+362.36</f>
        <v>428.23200000000003</v>
      </c>
      <c r="AB28" s="44" t="s">
        <v>56</v>
      </c>
      <c r="AC28" s="126"/>
      <c r="AD28" s="126">
        <f t="shared" si="0"/>
        <v>649</v>
      </c>
      <c r="AE28" s="126">
        <f t="shared" si="1"/>
        <v>83</v>
      </c>
      <c r="AF28" s="126">
        <f t="shared" si="2"/>
        <v>917</v>
      </c>
      <c r="AG28" s="126">
        <f t="shared" si="3"/>
        <v>418</v>
      </c>
      <c r="AH28" s="126">
        <f t="shared" si="4"/>
        <v>641</v>
      </c>
      <c r="AI28" s="126">
        <f t="shared" si="5"/>
        <v>19</v>
      </c>
      <c r="AJ28" s="126">
        <f t="shared" si="6"/>
        <v>283</v>
      </c>
      <c r="AK28" s="126">
        <f t="shared" si="7"/>
        <v>528</v>
      </c>
      <c r="AL28" s="126">
        <f t="shared" si="8"/>
        <v>650</v>
      </c>
      <c r="AM28" s="126">
        <f t="shared" si="9"/>
        <v>186</v>
      </c>
      <c r="AN28" s="126">
        <f t="shared" si="10"/>
        <v>386</v>
      </c>
      <c r="AO28" s="126">
        <f t="shared" si="11"/>
        <v>663</v>
      </c>
      <c r="AP28" s="126">
        <f t="shared" si="12"/>
        <v>613</v>
      </c>
      <c r="AQ28" s="126">
        <f t="shared" si="13"/>
        <v>180</v>
      </c>
    </row>
    <row r="29" spans="1:43">
      <c r="C29" s="44" t="s">
        <v>57</v>
      </c>
      <c r="D29" s="61"/>
      <c r="E29" s="114"/>
      <c r="F29" s="112">
        <f>F18-C18</f>
        <v>404</v>
      </c>
      <c r="G29" s="112">
        <f>G17-C17</f>
        <v>100</v>
      </c>
      <c r="H29" s="112">
        <f>H16-C16</f>
        <v>545</v>
      </c>
      <c r="I29" s="112">
        <f>I15-C15</f>
        <v>-650</v>
      </c>
      <c r="J29" s="112">
        <f>J14-C14</f>
        <v>-280</v>
      </c>
      <c r="K29" s="112">
        <f>K13-C13</f>
        <v>-71</v>
      </c>
      <c r="L29" s="112">
        <f>L12-C12</f>
        <v>-210</v>
      </c>
      <c r="M29" s="112">
        <f>M11-C11</f>
        <v>-951</v>
      </c>
      <c r="N29" s="112">
        <f>N10-C10</f>
        <v>-623</v>
      </c>
      <c r="O29" s="113">
        <f>O9-C9</f>
        <v>432</v>
      </c>
      <c r="P29" s="112">
        <f>P8-C8</f>
        <v>781</v>
      </c>
      <c r="Q29" s="112">
        <f>Q7-C7</f>
        <v>820</v>
      </c>
      <c r="R29" s="112">
        <f>R6-C6</f>
        <v>311</v>
      </c>
      <c r="T29" s="45">
        <v>3</v>
      </c>
      <c r="U29" s="46">
        <f>_xlfn.STDEV.P(AE29:AQ29)</f>
        <v>269.2642836283153</v>
      </c>
      <c r="V29" s="45">
        <f>AVERAGE(AE29:AQ29)</f>
        <v>475.23076923076923</v>
      </c>
      <c r="W29" s="45">
        <f t="shared" ref="W29:W31" si="15">1.645*U29</f>
        <v>442.93974656857864</v>
      </c>
      <c r="X29" s="116">
        <f t="shared" si="14"/>
        <v>461.16800000000001</v>
      </c>
      <c r="AB29" s="44" t="s">
        <v>57</v>
      </c>
      <c r="AC29" s="126"/>
      <c r="AD29" s="126"/>
      <c r="AE29" s="126">
        <f t="shared" si="1"/>
        <v>404</v>
      </c>
      <c r="AF29" s="126">
        <f t="shared" si="2"/>
        <v>100</v>
      </c>
      <c r="AG29" s="126">
        <f t="shared" si="3"/>
        <v>545</v>
      </c>
      <c r="AH29" s="126">
        <f t="shared" si="4"/>
        <v>650</v>
      </c>
      <c r="AI29" s="126">
        <f t="shared" si="5"/>
        <v>280</v>
      </c>
      <c r="AJ29" s="126">
        <f t="shared" si="6"/>
        <v>71</v>
      </c>
      <c r="AK29" s="126">
        <f t="shared" si="7"/>
        <v>210</v>
      </c>
      <c r="AL29" s="126">
        <f t="shared" si="8"/>
        <v>951</v>
      </c>
      <c r="AM29" s="126">
        <f t="shared" si="9"/>
        <v>623</v>
      </c>
      <c r="AN29" s="126">
        <f t="shared" si="10"/>
        <v>432</v>
      </c>
      <c r="AO29" s="126">
        <f t="shared" si="11"/>
        <v>781</v>
      </c>
      <c r="AP29" s="126">
        <f t="shared" si="12"/>
        <v>820</v>
      </c>
      <c r="AQ29" s="126">
        <f t="shared" si="13"/>
        <v>311</v>
      </c>
    </row>
    <row r="30" spans="1:43">
      <c r="C30" s="44" t="s">
        <v>58</v>
      </c>
      <c r="D30" s="61"/>
      <c r="E30" s="114"/>
      <c r="F30" s="114"/>
      <c r="G30" s="112">
        <f>G18-C18</f>
        <v>416</v>
      </c>
      <c r="H30" s="112">
        <f>H17-C17</f>
        <v>-296</v>
      </c>
      <c r="I30" s="112">
        <f>I16-C16</f>
        <v>329</v>
      </c>
      <c r="J30" s="112">
        <f>J15-C15</f>
        <v>-269</v>
      </c>
      <c r="K30" s="112">
        <f>K14-C14</f>
        <v>-322</v>
      </c>
      <c r="L30" s="112">
        <f>L13-C13</f>
        <v>-705</v>
      </c>
      <c r="M30" s="112">
        <f>M12-C12</f>
        <v>-732</v>
      </c>
      <c r="N30" s="112">
        <f>N11-C11</f>
        <v>-951</v>
      </c>
      <c r="O30" s="113">
        <f>O10-C10</f>
        <v>108</v>
      </c>
      <c r="P30" s="112">
        <f>P9-C9</f>
        <v>751</v>
      </c>
      <c r="Q30" s="112">
        <f>Q8-C8</f>
        <v>880</v>
      </c>
      <c r="R30" s="112">
        <f>R7-C7</f>
        <v>520</v>
      </c>
      <c r="T30" s="45">
        <v>4</v>
      </c>
      <c r="U30" s="46">
        <f>_xlfn.STDEV.P(AF30:AQ30)</f>
        <v>260.95757158332594</v>
      </c>
      <c r="V30" s="45">
        <f>AVERAGE(AF30:AQ30)</f>
        <v>523.25</v>
      </c>
      <c r="W30" s="45">
        <f>1.645*U30</f>
        <v>429.27520525457118</v>
      </c>
      <c r="X30" s="116">
        <f t="shared" si="14"/>
        <v>494.10400000000004</v>
      </c>
      <c r="AB30" s="44" t="s">
        <v>58</v>
      </c>
      <c r="AC30" s="126"/>
      <c r="AD30" s="126"/>
      <c r="AE30" s="126"/>
      <c r="AF30" s="126">
        <f t="shared" si="2"/>
        <v>416</v>
      </c>
      <c r="AG30" s="126">
        <f t="shared" si="3"/>
        <v>296</v>
      </c>
      <c r="AH30" s="126">
        <f t="shared" si="4"/>
        <v>329</v>
      </c>
      <c r="AI30" s="126">
        <f t="shared" si="5"/>
        <v>269</v>
      </c>
      <c r="AJ30" s="126">
        <f t="shared" si="6"/>
        <v>322</v>
      </c>
      <c r="AK30" s="126">
        <f t="shared" si="7"/>
        <v>705</v>
      </c>
      <c r="AL30" s="126">
        <f t="shared" si="8"/>
        <v>732</v>
      </c>
      <c r="AM30" s="126">
        <f t="shared" si="9"/>
        <v>951</v>
      </c>
      <c r="AN30" s="126">
        <f t="shared" si="10"/>
        <v>108</v>
      </c>
      <c r="AO30" s="126">
        <f t="shared" si="11"/>
        <v>751</v>
      </c>
      <c r="AP30" s="126">
        <f t="shared" si="12"/>
        <v>880</v>
      </c>
      <c r="AQ30" s="126">
        <f t="shared" si="13"/>
        <v>520</v>
      </c>
    </row>
    <row r="31" spans="1:43" ht="15.75" thickBot="1">
      <c r="C31" s="44" t="s">
        <v>59</v>
      </c>
      <c r="D31" s="61"/>
      <c r="E31" s="114"/>
      <c r="F31" s="114"/>
      <c r="G31" s="114"/>
      <c r="H31" s="112">
        <f>H18-C18</f>
        <v>23</v>
      </c>
      <c r="I31" s="112">
        <f>I17-C17</f>
        <v>-556</v>
      </c>
      <c r="J31" s="112">
        <f>J16-C16</f>
        <v>665</v>
      </c>
      <c r="K31" s="112">
        <f>K15-C15</f>
        <v>-406</v>
      </c>
      <c r="L31" s="112">
        <f>L14-C14</f>
        <v>-1119</v>
      </c>
      <c r="M31" s="112">
        <f>M13-C13</f>
        <v>-1187</v>
      </c>
      <c r="N31" s="112">
        <f>N12-C12</f>
        <v>-767</v>
      </c>
      <c r="O31" s="113">
        <f>O11-C11</f>
        <v>-54</v>
      </c>
      <c r="P31" s="112">
        <f>P10-C10</f>
        <v>398</v>
      </c>
      <c r="Q31" s="112">
        <f>Q9-C9</f>
        <v>790</v>
      </c>
      <c r="R31" s="112">
        <f>R8-C8</f>
        <v>504</v>
      </c>
      <c r="T31" s="47">
        <v>5</v>
      </c>
      <c r="U31" s="48">
        <f>_xlfn.STDEV.P(AG31:AQ31)</f>
        <v>356.90855832869079</v>
      </c>
      <c r="V31" s="47">
        <f>AVERAGE(AG31:AQ31)</f>
        <v>588.09090909090912</v>
      </c>
      <c r="W31" s="45">
        <f t="shared" si="15"/>
        <v>587.1145784506964</v>
      </c>
      <c r="X31" s="116">
        <f t="shared" si="14"/>
        <v>527.04</v>
      </c>
      <c r="AB31" s="44" t="s">
        <v>59</v>
      </c>
      <c r="AC31" s="126"/>
      <c r="AD31" s="126"/>
      <c r="AE31" s="126"/>
      <c r="AF31" s="126"/>
      <c r="AG31" s="126">
        <f t="shared" si="3"/>
        <v>23</v>
      </c>
      <c r="AH31" s="126">
        <f t="shared" si="4"/>
        <v>556</v>
      </c>
      <c r="AI31" s="126">
        <f t="shared" si="5"/>
        <v>665</v>
      </c>
      <c r="AJ31" s="126">
        <f t="shared" si="6"/>
        <v>406</v>
      </c>
      <c r="AK31" s="126">
        <f t="shared" si="7"/>
        <v>1119</v>
      </c>
      <c r="AL31" s="126">
        <f t="shared" si="8"/>
        <v>1187</v>
      </c>
      <c r="AM31" s="126">
        <f t="shared" si="9"/>
        <v>767</v>
      </c>
      <c r="AN31" s="126">
        <f t="shared" si="10"/>
        <v>54</v>
      </c>
      <c r="AO31" s="126">
        <f t="shared" si="11"/>
        <v>398</v>
      </c>
      <c r="AP31" s="126">
        <f t="shared" si="12"/>
        <v>790</v>
      </c>
      <c r="AQ31" s="126">
        <f t="shared" si="13"/>
        <v>504</v>
      </c>
    </row>
    <row r="32" spans="1:43"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</row>
    <row r="33" spans="1:30" ht="30">
      <c r="K33" s="50" t="s">
        <v>60</v>
      </c>
    </row>
    <row r="34" spans="1:30" ht="22.5">
      <c r="K34" s="51" t="s">
        <v>82</v>
      </c>
      <c r="L34" s="52" t="s">
        <v>61</v>
      </c>
      <c r="M34" s="53" t="s">
        <v>62</v>
      </c>
      <c r="N34" s="123" t="s">
        <v>89</v>
      </c>
    </row>
    <row r="35" spans="1:30">
      <c r="J35" s="54" t="s">
        <v>40</v>
      </c>
      <c r="K35" s="128">
        <f>C19</f>
        <v>11838</v>
      </c>
      <c r="L35" s="55">
        <f>K35-X27</f>
        <v>11442.704</v>
      </c>
      <c r="M35" s="56">
        <f>K35+X27</f>
        <v>12233.296</v>
      </c>
      <c r="N35" s="135">
        <f>M35-L35</f>
        <v>790.59200000000055</v>
      </c>
      <c r="O35" s="57"/>
      <c r="P35" s="57"/>
      <c r="Q35" s="57"/>
    </row>
    <row r="36" spans="1:30">
      <c r="J36" s="54" t="s">
        <v>41</v>
      </c>
      <c r="K36" s="128">
        <f t="shared" ref="K36:K39" si="16">C20</f>
        <v>11684</v>
      </c>
      <c r="L36" s="55">
        <f>K36-X28</f>
        <v>11255.768</v>
      </c>
      <c r="M36" s="56">
        <f>K36+X28</f>
        <v>12112.232</v>
      </c>
      <c r="N36" s="135">
        <f t="shared" ref="N36:N39" si="17">M36-L36</f>
        <v>856.46399999999994</v>
      </c>
      <c r="O36" s="57"/>
      <c r="P36" s="57"/>
      <c r="Q36" s="57"/>
    </row>
    <row r="37" spans="1:30">
      <c r="J37" s="54" t="s">
        <v>42</v>
      </c>
      <c r="K37" s="128">
        <f t="shared" si="16"/>
        <v>11558</v>
      </c>
      <c r="L37" s="55">
        <f>K37-X29</f>
        <v>11096.832</v>
      </c>
      <c r="M37" s="56">
        <f>K37+X29</f>
        <v>12019.168</v>
      </c>
      <c r="N37" s="135">
        <f t="shared" si="17"/>
        <v>922.33599999999933</v>
      </c>
      <c r="O37" s="57"/>
      <c r="P37" s="57"/>
      <c r="Q37" s="57"/>
    </row>
    <row r="38" spans="1:30">
      <c r="J38" s="54" t="s">
        <v>43</v>
      </c>
      <c r="K38" s="128">
        <f t="shared" si="16"/>
        <v>11392</v>
      </c>
      <c r="L38" s="55">
        <f>K38-X30</f>
        <v>10897.896000000001</v>
      </c>
      <c r="M38" s="56">
        <f>K38+X30</f>
        <v>11886.103999999999</v>
      </c>
      <c r="N38" s="135">
        <f t="shared" si="17"/>
        <v>988.20799999999872</v>
      </c>
      <c r="O38" s="57"/>
      <c r="P38" s="57"/>
      <c r="Q38" s="57"/>
    </row>
    <row r="39" spans="1:30">
      <c r="J39" s="54" t="s">
        <v>44</v>
      </c>
      <c r="K39" s="128">
        <f t="shared" si="16"/>
        <v>11191</v>
      </c>
      <c r="L39" s="55">
        <f>K39-X31</f>
        <v>10663.96</v>
      </c>
      <c r="M39" s="56">
        <f>K39+X31</f>
        <v>11718.04</v>
      </c>
      <c r="N39" s="135">
        <f t="shared" si="17"/>
        <v>1054.0800000000017</v>
      </c>
      <c r="O39" s="57"/>
      <c r="P39" s="57"/>
      <c r="Q39" s="57"/>
    </row>
    <row r="41" spans="1:30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</row>
    <row r="42" spans="1:30">
      <c r="H42" s="72" t="s">
        <v>79</v>
      </c>
    </row>
    <row r="43" spans="1:30" ht="30">
      <c r="B43" s="31" t="s">
        <v>47</v>
      </c>
      <c r="C43" s="32" t="s">
        <v>48</v>
      </c>
      <c r="D43" s="32" t="s">
        <v>38</v>
      </c>
      <c r="E43" s="32" t="s">
        <v>37</v>
      </c>
      <c r="F43" s="32" t="s">
        <v>36</v>
      </c>
      <c r="G43" s="32" t="s">
        <v>35</v>
      </c>
      <c r="H43" s="32" t="s">
        <v>34</v>
      </c>
      <c r="I43" s="32" t="s">
        <v>33</v>
      </c>
      <c r="J43" s="32" t="s">
        <v>32</v>
      </c>
      <c r="K43" s="32" t="s">
        <v>31</v>
      </c>
      <c r="L43" s="32" t="s">
        <v>30</v>
      </c>
      <c r="M43" s="32" t="s">
        <v>29</v>
      </c>
      <c r="N43" s="32" t="s">
        <v>28</v>
      </c>
      <c r="O43" s="32" t="s">
        <v>27</v>
      </c>
      <c r="P43" s="107" t="s">
        <v>26</v>
      </c>
      <c r="Q43" s="107" t="s">
        <v>25</v>
      </c>
      <c r="R43" s="107" t="s">
        <v>24</v>
      </c>
      <c r="S43" s="33"/>
      <c r="T43" s="33"/>
      <c r="U43" s="33"/>
      <c r="V43" s="33"/>
    </row>
    <row r="44" spans="1:30">
      <c r="B44" s="31" t="s">
        <v>24</v>
      </c>
      <c r="C44" s="109">
        <v>5539</v>
      </c>
      <c r="D44" s="109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8"/>
      <c r="Q44" s="108"/>
      <c r="R44" s="35">
        <f>C44</f>
        <v>5539</v>
      </c>
      <c r="S44" s="33"/>
      <c r="T44" s="33"/>
      <c r="U44" s="33"/>
      <c r="V44" s="33"/>
    </row>
    <row r="45" spans="1:30">
      <c r="B45" s="31" t="s">
        <v>25</v>
      </c>
      <c r="C45" s="109">
        <v>5522</v>
      </c>
      <c r="D45" s="109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35">
        <f>C45</f>
        <v>5522</v>
      </c>
      <c r="R45" s="91">
        <v>5471</v>
      </c>
      <c r="S45" s="33"/>
      <c r="T45" s="33"/>
      <c r="U45" s="33"/>
      <c r="V45" s="33"/>
    </row>
    <row r="46" spans="1:30">
      <c r="B46" s="31" t="s">
        <v>26</v>
      </c>
      <c r="C46" s="109">
        <v>5475</v>
      </c>
      <c r="D46" s="109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35">
        <f>C46</f>
        <v>5475</v>
      </c>
      <c r="Q46" s="91">
        <v>5532</v>
      </c>
      <c r="R46" s="91">
        <v>5431</v>
      </c>
      <c r="S46" s="33"/>
      <c r="T46" s="33"/>
      <c r="U46" s="33"/>
      <c r="V46" s="33"/>
    </row>
    <row r="47" spans="1:30">
      <c r="B47" s="32" t="s">
        <v>27</v>
      </c>
      <c r="C47" s="110">
        <v>5421</v>
      </c>
      <c r="D47" s="110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>C47</f>
        <v>5421</v>
      </c>
      <c r="P47" s="91">
        <v>5546</v>
      </c>
      <c r="Q47" s="91">
        <v>5540</v>
      </c>
      <c r="R47" s="91">
        <v>5434</v>
      </c>
      <c r="S47" s="33"/>
      <c r="T47" s="33"/>
      <c r="U47" s="33"/>
      <c r="V47" s="33"/>
    </row>
    <row r="48" spans="1:30">
      <c r="B48" s="32" t="s">
        <v>28</v>
      </c>
      <c r="C48" s="110">
        <v>5459</v>
      </c>
      <c r="D48" s="110"/>
      <c r="E48" s="34"/>
      <c r="F48" s="34"/>
      <c r="G48" s="34"/>
      <c r="H48" s="34"/>
      <c r="I48" s="34"/>
      <c r="J48" s="34"/>
      <c r="K48" s="34"/>
      <c r="L48" s="34"/>
      <c r="M48" s="34"/>
      <c r="N48" s="35">
        <f>C48</f>
        <v>5459</v>
      </c>
      <c r="O48" s="91">
        <v>5574</v>
      </c>
      <c r="P48" s="91">
        <v>5642</v>
      </c>
      <c r="Q48" s="91">
        <v>5623</v>
      </c>
      <c r="R48" s="91">
        <v>5487</v>
      </c>
      <c r="S48" s="33"/>
      <c r="T48" s="33"/>
      <c r="U48" s="33"/>
      <c r="V48" s="33"/>
    </row>
    <row r="49" spans="2:22">
      <c r="B49" s="32" t="s">
        <v>29</v>
      </c>
      <c r="C49" s="110">
        <v>5595</v>
      </c>
      <c r="D49" s="110"/>
      <c r="E49" s="34"/>
      <c r="F49" s="34"/>
      <c r="G49" s="34"/>
      <c r="H49" s="34"/>
      <c r="I49" s="34"/>
      <c r="J49" s="34"/>
      <c r="K49" s="34"/>
      <c r="L49" s="34"/>
      <c r="M49" s="35">
        <f>C49</f>
        <v>5595</v>
      </c>
      <c r="N49" s="91">
        <v>5522</v>
      </c>
      <c r="O49" s="91">
        <v>5709</v>
      </c>
      <c r="P49" s="91">
        <v>5734</v>
      </c>
      <c r="Q49" s="91">
        <v>5691</v>
      </c>
      <c r="R49" s="91">
        <v>5545</v>
      </c>
      <c r="S49" s="33"/>
      <c r="T49" s="33"/>
      <c r="U49" s="33"/>
      <c r="V49" s="33"/>
    </row>
    <row r="50" spans="2:22">
      <c r="B50" s="32" t="s">
        <v>30</v>
      </c>
      <c r="C50" s="110">
        <v>5834</v>
      </c>
      <c r="D50" s="110"/>
      <c r="E50" s="34"/>
      <c r="F50" s="34"/>
      <c r="G50" s="34"/>
      <c r="H50" s="34"/>
      <c r="I50" s="34"/>
      <c r="J50" s="34"/>
      <c r="K50" s="34"/>
      <c r="L50" s="35">
        <f>C50</f>
        <v>5834</v>
      </c>
      <c r="M50" s="91">
        <v>5579</v>
      </c>
      <c r="N50" s="91">
        <v>5514</v>
      </c>
      <c r="O50" s="91">
        <v>5740</v>
      </c>
      <c r="P50" s="91">
        <v>5770</v>
      </c>
      <c r="Q50" s="91">
        <v>5724</v>
      </c>
      <c r="R50" s="34"/>
      <c r="S50" s="33"/>
      <c r="T50" s="33"/>
      <c r="U50" s="33"/>
      <c r="V50" s="33"/>
    </row>
    <row r="51" spans="2:22">
      <c r="B51" s="32" t="s">
        <v>31</v>
      </c>
      <c r="C51" s="110">
        <v>6097</v>
      </c>
      <c r="D51" s="110"/>
      <c r="E51" s="34"/>
      <c r="F51" s="34"/>
      <c r="G51" s="34"/>
      <c r="H51" s="34"/>
      <c r="I51" s="34"/>
      <c r="J51" s="34"/>
      <c r="K51" s="35">
        <f>C51</f>
        <v>6097</v>
      </c>
      <c r="L51" s="91">
        <v>5806</v>
      </c>
      <c r="M51" s="91">
        <v>5556</v>
      </c>
      <c r="N51" s="91">
        <v>5512</v>
      </c>
      <c r="O51" s="91">
        <v>5753</v>
      </c>
      <c r="P51" s="91">
        <v>5776</v>
      </c>
      <c r="Q51" s="34"/>
      <c r="R51" s="34"/>
      <c r="S51" s="33"/>
      <c r="T51" s="33"/>
      <c r="U51" s="33"/>
      <c r="V51" s="33"/>
    </row>
    <row r="52" spans="2:22">
      <c r="B52" s="32" t="s">
        <v>32</v>
      </c>
      <c r="C52" s="110">
        <v>6297</v>
      </c>
      <c r="D52" s="110"/>
      <c r="E52" s="34"/>
      <c r="F52" s="34"/>
      <c r="G52" s="34"/>
      <c r="H52" s="34"/>
      <c r="I52" s="34"/>
      <c r="J52" s="35">
        <f>C52</f>
        <v>6297</v>
      </c>
      <c r="K52" s="91">
        <v>6238</v>
      </c>
      <c r="L52" s="91">
        <v>5906</v>
      </c>
      <c r="M52" s="91">
        <v>5642</v>
      </c>
      <c r="N52" s="91">
        <v>5602</v>
      </c>
      <c r="O52" s="91">
        <v>5862</v>
      </c>
      <c r="P52" s="34"/>
      <c r="Q52" s="34"/>
      <c r="R52" s="34"/>
      <c r="S52" s="33"/>
      <c r="T52" s="33"/>
      <c r="U52" s="33"/>
      <c r="V52" s="33"/>
    </row>
    <row r="53" spans="2:22">
      <c r="B53" s="32" t="s">
        <v>33</v>
      </c>
      <c r="C53" s="110">
        <v>6152</v>
      </c>
      <c r="D53" s="110"/>
      <c r="E53" s="34"/>
      <c r="F53" s="34"/>
      <c r="G53" s="34"/>
      <c r="H53" s="34"/>
      <c r="I53" s="35">
        <f>C53</f>
        <v>6152</v>
      </c>
      <c r="J53" s="91">
        <v>6342</v>
      </c>
      <c r="K53" s="91">
        <v>6252</v>
      </c>
      <c r="L53" s="91">
        <v>5865</v>
      </c>
      <c r="M53" s="91">
        <v>5593</v>
      </c>
      <c r="N53" s="91">
        <v>5609</v>
      </c>
      <c r="O53" s="34"/>
      <c r="P53" s="34"/>
      <c r="Q53" s="34"/>
      <c r="R53" s="34"/>
      <c r="S53" s="33"/>
      <c r="T53" s="33"/>
      <c r="U53" s="33"/>
      <c r="V53" s="33"/>
    </row>
    <row r="54" spans="2:22">
      <c r="B54" s="32" t="s">
        <v>34</v>
      </c>
      <c r="C54" s="110">
        <v>6455</v>
      </c>
      <c r="D54" s="110"/>
      <c r="E54" s="34"/>
      <c r="F54" s="34"/>
      <c r="G54" s="34"/>
      <c r="H54" s="35">
        <f>C54</f>
        <v>6455</v>
      </c>
      <c r="I54" s="91">
        <v>6328</v>
      </c>
      <c r="J54" s="91">
        <v>6481</v>
      </c>
      <c r="K54" s="91">
        <v>6348</v>
      </c>
      <c r="L54" s="91">
        <v>5940</v>
      </c>
      <c r="M54" s="91">
        <v>5663</v>
      </c>
      <c r="N54" s="34"/>
      <c r="O54" s="34"/>
      <c r="P54" s="34"/>
      <c r="Q54" s="34"/>
      <c r="R54" s="34"/>
      <c r="S54" s="33"/>
      <c r="T54" s="33"/>
      <c r="U54" s="33"/>
      <c r="V54" s="33"/>
    </row>
    <row r="55" spans="2:22">
      <c r="B55" s="32" t="s">
        <v>35</v>
      </c>
      <c r="C55" s="110">
        <v>6731</v>
      </c>
      <c r="D55" s="110"/>
      <c r="E55" s="34"/>
      <c r="F55" s="34"/>
      <c r="G55" s="35">
        <f>C55</f>
        <v>6731</v>
      </c>
      <c r="H55" s="91">
        <v>6493</v>
      </c>
      <c r="I55" s="91">
        <v>6355</v>
      </c>
      <c r="J55" s="91">
        <v>6480</v>
      </c>
      <c r="K55" s="91">
        <v>6315</v>
      </c>
      <c r="L55" s="91">
        <v>5875</v>
      </c>
      <c r="M55" s="34"/>
      <c r="N55" s="34"/>
      <c r="O55" s="34"/>
      <c r="P55" s="34"/>
      <c r="Q55" s="34"/>
      <c r="R55" s="34"/>
      <c r="S55" s="33"/>
      <c r="T55" s="33"/>
      <c r="U55" s="33"/>
      <c r="V55" s="33"/>
    </row>
    <row r="56" spans="2:22">
      <c r="B56" s="32" t="s">
        <v>36</v>
      </c>
      <c r="C56" s="110">
        <v>6645</v>
      </c>
      <c r="D56" s="110"/>
      <c r="E56" s="34"/>
      <c r="F56" s="35">
        <f>C56</f>
        <v>6645</v>
      </c>
      <c r="G56" s="91">
        <v>6748</v>
      </c>
      <c r="H56" s="91">
        <v>6487</v>
      </c>
      <c r="I56" s="91">
        <v>6337</v>
      </c>
      <c r="J56" s="91">
        <v>6418</v>
      </c>
      <c r="K56" s="91">
        <v>6201</v>
      </c>
      <c r="L56" s="34"/>
      <c r="M56" s="34"/>
      <c r="N56" s="34"/>
      <c r="O56" s="34"/>
      <c r="P56" s="34"/>
      <c r="Q56" s="34"/>
      <c r="R56" s="34"/>
      <c r="S56" s="33"/>
      <c r="T56" s="33"/>
      <c r="U56" s="33"/>
      <c r="V56" s="33"/>
    </row>
    <row r="57" spans="2:22">
      <c r="B57" s="32" t="s">
        <v>37</v>
      </c>
      <c r="C57" s="110">
        <v>6104</v>
      </c>
      <c r="D57" s="110"/>
      <c r="E57" s="35">
        <f>C57</f>
        <v>6104</v>
      </c>
      <c r="F57" s="91">
        <v>6566</v>
      </c>
      <c r="G57" s="91">
        <v>6690</v>
      </c>
      <c r="H57" s="91">
        <v>6437</v>
      </c>
      <c r="I57" s="91">
        <v>6288</v>
      </c>
      <c r="J57" s="91">
        <v>6307</v>
      </c>
      <c r="K57" s="34"/>
      <c r="L57" s="34"/>
      <c r="M57" s="34"/>
      <c r="N57" s="34"/>
      <c r="O57" s="34"/>
      <c r="P57" s="34"/>
      <c r="Q57" s="34"/>
      <c r="R57" s="34"/>
      <c r="S57" s="33"/>
      <c r="T57" s="33"/>
      <c r="U57" s="33"/>
      <c r="V57" s="33"/>
    </row>
    <row r="58" spans="2:22">
      <c r="B58" s="32" t="s">
        <v>38</v>
      </c>
      <c r="C58" s="110">
        <v>6451</v>
      </c>
      <c r="D58" s="35">
        <f>C58</f>
        <v>6451</v>
      </c>
      <c r="E58" s="91">
        <v>6128</v>
      </c>
      <c r="F58" s="91">
        <v>6471</v>
      </c>
      <c r="G58" s="91">
        <v>6639</v>
      </c>
      <c r="H58" s="91">
        <v>6337</v>
      </c>
      <c r="I58" s="91">
        <v>6201</v>
      </c>
      <c r="J58" s="34"/>
      <c r="K58" s="34"/>
      <c r="L58" s="34"/>
      <c r="M58" s="34"/>
      <c r="N58" s="34"/>
      <c r="O58" s="34"/>
      <c r="P58" s="34"/>
      <c r="Q58" s="34"/>
      <c r="R58" s="34"/>
      <c r="S58" s="33"/>
      <c r="T58" s="33"/>
      <c r="U58" s="33"/>
      <c r="V58" s="33"/>
    </row>
    <row r="59" spans="2:22">
      <c r="B59" s="32" t="s">
        <v>39</v>
      </c>
      <c r="C59" s="111">
        <v>6011</v>
      </c>
      <c r="D59" s="91">
        <v>6240</v>
      </c>
      <c r="E59" s="91">
        <v>5994</v>
      </c>
      <c r="F59" s="91">
        <v>6209</v>
      </c>
      <c r="G59" s="91">
        <v>6441</v>
      </c>
      <c r="H59" s="91">
        <v>6180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3"/>
      <c r="T59" s="33"/>
      <c r="U59" s="33"/>
      <c r="V59" s="33"/>
    </row>
    <row r="60" spans="2:22">
      <c r="B60" s="32" t="s">
        <v>40</v>
      </c>
      <c r="C60" s="91">
        <v>5779</v>
      </c>
      <c r="D60" s="91">
        <v>6049</v>
      </c>
      <c r="E60" s="91">
        <v>5911</v>
      </c>
      <c r="F60" s="91">
        <v>5953</v>
      </c>
      <c r="G60" s="91">
        <v>6212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3"/>
      <c r="T60" s="33"/>
      <c r="U60" s="33"/>
      <c r="V60" s="33"/>
    </row>
    <row r="61" spans="2:22">
      <c r="B61" s="32" t="s">
        <v>41</v>
      </c>
      <c r="C61" s="91">
        <v>5527</v>
      </c>
      <c r="D61" s="91">
        <v>5833</v>
      </c>
      <c r="E61" s="91">
        <v>5787</v>
      </c>
      <c r="F61" s="91">
        <v>5732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3"/>
      <c r="T61" s="33"/>
      <c r="U61" s="33"/>
      <c r="V61" s="33"/>
    </row>
    <row r="62" spans="2:22">
      <c r="B62" s="32" t="s">
        <v>42</v>
      </c>
      <c r="C62" s="91">
        <v>5324</v>
      </c>
      <c r="D62" s="91">
        <v>5674</v>
      </c>
      <c r="E62" s="91">
        <v>5666</v>
      </c>
      <c r="F62" s="36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3"/>
      <c r="T62" s="33"/>
      <c r="U62" s="33"/>
      <c r="V62" s="33"/>
    </row>
    <row r="63" spans="2:22">
      <c r="B63" s="32" t="s">
        <v>43</v>
      </c>
      <c r="C63" s="91">
        <v>5208</v>
      </c>
      <c r="D63" s="91">
        <v>5569</v>
      </c>
      <c r="E63" s="36"/>
      <c r="F63" s="36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3"/>
      <c r="T63" s="33"/>
      <c r="U63" s="33"/>
      <c r="V63" s="33"/>
    </row>
    <row r="64" spans="2:22">
      <c r="B64" s="32" t="s">
        <v>44</v>
      </c>
      <c r="C64" s="91">
        <v>5209</v>
      </c>
      <c r="D64" s="37"/>
      <c r="E64" s="36"/>
      <c r="F64" s="36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3"/>
      <c r="T64" s="33"/>
      <c r="U64" s="33"/>
      <c r="V64" s="33"/>
    </row>
    <row r="65" spans="1:43">
      <c r="A65" s="33"/>
      <c r="B65" s="33"/>
      <c r="C65" s="33"/>
      <c r="D65" s="33"/>
      <c r="R65" s="33"/>
      <c r="S65" s="33"/>
      <c r="T65" s="33"/>
      <c r="U65" s="33"/>
      <c r="V65" s="33"/>
    </row>
    <row r="66" spans="1:43">
      <c r="A66" s="38" t="s">
        <v>49</v>
      </c>
      <c r="B66" s="38"/>
      <c r="C66" s="38"/>
      <c r="D66" s="38"/>
      <c r="R66" s="33"/>
      <c r="S66" s="33"/>
      <c r="T66" s="33"/>
      <c r="U66" s="33"/>
      <c r="V66" s="33"/>
      <c r="Y66" s="38" t="s">
        <v>87</v>
      </c>
      <c r="Z66" s="38"/>
      <c r="AA66" s="38"/>
      <c r="AB66" s="38"/>
      <c r="AC66" s="121"/>
      <c r="AP66" s="33"/>
      <c r="AQ66" s="33"/>
    </row>
    <row r="67" spans="1:43" ht="23.25">
      <c r="D67" s="32" t="s">
        <v>38</v>
      </c>
      <c r="E67" s="32" t="s">
        <v>37</v>
      </c>
      <c r="F67" s="32" t="s">
        <v>36</v>
      </c>
      <c r="G67" s="32" t="s">
        <v>35</v>
      </c>
      <c r="H67" s="32" t="s">
        <v>34</v>
      </c>
      <c r="I67" s="32" t="s">
        <v>33</v>
      </c>
      <c r="J67" s="32" t="s">
        <v>32</v>
      </c>
      <c r="K67" s="32" t="s">
        <v>31</v>
      </c>
      <c r="L67" s="32" t="s">
        <v>30</v>
      </c>
      <c r="M67" s="32" t="s">
        <v>29</v>
      </c>
      <c r="N67" s="32" t="s">
        <v>28</v>
      </c>
      <c r="O67" s="32" t="s">
        <v>27</v>
      </c>
      <c r="P67" s="32" t="s">
        <v>26</v>
      </c>
      <c r="Q67" s="32" t="s">
        <v>25</v>
      </c>
      <c r="R67" s="32" t="s">
        <v>24</v>
      </c>
      <c r="T67" s="39" t="s">
        <v>50</v>
      </c>
      <c r="U67" s="40" t="s">
        <v>51</v>
      </c>
      <c r="V67" s="41" t="s">
        <v>52</v>
      </c>
      <c r="W67" s="41" t="s">
        <v>53</v>
      </c>
      <c r="X67" s="42" t="s">
        <v>54</v>
      </c>
      <c r="AB67" s="32" t="s">
        <v>38</v>
      </c>
      <c r="AC67" s="32" t="s">
        <v>37</v>
      </c>
      <c r="AD67" s="32" t="s">
        <v>36</v>
      </c>
      <c r="AE67" s="32" t="s">
        <v>35</v>
      </c>
      <c r="AF67" s="32" t="s">
        <v>34</v>
      </c>
      <c r="AG67" s="32" t="s">
        <v>33</v>
      </c>
      <c r="AH67" s="32" t="s">
        <v>32</v>
      </c>
      <c r="AI67" s="32" t="s">
        <v>31</v>
      </c>
      <c r="AJ67" s="32" t="s">
        <v>30</v>
      </c>
      <c r="AK67" s="32" t="s">
        <v>29</v>
      </c>
      <c r="AL67" s="32" t="s">
        <v>28</v>
      </c>
      <c r="AM67" s="32" t="s">
        <v>27</v>
      </c>
      <c r="AN67" s="32" t="s">
        <v>26</v>
      </c>
      <c r="AO67" s="32" t="s">
        <v>25</v>
      </c>
      <c r="AP67" s="32" t="s">
        <v>24</v>
      </c>
    </row>
    <row r="68" spans="1:43">
      <c r="C68" s="44" t="s">
        <v>55</v>
      </c>
      <c r="D68" s="115">
        <f>D59-C59</f>
        <v>229</v>
      </c>
      <c r="E68" s="112">
        <f>E58-C58</f>
        <v>-323</v>
      </c>
      <c r="F68" s="112">
        <f>F57-C57</f>
        <v>462</v>
      </c>
      <c r="G68" s="112">
        <f>G56-C56</f>
        <v>103</v>
      </c>
      <c r="H68" s="112">
        <f>H55-C55</f>
        <v>-238</v>
      </c>
      <c r="I68" s="112">
        <f>I54-C54</f>
        <v>-127</v>
      </c>
      <c r="J68" s="112">
        <f>J53-C53</f>
        <v>190</v>
      </c>
      <c r="K68" s="112">
        <f>K52-C52</f>
        <v>-59</v>
      </c>
      <c r="L68" s="112">
        <f>L51-C51</f>
        <v>-291</v>
      </c>
      <c r="M68" s="112">
        <f>M50-C50</f>
        <v>-255</v>
      </c>
      <c r="N68" s="112">
        <f>N49-C49</f>
        <v>-73</v>
      </c>
      <c r="O68" s="113">
        <f>O48-C48</f>
        <v>115</v>
      </c>
      <c r="P68" s="112">
        <f>P47-C47</f>
        <v>125</v>
      </c>
      <c r="Q68" s="112">
        <f>Q46-C46</f>
        <v>57</v>
      </c>
      <c r="R68" s="112">
        <f>R45-C45</f>
        <v>-51</v>
      </c>
      <c r="T68" s="45">
        <v>1</v>
      </c>
      <c r="U68" s="46">
        <f>_xlfn.STDEV.P(AC68:AQ68)</f>
        <v>118.03305054266862</v>
      </c>
      <c r="V68" s="45">
        <f>AVERAGE(AB68:AQ68)</f>
        <v>179.86666666666667</v>
      </c>
      <c r="W68" s="45">
        <f>1.645*U68</f>
        <v>194.16436814268988</v>
      </c>
      <c r="X68" s="116">
        <f>50.46*T68+164.76</f>
        <v>215.22</v>
      </c>
      <c r="AA68" s="44" t="s">
        <v>55</v>
      </c>
      <c r="AB68" s="115">
        <f>ABS(D68)</f>
        <v>229</v>
      </c>
      <c r="AC68" s="115">
        <f t="shared" ref="AC68:AC69" si="18">ABS(E68)</f>
        <v>323</v>
      </c>
      <c r="AD68" s="115">
        <f t="shared" ref="AD68:AD70" si="19">ABS(F68)</f>
        <v>462</v>
      </c>
      <c r="AE68" s="115">
        <f t="shared" ref="AE68:AE71" si="20">ABS(G68)</f>
        <v>103</v>
      </c>
      <c r="AF68" s="115">
        <f t="shared" ref="AF68:AF72" si="21">ABS(H68)</f>
        <v>238</v>
      </c>
      <c r="AG68" s="115">
        <f t="shared" ref="AG68:AG72" si="22">ABS(I68)</f>
        <v>127</v>
      </c>
      <c r="AH68" s="115">
        <f t="shared" ref="AH68:AH72" si="23">ABS(J68)</f>
        <v>190</v>
      </c>
      <c r="AI68" s="115">
        <f t="shared" ref="AI68:AI72" si="24">ABS(K68)</f>
        <v>59</v>
      </c>
      <c r="AJ68" s="115">
        <f t="shared" ref="AJ68:AJ72" si="25">ABS(L68)</f>
        <v>291</v>
      </c>
      <c r="AK68" s="115">
        <f t="shared" ref="AK68:AK72" si="26">ABS(M68)</f>
        <v>255</v>
      </c>
      <c r="AL68" s="115">
        <f t="shared" ref="AL68:AL72" si="27">ABS(N68)</f>
        <v>73</v>
      </c>
      <c r="AM68" s="115">
        <f t="shared" ref="AM68:AM72" si="28">ABS(O68)</f>
        <v>115</v>
      </c>
      <c r="AN68" s="115">
        <f t="shared" ref="AN68:AN72" si="29">ABS(P68)</f>
        <v>125</v>
      </c>
      <c r="AO68" s="115">
        <f t="shared" ref="AO68:AO72" si="30">ABS(Q68)</f>
        <v>57</v>
      </c>
      <c r="AP68" s="115">
        <f t="shared" ref="AP68:AP72" si="31">ABS(R68)</f>
        <v>51</v>
      </c>
    </row>
    <row r="69" spans="1:43">
      <c r="C69" s="44" t="s">
        <v>56</v>
      </c>
      <c r="D69" s="61"/>
      <c r="E69" s="112">
        <f>E59-C59</f>
        <v>-17</v>
      </c>
      <c r="F69" s="112">
        <f>F58-C58</f>
        <v>20</v>
      </c>
      <c r="G69" s="112">
        <f>G57-C57</f>
        <v>586</v>
      </c>
      <c r="H69" s="112">
        <f>H56-C56</f>
        <v>-158</v>
      </c>
      <c r="I69" s="112">
        <f>I55-C55</f>
        <v>-376</v>
      </c>
      <c r="J69" s="112">
        <f>J54-C54</f>
        <v>26</v>
      </c>
      <c r="K69" s="112">
        <f>K53-C53</f>
        <v>100</v>
      </c>
      <c r="L69" s="112">
        <f>L52-C52</f>
        <v>-391</v>
      </c>
      <c r="M69" s="112">
        <f>M51-C51</f>
        <v>-541</v>
      </c>
      <c r="N69" s="112">
        <f>N50-C50</f>
        <v>-320</v>
      </c>
      <c r="O69" s="113">
        <f>O49-C49</f>
        <v>114</v>
      </c>
      <c r="P69" s="112">
        <f>P48-C48</f>
        <v>183</v>
      </c>
      <c r="Q69" s="112">
        <f>Q47-C47</f>
        <v>119</v>
      </c>
      <c r="R69" s="112">
        <f>R46-C46</f>
        <v>-44</v>
      </c>
      <c r="T69" s="45">
        <v>2</v>
      </c>
      <c r="U69" s="46">
        <f>_xlfn.STDEV.P(AD69:AQ69)</f>
        <v>185.87939081295184</v>
      </c>
      <c r="V69" s="45">
        <f>AVERAGE(AC69:AP69)</f>
        <v>213.92857142857142</v>
      </c>
      <c r="W69" s="45">
        <f>1.645*U69</f>
        <v>305.7715978873058</v>
      </c>
      <c r="X69" s="116">
        <f t="shared" ref="X69:X72" si="32">50.46*T69+164.76</f>
        <v>265.68</v>
      </c>
      <c r="AA69" s="44" t="s">
        <v>56</v>
      </c>
      <c r="AB69" s="61"/>
      <c r="AC69" s="115">
        <f t="shared" si="18"/>
        <v>17</v>
      </c>
      <c r="AD69" s="115">
        <f t="shared" si="19"/>
        <v>20</v>
      </c>
      <c r="AE69" s="115">
        <f t="shared" si="20"/>
        <v>586</v>
      </c>
      <c r="AF69" s="115">
        <f t="shared" si="21"/>
        <v>158</v>
      </c>
      <c r="AG69" s="115">
        <f t="shared" si="22"/>
        <v>376</v>
      </c>
      <c r="AH69" s="115">
        <f t="shared" si="23"/>
        <v>26</v>
      </c>
      <c r="AI69" s="115">
        <f t="shared" si="24"/>
        <v>100</v>
      </c>
      <c r="AJ69" s="115">
        <f t="shared" si="25"/>
        <v>391</v>
      </c>
      <c r="AK69" s="115">
        <f t="shared" si="26"/>
        <v>541</v>
      </c>
      <c r="AL69" s="115">
        <f t="shared" si="27"/>
        <v>320</v>
      </c>
      <c r="AM69" s="115">
        <f t="shared" si="28"/>
        <v>114</v>
      </c>
      <c r="AN69" s="115">
        <f t="shared" si="29"/>
        <v>183</v>
      </c>
      <c r="AO69" s="115">
        <f t="shared" si="30"/>
        <v>119</v>
      </c>
      <c r="AP69" s="115">
        <f t="shared" si="31"/>
        <v>44</v>
      </c>
    </row>
    <row r="70" spans="1:43">
      <c r="C70" s="44" t="s">
        <v>57</v>
      </c>
      <c r="D70" s="61"/>
      <c r="E70" s="114"/>
      <c r="F70" s="112">
        <f>F59-C59</f>
        <v>198</v>
      </c>
      <c r="G70" s="112">
        <f>G58-C58</f>
        <v>188</v>
      </c>
      <c r="H70" s="112">
        <f>H57-C57</f>
        <v>333</v>
      </c>
      <c r="I70" s="112">
        <f>I56-C56</f>
        <v>-308</v>
      </c>
      <c r="J70" s="112">
        <f>J55-C55</f>
        <v>-251</v>
      </c>
      <c r="K70" s="112">
        <f>K54-C54</f>
        <v>-107</v>
      </c>
      <c r="L70" s="112">
        <f>L53-C53</f>
        <v>-287</v>
      </c>
      <c r="M70" s="112">
        <f>M52-C52</f>
        <v>-655</v>
      </c>
      <c r="N70" s="112">
        <f>N51-C51</f>
        <v>-585</v>
      </c>
      <c r="O70" s="113">
        <f>O50-C50</f>
        <v>-94</v>
      </c>
      <c r="P70" s="112">
        <f>P49-C49</f>
        <v>139</v>
      </c>
      <c r="Q70" s="112">
        <f>Q48-C48</f>
        <v>164</v>
      </c>
      <c r="R70" s="112">
        <f>R47-C47</f>
        <v>13</v>
      </c>
      <c r="T70" s="45">
        <v>3</v>
      </c>
      <c r="U70" s="46">
        <f>_xlfn.STDEV.P(AE70:AQ70)</f>
        <v>185.09156892978376</v>
      </c>
      <c r="V70" s="45">
        <f>AVERAGE(AD70:AP70)</f>
        <v>255.53846153846155</v>
      </c>
      <c r="W70" s="45">
        <f t="shared" ref="W70" si="33">1.645*U70</f>
        <v>304.47563088949431</v>
      </c>
      <c r="X70" s="116">
        <f t="shared" si="32"/>
        <v>316.14</v>
      </c>
      <c r="AA70" s="44" t="s">
        <v>57</v>
      </c>
      <c r="AB70" s="61"/>
      <c r="AC70" s="115"/>
      <c r="AD70" s="115">
        <f t="shared" si="19"/>
        <v>198</v>
      </c>
      <c r="AE70" s="115">
        <f t="shared" si="20"/>
        <v>188</v>
      </c>
      <c r="AF70" s="115">
        <f t="shared" si="21"/>
        <v>333</v>
      </c>
      <c r="AG70" s="115">
        <f t="shared" si="22"/>
        <v>308</v>
      </c>
      <c r="AH70" s="115">
        <f t="shared" si="23"/>
        <v>251</v>
      </c>
      <c r="AI70" s="115">
        <f t="shared" si="24"/>
        <v>107</v>
      </c>
      <c r="AJ70" s="115">
        <f t="shared" si="25"/>
        <v>287</v>
      </c>
      <c r="AK70" s="115">
        <f t="shared" si="26"/>
        <v>655</v>
      </c>
      <c r="AL70" s="115">
        <f t="shared" si="27"/>
        <v>585</v>
      </c>
      <c r="AM70" s="115">
        <f t="shared" si="28"/>
        <v>94</v>
      </c>
      <c r="AN70" s="115">
        <f t="shared" si="29"/>
        <v>139</v>
      </c>
      <c r="AO70" s="115">
        <f t="shared" si="30"/>
        <v>164</v>
      </c>
      <c r="AP70" s="115">
        <f t="shared" si="31"/>
        <v>13</v>
      </c>
    </row>
    <row r="71" spans="1:43">
      <c r="C71" s="44" t="s">
        <v>58</v>
      </c>
      <c r="D71" s="61"/>
      <c r="E71" s="114"/>
      <c r="F71" s="114"/>
      <c r="G71" s="112">
        <f>G59-C59</f>
        <v>430</v>
      </c>
      <c r="H71" s="112">
        <f>H58-C58</f>
        <v>-114</v>
      </c>
      <c r="I71" s="112">
        <f>I57-C57</f>
        <v>184</v>
      </c>
      <c r="J71" s="112">
        <f>J56-C56</f>
        <v>-227</v>
      </c>
      <c r="K71" s="112">
        <f>K55-C55</f>
        <v>-416</v>
      </c>
      <c r="L71" s="112">
        <f>L54-C54</f>
        <v>-515</v>
      </c>
      <c r="M71" s="112">
        <f>M53-C53</f>
        <v>-559</v>
      </c>
      <c r="N71" s="112">
        <f>N52-C52</f>
        <v>-695</v>
      </c>
      <c r="O71" s="113">
        <f>O51-C51</f>
        <v>-344</v>
      </c>
      <c r="P71" s="112">
        <f>P50-C50</f>
        <v>-64</v>
      </c>
      <c r="Q71" s="112">
        <f>Q49-C49</f>
        <v>96</v>
      </c>
      <c r="R71" s="112">
        <f>R48-C48</f>
        <v>28</v>
      </c>
      <c r="T71" s="45">
        <v>4</v>
      </c>
      <c r="U71" s="46">
        <f>_xlfn.STDEV.P(AF71:AQ71)</f>
        <v>215.13086541962858</v>
      </c>
      <c r="V71" s="45">
        <f>AVERAGE(AE71:AP71)</f>
        <v>306</v>
      </c>
      <c r="W71" s="45">
        <f>1.645*U71</f>
        <v>353.890273615289</v>
      </c>
      <c r="X71" s="116">
        <f t="shared" si="32"/>
        <v>366.6</v>
      </c>
      <c r="AA71" s="44" t="s">
        <v>58</v>
      </c>
      <c r="AB71" s="61"/>
      <c r="AC71" s="115"/>
      <c r="AD71" s="115"/>
      <c r="AE71" s="115">
        <f t="shared" si="20"/>
        <v>430</v>
      </c>
      <c r="AF71" s="115">
        <f t="shared" si="21"/>
        <v>114</v>
      </c>
      <c r="AG71" s="115">
        <f t="shared" si="22"/>
        <v>184</v>
      </c>
      <c r="AH71" s="115">
        <f t="shared" si="23"/>
        <v>227</v>
      </c>
      <c r="AI71" s="115">
        <f t="shared" si="24"/>
        <v>416</v>
      </c>
      <c r="AJ71" s="115">
        <f t="shared" si="25"/>
        <v>515</v>
      </c>
      <c r="AK71" s="115">
        <f t="shared" si="26"/>
        <v>559</v>
      </c>
      <c r="AL71" s="115">
        <f t="shared" si="27"/>
        <v>695</v>
      </c>
      <c r="AM71" s="115">
        <f t="shared" si="28"/>
        <v>344</v>
      </c>
      <c r="AN71" s="115">
        <f t="shared" si="29"/>
        <v>64</v>
      </c>
      <c r="AO71" s="115">
        <f t="shared" si="30"/>
        <v>96</v>
      </c>
      <c r="AP71" s="115">
        <f t="shared" si="31"/>
        <v>28</v>
      </c>
    </row>
    <row r="72" spans="1:43" ht="15.75" thickBot="1">
      <c r="C72" s="44" t="s">
        <v>59</v>
      </c>
      <c r="D72" s="61"/>
      <c r="E72" s="114"/>
      <c r="F72" s="114"/>
      <c r="G72" s="114"/>
      <c r="H72" s="112">
        <f>H59-C59</f>
        <v>169</v>
      </c>
      <c r="I72" s="112">
        <f>I58-C58</f>
        <v>-250</v>
      </c>
      <c r="J72" s="112">
        <f>J57-C57</f>
        <v>203</v>
      </c>
      <c r="K72" s="112">
        <f>K56-C56</f>
        <v>-444</v>
      </c>
      <c r="L72" s="112">
        <f>L55-C55</f>
        <v>-856</v>
      </c>
      <c r="M72" s="112">
        <f>M54-C54</f>
        <v>-792</v>
      </c>
      <c r="N72" s="112">
        <f>N53-C53</f>
        <v>-543</v>
      </c>
      <c r="O72" s="113">
        <f>O52-C52</f>
        <v>-435</v>
      </c>
      <c r="P72" s="112">
        <f>P51-C51</f>
        <v>-321</v>
      </c>
      <c r="Q72" s="112">
        <f>Q50-C50</f>
        <v>-110</v>
      </c>
      <c r="R72" s="112">
        <f>R49-C49</f>
        <v>-50</v>
      </c>
      <c r="T72" s="47">
        <v>5</v>
      </c>
      <c r="U72" s="48">
        <f>_xlfn.STDEV.P(AG72:AQ72)</f>
        <v>256.77974998040634</v>
      </c>
      <c r="V72" s="47">
        <f>AVERAGE(AF72:AP72)</f>
        <v>379.36363636363637</v>
      </c>
      <c r="W72" s="45">
        <f t="shared" ref="W72" si="34">1.645*U72</f>
        <v>422.40268871776846</v>
      </c>
      <c r="X72" s="116">
        <f t="shared" si="32"/>
        <v>417.06</v>
      </c>
      <c r="AA72" s="44" t="s">
        <v>59</v>
      </c>
      <c r="AB72" s="61"/>
      <c r="AC72" s="115"/>
      <c r="AD72" s="115"/>
      <c r="AE72" s="115"/>
      <c r="AF72" s="115">
        <f t="shared" si="21"/>
        <v>169</v>
      </c>
      <c r="AG72" s="115">
        <f t="shared" si="22"/>
        <v>250</v>
      </c>
      <c r="AH72" s="115">
        <f t="shared" si="23"/>
        <v>203</v>
      </c>
      <c r="AI72" s="115">
        <f t="shared" si="24"/>
        <v>444</v>
      </c>
      <c r="AJ72" s="115">
        <f t="shared" si="25"/>
        <v>856</v>
      </c>
      <c r="AK72" s="115">
        <f t="shared" si="26"/>
        <v>792</v>
      </c>
      <c r="AL72" s="115">
        <f t="shared" si="27"/>
        <v>543</v>
      </c>
      <c r="AM72" s="115">
        <f t="shared" si="28"/>
        <v>435</v>
      </c>
      <c r="AN72" s="115">
        <f t="shared" si="29"/>
        <v>321</v>
      </c>
      <c r="AO72" s="115">
        <f t="shared" si="30"/>
        <v>110</v>
      </c>
      <c r="AP72" s="115">
        <f t="shared" si="31"/>
        <v>50</v>
      </c>
    </row>
    <row r="73" spans="1:43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</row>
    <row r="74" spans="1:43" ht="30">
      <c r="K74" s="50" t="s">
        <v>60</v>
      </c>
    </row>
    <row r="75" spans="1:43" ht="22.5">
      <c r="K75" s="51" t="s">
        <v>84</v>
      </c>
      <c r="L75" s="52" t="s">
        <v>61</v>
      </c>
      <c r="M75" s="53" t="s">
        <v>62</v>
      </c>
      <c r="N75" s="123" t="s">
        <v>89</v>
      </c>
    </row>
    <row r="76" spans="1:43">
      <c r="J76" s="54" t="s">
        <v>40</v>
      </c>
      <c r="K76" s="129">
        <f>C60</f>
        <v>5779</v>
      </c>
      <c r="L76" s="130">
        <f>K76-X68</f>
        <v>5563.78</v>
      </c>
      <c r="M76" s="131">
        <f>K76+X68</f>
        <v>5994.22</v>
      </c>
      <c r="N76" s="134">
        <f t="shared" ref="N76:N80" si="35">M76-L76</f>
        <v>430.44000000000051</v>
      </c>
      <c r="O76" s="57"/>
      <c r="P76" s="57"/>
      <c r="Q76" s="57"/>
    </row>
    <row r="77" spans="1:43">
      <c r="J77" s="54" t="s">
        <v>41</v>
      </c>
      <c r="K77" s="129">
        <f t="shared" ref="K77:K80" si="36">C61</f>
        <v>5527</v>
      </c>
      <c r="L77" s="130">
        <f>K77-X69</f>
        <v>5261.32</v>
      </c>
      <c r="M77" s="131">
        <f>K77+X69</f>
        <v>5792.68</v>
      </c>
      <c r="N77" s="134">
        <f t="shared" si="35"/>
        <v>531.36000000000058</v>
      </c>
      <c r="O77" s="57"/>
      <c r="P77" s="57"/>
      <c r="Q77" s="57"/>
    </row>
    <row r="78" spans="1:43">
      <c r="J78" s="54" t="s">
        <v>42</v>
      </c>
      <c r="K78" s="129">
        <f t="shared" si="36"/>
        <v>5324</v>
      </c>
      <c r="L78" s="130">
        <f>K78-X70</f>
        <v>5007.8599999999997</v>
      </c>
      <c r="M78" s="131">
        <f>K78+X70</f>
        <v>5640.14</v>
      </c>
      <c r="N78" s="134">
        <f t="shared" si="35"/>
        <v>632.28000000000065</v>
      </c>
      <c r="O78" s="57"/>
      <c r="P78" s="57"/>
      <c r="Q78" s="57"/>
    </row>
    <row r="79" spans="1:43">
      <c r="J79" s="54" t="s">
        <v>43</v>
      </c>
      <c r="K79" s="129">
        <f t="shared" si="36"/>
        <v>5208</v>
      </c>
      <c r="L79" s="130">
        <f>K79-X71</f>
        <v>4841.3999999999996</v>
      </c>
      <c r="M79" s="131">
        <f>K79+X71</f>
        <v>5574.6</v>
      </c>
      <c r="N79" s="134">
        <f t="shared" si="35"/>
        <v>733.20000000000073</v>
      </c>
      <c r="O79" s="57"/>
      <c r="P79" s="57"/>
      <c r="Q79" s="57"/>
    </row>
    <row r="80" spans="1:43">
      <c r="J80" s="54" t="s">
        <v>44</v>
      </c>
      <c r="K80" s="129">
        <f t="shared" si="36"/>
        <v>5209</v>
      </c>
      <c r="L80" s="130">
        <f>K80-X72</f>
        <v>4791.9399999999996</v>
      </c>
      <c r="M80" s="131">
        <f>K80+X72</f>
        <v>5626.06</v>
      </c>
      <c r="N80" s="134">
        <f t="shared" si="35"/>
        <v>834.1200000000008</v>
      </c>
      <c r="O80" s="57"/>
      <c r="P80" s="57"/>
      <c r="Q80" s="57"/>
    </row>
    <row r="82" spans="1:3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</row>
    <row r="83" spans="1:31">
      <c r="H83" s="118" t="s">
        <v>5</v>
      </c>
    </row>
    <row r="84" spans="1:31" ht="30">
      <c r="B84" s="31" t="s">
        <v>47</v>
      </c>
      <c r="C84" s="32" t="s">
        <v>48</v>
      </c>
      <c r="D84" s="32" t="s">
        <v>38</v>
      </c>
      <c r="E84" s="32" t="s">
        <v>37</v>
      </c>
      <c r="F84" s="32" t="s">
        <v>36</v>
      </c>
      <c r="G84" s="32" t="s">
        <v>35</v>
      </c>
      <c r="H84" s="32" t="s">
        <v>34</v>
      </c>
      <c r="I84" s="32" t="s">
        <v>33</v>
      </c>
      <c r="J84" s="32" t="s">
        <v>32</v>
      </c>
      <c r="K84" s="32" t="s">
        <v>31</v>
      </c>
      <c r="L84" s="32" t="s">
        <v>30</v>
      </c>
      <c r="M84" s="32" t="s">
        <v>29</v>
      </c>
      <c r="N84" s="32" t="s">
        <v>28</v>
      </c>
      <c r="O84" s="32" t="s">
        <v>27</v>
      </c>
      <c r="P84" s="107" t="s">
        <v>26</v>
      </c>
      <c r="Q84" s="107" t="s">
        <v>25</v>
      </c>
      <c r="R84" s="107" t="s">
        <v>24</v>
      </c>
      <c r="S84" s="33"/>
      <c r="T84" s="33"/>
      <c r="U84" s="33"/>
      <c r="V84" s="33"/>
    </row>
    <row r="85" spans="1:31">
      <c r="B85" s="31" t="s">
        <v>24</v>
      </c>
      <c r="C85" s="109">
        <v>2319</v>
      </c>
      <c r="D85" s="109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8"/>
      <c r="Q85" s="108"/>
      <c r="R85" s="35">
        <f>C85</f>
        <v>2319</v>
      </c>
      <c r="S85" s="33"/>
      <c r="T85" s="33"/>
      <c r="U85" s="33"/>
      <c r="V85" s="33"/>
    </row>
    <row r="86" spans="1:31">
      <c r="B86" s="31" t="s">
        <v>25</v>
      </c>
      <c r="C86" s="109">
        <v>2302</v>
      </c>
      <c r="D86" s="109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35">
        <f>C86</f>
        <v>2302</v>
      </c>
      <c r="R86" s="91">
        <v>2365</v>
      </c>
      <c r="S86" s="33"/>
      <c r="T86" s="33"/>
      <c r="U86" s="33"/>
      <c r="V86" s="33"/>
    </row>
    <row r="87" spans="1:31">
      <c r="B87" s="31" t="s">
        <v>26</v>
      </c>
      <c r="C87" s="109">
        <v>2309</v>
      </c>
      <c r="D87" s="109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35">
        <f>C87</f>
        <v>2309</v>
      </c>
      <c r="Q87" s="91">
        <v>2383</v>
      </c>
      <c r="R87" s="91">
        <v>2375</v>
      </c>
      <c r="S87" s="33"/>
      <c r="T87" s="33"/>
      <c r="U87" s="33"/>
      <c r="V87" s="33"/>
    </row>
    <row r="88" spans="1:31">
      <c r="B88" s="32" t="s">
        <v>27</v>
      </c>
      <c r="C88" s="110">
        <v>2266</v>
      </c>
      <c r="D88" s="110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5">
        <f>C88</f>
        <v>2266</v>
      </c>
      <c r="P88" s="91">
        <v>2350</v>
      </c>
      <c r="Q88" s="91">
        <v>2476</v>
      </c>
      <c r="R88" s="91">
        <v>2401</v>
      </c>
      <c r="S88" s="33"/>
      <c r="T88" s="33"/>
      <c r="U88" s="33"/>
      <c r="V88" s="33"/>
    </row>
    <row r="89" spans="1:31">
      <c r="B89" s="32" t="s">
        <v>28</v>
      </c>
      <c r="C89" s="110">
        <v>2225</v>
      </c>
      <c r="D89" s="110"/>
      <c r="E89" s="34"/>
      <c r="F89" s="34"/>
      <c r="G89" s="34"/>
      <c r="H89" s="34"/>
      <c r="I89" s="34"/>
      <c r="J89" s="34"/>
      <c r="K89" s="34"/>
      <c r="L89" s="34"/>
      <c r="M89" s="34"/>
      <c r="N89" s="35">
        <f>C89</f>
        <v>2225</v>
      </c>
      <c r="O89" s="91">
        <v>2260</v>
      </c>
      <c r="P89" s="91">
        <v>2415</v>
      </c>
      <c r="Q89" s="91">
        <v>2483</v>
      </c>
      <c r="R89" s="91">
        <v>2382</v>
      </c>
      <c r="S89" s="33"/>
      <c r="T89" s="33"/>
      <c r="U89" s="33"/>
      <c r="V89" s="33"/>
    </row>
    <row r="90" spans="1:31">
      <c r="B90" s="32" t="s">
        <v>29</v>
      </c>
      <c r="C90" s="110">
        <v>2210</v>
      </c>
      <c r="D90" s="110"/>
      <c r="E90" s="34"/>
      <c r="F90" s="34"/>
      <c r="G90" s="34"/>
      <c r="H90" s="34"/>
      <c r="I90" s="34"/>
      <c r="J90" s="34"/>
      <c r="K90" s="34"/>
      <c r="L90" s="34"/>
      <c r="M90" s="35">
        <f>C90</f>
        <v>2210</v>
      </c>
      <c r="N90" s="91">
        <v>2178</v>
      </c>
      <c r="O90" s="91">
        <v>2240</v>
      </c>
      <c r="P90" s="91">
        <v>2397</v>
      </c>
      <c r="Q90" s="91">
        <v>2441</v>
      </c>
      <c r="R90" s="91">
        <v>2317</v>
      </c>
      <c r="S90" s="33"/>
      <c r="T90" s="33"/>
      <c r="U90" s="33"/>
      <c r="V90" s="33"/>
    </row>
    <row r="91" spans="1:31">
      <c r="B91" s="32" t="s">
        <v>30</v>
      </c>
      <c r="C91" s="110">
        <v>2197</v>
      </c>
      <c r="D91" s="110"/>
      <c r="E91" s="34"/>
      <c r="F91" s="34"/>
      <c r="G91" s="34"/>
      <c r="H91" s="34"/>
      <c r="I91" s="34"/>
      <c r="J91" s="34"/>
      <c r="K91" s="34"/>
      <c r="L91" s="35">
        <f>C91</f>
        <v>2197</v>
      </c>
      <c r="M91" s="91">
        <v>2180</v>
      </c>
      <c r="N91" s="91">
        <v>2148</v>
      </c>
      <c r="O91" s="91">
        <v>2290</v>
      </c>
      <c r="P91" s="91">
        <v>2416</v>
      </c>
      <c r="Q91" s="91">
        <v>2406</v>
      </c>
      <c r="R91" s="34"/>
      <c r="S91" s="33"/>
      <c r="T91" s="33"/>
      <c r="U91" s="33"/>
      <c r="V91" s="33"/>
    </row>
    <row r="92" spans="1:31">
      <c r="B92" s="32" t="s">
        <v>31</v>
      </c>
      <c r="C92" s="110">
        <v>2328</v>
      </c>
      <c r="D92" s="110"/>
      <c r="E92" s="34"/>
      <c r="F92" s="34"/>
      <c r="G92" s="34"/>
      <c r="H92" s="34"/>
      <c r="I92" s="34"/>
      <c r="J92" s="34"/>
      <c r="K92" s="35">
        <f>C92</f>
        <v>2328</v>
      </c>
      <c r="L92" s="91">
        <v>2262</v>
      </c>
      <c r="M92" s="91">
        <v>2195</v>
      </c>
      <c r="N92" s="91">
        <v>2146</v>
      </c>
      <c r="O92" s="91">
        <v>2337</v>
      </c>
      <c r="P92" s="91">
        <v>2422</v>
      </c>
      <c r="Q92" s="34"/>
      <c r="R92" s="34"/>
      <c r="S92" s="33"/>
      <c r="T92" s="33"/>
      <c r="U92" s="33"/>
      <c r="V92" s="33"/>
    </row>
    <row r="93" spans="1:31">
      <c r="B93" s="32" t="s">
        <v>32</v>
      </c>
      <c r="C93" s="110">
        <v>2413</v>
      </c>
      <c r="D93" s="110"/>
      <c r="E93" s="34"/>
      <c r="F93" s="34"/>
      <c r="G93" s="34"/>
      <c r="H93" s="34"/>
      <c r="I93" s="34"/>
      <c r="J93" s="35">
        <f>C93</f>
        <v>2413</v>
      </c>
      <c r="K93" s="91">
        <v>2450</v>
      </c>
      <c r="L93" s="91">
        <v>2312</v>
      </c>
      <c r="M93" s="91">
        <v>2205</v>
      </c>
      <c r="N93" s="91">
        <v>2155</v>
      </c>
      <c r="O93" s="91">
        <v>2398</v>
      </c>
      <c r="P93" s="34"/>
      <c r="Q93" s="34"/>
      <c r="R93" s="34"/>
      <c r="S93" s="33"/>
      <c r="T93" s="33"/>
      <c r="U93" s="33"/>
      <c r="V93" s="33"/>
    </row>
    <row r="94" spans="1:31">
      <c r="B94" s="32" t="s">
        <v>33</v>
      </c>
      <c r="C94" s="110">
        <v>2488</v>
      </c>
      <c r="D94" s="110"/>
      <c r="E94" s="34"/>
      <c r="F94" s="34"/>
      <c r="G94" s="34"/>
      <c r="H94" s="34"/>
      <c r="I94" s="35">
        <f>C94</f>
        <v>2488</v>
      </c>
      <c r="J94" s="91">
        <v>2506</v>
      </c>
      <c r="K94" s="91">
        <v>2521</v>
      </c>
      <c r="L94" s="91">
        <v>2349</v>
      </c>
      <c r="M94" s="91">
        <v>2226</v>
      </c>
      <c r="N94" s="91">
        <v>2131</v>
      </c>
      <c r="O94" s="34"/>
      <c r="P94" s="34"/>
      <c r="Q94" s="34"/>
      <c r="R94" s="34"/>
      <c r="S94" s="33"/>
      <c r="T94" s="33"/>
      <c r="U94" s="33"/>
      <c r="V94" s="33"/>
    </row>
    <row r="95" spans="1:31">
      <c r="B95" s="32" t="s">
        <v>34</v>
      </c>
      <c r="C95" s="110">
        <v>2564</v>
      </c>
      <c r="D95" s="110"/>
      <c r="E95" s="34"/>
      <c r="F95" s="34"/>
      <c r="G95" s="34"/>
      <c r="H95" s="35">
        <f>C95</f>
        <v>2564</v>
      </c>
      <c r="I95" s="91">
        <v>2520</v>
      </c>
      <c r="J95" s="91">
        <v>2575</v>
      </c>
      <c r="K95" s="91">
        <v>2575</v>
      </c>
      <c r="L95" s="91">
        <v>2363</v>
      </c>
      <c r="M95" s="91">
        <v>2247</v>
      </c>
      <c r="N95" s="34"/>
      <c r="O95" s="34"/>
      <c r="P95" s="34"/>
      <c r="Q95" s="34"/>
      <c r="R95" s="34"/>
      <c r="S95" s="33"/>
      <c r="T95" s="33"/>
      <c r="U95" s="33"/>
      <c r="V95" s="33"/>
    </row>
    <row r="96" spans="1:31">
      <c r="B96" s="32" t="s">
        <v>35</v>
      </c>
      <c r="C96" s="110">
        <v>2713</v>
      </c>
      <c r="D96" s="110"/>
      <c r="E96" s="34"/>
      <c r="F96" s="34"/>
      <c r="G96" s="35">
        <f>C96</f>
        <v>2713</v>
      </c>
      <c r="H96" s="91">
        <v>2670</v>
      </c>
      <c r="I96" s="91">
        <v>2600</v>
      </c>
      <c r="J96" s="91">
        <v>2696</v>
      </c>
      <c r="K96" s="91">
        <v>2663</v>
      </c>
      <c r="L96" s="91">
        <v>2441</v>
      </c>
      <c r="M96" s="34"/>
      <c r="N96" s="34"/>
      <c r="O96" s="34"/>
      <c r="P96" s="34"/>
      <c r="Q96" s="34"/>
      <c r="R96" s="34"/>
      <c r="S96" s="33"/>
      <c r="T96" s="33"/>
      <c r="U96" s="33"/>
      <c r="V96" s="33"/>
    </row>
    <row r="97" spans="1:43">
      <c r="B97" s="32" t="s">
        <v>36</v>
      </c>
      <c r="C97" s="110">
        <v>2798</v>
      </c>
      <c r="D97" s="110"/>
      <c r="E97" s="34"/>
      <c r="F97" s="35">
        <f>C97</f>
        <v>2798</v>
      </c>
      <c r="G97" s="91">
        <v>2754</v>
      </c>
      <c r="H97" s="91">
        <v>2714</v>
      </c>
      <c r="I97" s="91">
        <v>2629</v>
      </c>
      <c r="J97" s="91">
        <v>2777</v>
      </c>
      <c r="K97" s="91">
        <v>2767</v>
      </c>
      <c r="L97" s="34"/>
      <c r="M97" s="34"/>
      <c r="N97" s="34"/>
      <c r="O97" s="34"/>
      <c r="P97" s="34"/>
      <c r="Q97" s="34"/>
      <c r="R97" s="34"/>
      <c r="S97" s="33"/>
      <c r="T97" s="33"/>
      <c r="U97" s="33"/>
      <c r="V97" s="33"/>
    </row>
    <row r="98" spans="1:43">
      <c r="B98" s="32" t="s">
        <v>37</v>
      </c>
      <c r="C98" s="110">
        <v>2458</v>
      </c>
      <c r="D98" s="110"/>
      <c r="E98" s="35">
        <f>C98</f>
        <v>2458</v>
      </c>
      <c r="F98" s="91">
        <v>2874</v>
      </c>
      <c r="G98" s="91">
        <v>2819</v>
      </c>
      <c r="H98" s="91">
        <v>2798</v>
      </c>
      <c r="I98" s="91">
        <v>2700</v>
      </c>
      <c r="J98" s="91">
        <v>2882</v>
      </c>
      <c r="K98" s="34"/>
      <c r="L98" s="34"/>
      <c r="M98" s="34"/>
      <c r="N98" s="34"/>
      <c r="O98" s="34"/>
      <c r="P98" s="34"/>
      <c r="Q98" s="34"/>
      <c r="R98" s="34"/>
      <c r="S98" s="33"/>
      <c r="T98" s="33"/>
      <c r="U98" s="33"/>
      <c r="V98" s="33"/>
    </row>
    <row r="99" spans="1:43">
      <c r="B99" s="32" t="s">
        <v>38</v>
      </c>
      <c r="C99" s="110">
        <v>2808</v>
      </c>
      <c r="D99" s="35">
        <f>C99</f>
        <v>2808</v>
      </c>
      <c r="E99" s="91">
        <v>2429</v>
      </c>
      <c r="F99" s="91">
        <v>2951</v>
      </c>
      <c r="G99" s="91">
        <v>2861</v>
      </c>
      <c r="H99" s="91">
        <v>2867</v>
      </c>
      <c r="I99" s="91">
        <v>2747</v>
      </c>
      <c r="J99" s="34"/>
      <c r="K99" s="34"/>
      <c r="L99" s="34"/>
      <c r="M99" s="34"/>
      <c r="N99" s="34"/>
      <c r="O99" s="34"/>
      <c r="P99" s="34"/>
      <c r="Q99" s="34"/>
      <c r="R99" s="34"/>
      <c r="S99" s="33"/>
      <c r="T99" s="33"/>
      <c r="U99" s="33"/>
      <c r="V99" s="33"/>
    </row>
    <row r="100" spans="1:43">
      <c r="B100" s="32" t="s">
        <v>39</v>
      </c>
      <c r="C100" s="111">
        <v>2921</v>
      </c>
      <c r="D100" s="91">
        <v>2971</v>
      </c>
      <c r="E100" s="91">
        <v>2532</v>
      </c>
      <c r="F100" s="91">
        <v>3089</v>
      </c>
      <c r="G100" s="91">
        <v>2960</v>
      </c>
      <c r="H100" s="91">
        <v>2912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3"/>
      <c r="T100" s="33"/>
      <c r="U100" s="33"/>
      <c r="V100" s="33"/>
    </row>
    <row r="101" spans="1:43">
      <c r="B101" s="32" t="s">
        <v>40</v>
      </c>
      <c r="C101" s="91">
        <v>2965</v>
      </c>
      <c r="D101" s="91">
        <v>3032</v>
      </c>
      <c r="E101" s="91">
        <v>2531</v>
      </c>
      <c r="F101" s="91">
        <v>3201</v>
      </c>
      <c r="G101" s="91">
        <v>3060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3"/>
      <c r="T101" s="33"/>
      <c r="U101" s="33"/>
      <c r="V101" s="33"/>
    </row>
    <row r="102" spans="1:43">
      <c r="B102" s="32" t="s">
        <v>41</v>
      </c>
      <c r="C102" s="91">
        <v>3031</v>
      </c>
      <c r="D102" s="91">
        <v>3136</v>
      </c>
      <c r="E102" s="91">
        <v>2582</v>
      </c>
      <c r="F102" s="91">
        <v>3239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3"/>
      <c r="T102" s="33"/>
      <c r="U102" s="33"/>
      <c r="V102" s="33"/>
    </row>
    <row r="103" spans="1:43">
      <c r="B103" s="32" t="s">
        <v>42</v>
      </c>
      <c r="C103" s="91">
        <v>2970</v>
      </c>
      <c r="D103" s="91">
        <v>3076</v>
      </c>
      <c r="E103" s="91">
        <v>2560</v>
      </c>
      <c r="F103" s="36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3"/>
      <c r="T103" s="33"/>
      <c r="U103" s="33"/>
      <c r="V103" s="33"/>
    </row>
    <row r="104" spans="1:43">
      <c r="B104" s="32" t="s">
        <v>43</v>
      </c>
      <c r="C104" s="91">
        <v>2801</v>
      </c>
      <c r="D104" s="91">
        <v>2928</v>
      </c>
      <c r="E104" s="36"/>
      <c r="F104" s="36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3"/>
      <c r="T104" s="33"/>
      <c r="U104" s="33"/>
      <c r="V104" s="33"/>
    </row>
    <row r="105" spans="1:43">
      <c r="B105" s="32" t="s">
        <v>44</v>
      </c>
      <c r="C105" s="91">
        <v>2574</v>
      </c>
      <c r="D105" s="37"/>
      <c r="E105" s="36"/>
      <c r="F105" s="36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3"/>
      <c r="T105" s="33"/>
      <c r="U105" s="33"/>
      <c r="V105" s="33"/>
    </row>
    <row r="106" spans="1:43">
      <c r="A106" s="33"/>
      <c r="B106" s="33"/>
      <c r="C106" s="33"/>
      <c r="D106" s="33"/>
      <c r="R106" s="33"/>
      <c r="S106" s="33"/>
      <c r="T106" s="33"/>
      <c r="U106" s="33"/>
      <c r="V106" s="33"/>
    </row>
    <row r="107" spans="1:43">
      <c r="A107" s="38" t="s">
        <v>49</v>
      </c>
      <c r="B107" s="38"/>
      <c r="C107" s="38"/>
      <c r="D107" s="38"/>
      <c r="R107" s="33"/>
      <c r="S107" s="33"/>
      <c r="T107" s="33"/>
      <c r="U107" s="33"/>
      <c r="V107" s="33"/>
      <c r="Z107" s="38" t="s">
        <v>87</v>
      </c>
      <c r="AA107" s="38"/>
      <c r="AB107" s="38"/>
      <c r="AC107" s="38"/>
      <c r="AD107" s="121"/>
      <c r="AQ107" s="33"/>
    </row>
    <row r="108" spans="1:43" ht="23.25">
      <c r="D108" s="32" t="s">
        <v>38</v>
      </c>
      <c r="E108" s="32" t="s">
        <v>37</v>
      </c>
      <c r="F108" s="32" t="s">
        <v>36</v>
      </c>
      <c r="G108" s="32" t="s">
        <v>35</v>
      </c>
      <c r="H108" s="32" t="s">
        <v>34</v>
      </c>
      <c r="I108" s="32" t="s">
        <v>33</v>
      </c>
      <c r="J108" s="32" t="s">
        <v>32</v>
      </c>
      <c r="K108" s="32" t="s">
        <v>31</v>
      </c>
      <c r="L108" s="32" t="s">
        <v>30</v>
      </c>
      <c r="M108" s="32" t="s">
        <v>29</v>
      </c>
      <c r="N108" s="32" t="s">
        <v>28</v>
      </c>
      <c r="O108" s="32" t="s">
        <v>27</v>
      </c>
      <c r="P108" s="32" t="s">
        <v>26</v>
      </c>
      <c r="Q108" s="32" t="s">
        <v>25</v>
      </c>
      <c r="R108" s="32" t="s">
        <v>24</v>
      </c>
      <c r="T108" s="39" t="s">
        <v>50</v>
      </c>
      <c r="U108" s="40" t="s">
        <v>51</v>
      </c>
      <c r="V108" s="41" t="s">
        <v>52</v>
      </c>
      <c r="W108" s="41" t="s">
        <v>53</v>
      </c>
      <c r="X108" s="42" t="s">
        <v>54</v>
      </c>
      <c r="AC108" s="32" t="s">
        <v>38</v>
      </c>
      <c r="AD108" s="32" t="s">
        <v>37</v>
      </c>
      <c r="AE108" s="32" t="s">
        <v>36</v>
      </c>
      <c r="AF108" s="32" t="s">
        <v>35</v>
      </c>
      <c r="AG108" s="32" t="s">
        <v>34</v>
      </c>
      <c r="AH108" s="32" t="s">
        <v>33</v>
      </c>
      <c r="AI108" s="32" t="s">
        <v>32</v>
      </c>
      <c r="AJ108" s="32" t="s">
        <v>31</v>
      </c>
      <c r="AK108" s="32" t="s">
        <v>30</v>
      </c>
      <c r="AL108" s="32" t="s">
        <v>29</v>
      </c>
      <c r="AM108" s="32" t="s">
        <v>28</v>
      </c>
      <c r="AN108" s="32" t="s">
        <v>27</v>
      </c>
      <c r="AO108" s="32" t="s">
        <v>26</v>
      </c>
      <c r="AP108" s="32" t="s">
        <v>25</v>
      </c>
      <c r="AQ108" s="32" t="s">
        <v>24</v>
      </c>
    </row>
    <row r="109" spans="1:43">
      <c r="C109" s="44" t="s">
        <v>55</v>
      </c>
      <c r="D109" s="115">
        <f>D100-C100</f>
        <v>50</v>
      </c>
      <c r="E109" s="112">
        <f>E99-C99</f>
        <v>-379</v>
      </c>
      <c r="F109" s="112">
        <f>F98-C98</f>
        <v>416</v>
      </c>
      <c r="G109" s="112">
        <f>G97-C97</f>
        <v>-44</v>
      </c>
      <c r="H109" s="112">
        <f>H96-C96</f>
        <v>-43</v>
      </c>
      <c r="I109" s="112">
        <f>I95-C95</f>
        <v>-44</v>
      </c>
      <c r="J109" s="112">
        <f>J94-C94</f>
        <v>18</v>
      </c>
      <c r="K109" s="112">
        <f>K93-C93</f>
        <v>37</v>
      </c>
      <c r="L109" s="112">
        <f>L92-C92</f>
        <v>-66</v>
      </c>
      <c r="M109" s="112">
        <f>M91-C91</f>
        <v>-17</v>
      </c>
      <c r="N109" s="112">
        <f>N90-C90</f>
        <v>-32</v>
      </c>
      <c r="O109" s="113">
        <f>O89-C89</f>
        <v>35</v>
      </c>
      <c r="P109" s="112">
        <f>P88-C88</f>
        <v>84</v>
      </c>
      <c r="Q109" s="112">
        <f>Q87-C87</f>
        <v>74</v>
      </c>
      <c r="R109" s="112">
        <f>R86-C86</f>
        <v>63</v>
      </c>
      <c r="T109" s="45">
        <v>1</v>
      </c>
      <c r="U109" s="46">
        <f>_xlfn.STDEV.P(AC109:AQ109)</f>
        <v>120.82100626776602</v>
      </c>
      <c r="V109" s="45">
        <f>AVERAGE(AC109:AQ109)</f>
        <v>93.466666666666669</v>
      </c>
      <c r="W109" s="45">
        <f>1.645*U109</f>
        <v>198.75055531047511</v>
      </c>
      <c r="X109" s="116">
        <f>4.6629*T109+171.2</f>
        <v>175.8629</v>
      </c>
      <c r="AB109" s="44" t="s">
        <v>55</v>
      </c>
      <c r="AC109" s="115">
        <f>ABS(D109)</f>
        <v>50</v>
      </c>
      <c r="AD109" s="115">
        <f t="shared" ref="AD109:AD110" si="37">ABS(E109)</f>
        <v>379</v>
      </c>
      <c r="AE109" s="115">
        <f t="shared" ref="AE109:AE111" si="38">ABS(F109)</f>
        <v>416</v>
      </c>
      <c r="AF109" s="115">
        <f t="shared" ref="AF109:AF112" si="39">ABS(G109)</f>
        <v>44</v>
      </c>
      <c r="AG109" s="115">
        <f t="shared" ref="AG109:AG113" si="40">ABS(H109)</f>
        <v>43</v>
      </c>
      <c r="AH109" s="115">
        <f t="shared" ref="AH109:AH113" si="41">ABS(I109)</f>
        <v>44</v>
      </c>
      <c r="AI109" s="115">
        <f t="shared" ref="AI109:AI113" si="42">ABS(J109)</f>
        <v>18</v>
      </c>
      <c r="AJ109" s="115">
        <f t="shared" ref="AJ109:AJ113" si="43">ABS(K109)</f>
        <v>37</v>
      </c>
      <c r="AK109" s="115">
        <f t="shared" ref="AK109:AK113" si="44">ABS(L109)</f>
        <v>66</v>
      </c>
      <c r="AL109" s="115">
        <f t="shared" ref="AL109:AL113" si="45">ABS(M109)</f>
        <v>17</v>
      </c>
      <c r="AM109" s="115">
        <f t="shared" ref="AM109:AM113" si="46">ABS(N109)</f>
        <v>32</v>
      </c>
      <c r="AN109" s="115">
        <f t="shared" ref="AN109:AN113" si="47">ABS(O109)</f>
        <v>35</v>
      </c>
      <c r="AO109" s="115">
        <f t="shared" ref="AO109:AO113" si="48">ABS(P109)</f>
        <v>84</v>
      </c>
      <c r="AP109" s="115">
        <f t="shared" ref="AP109:AP113" si="49">ABS(Q109)</f>
        <v>74</v>
      </c>
      <c r="AQ109" s="115">
        <f t="shared" ref="AQ109:AQ113" si="50">ABS(R109)</f>
        <v>63</v>
      </c>
    </row>
    <row r="110" spans="1:43">
      <c r="C110" s="44" t="s">
        <v>56</v>
      </c>
      <c r="D110" s="61"/>
      <c r="E110" s="112">
        <f>E100-C100</f>
        <v>-389</v>
      </c>
      <c r="F110" s="112">
        <f>F99-C99</f>
        <v>143</v>
      </c>
      <c r="G110" s="112">
        <f>G98-C98</f>
        <v>361</v>
      </c>
      <c r="H110" s="112">
        <f>H97-C97</f>
        <v>-84</v>
      </c>
      <c r="I110" s="112">
        <f>I96-C96</f>
        <v>-113</v>
      </c>
      <c r="J110" s="112">
        <f>J95-C95</f>
        <v>11</v>
      </c>
      <c r="K110" s="112">
        <f>K94-C94</f>
        <v>33</v>
      </c>
      <c r="L110" s="112">
        <f>L93-C93</f>
        <v>-101</v>
      </c>
      <c r="M110" s="112">
        <f>M92-C92</f>
        <v>-133</v>
      </c>
      <c r="N110" s="112">
        <f>N91-C91</f>
        <v>-49</v>
      </c>
      <c r="O110" s="113">
        <f>O90-C90</f>
        <v>30</v>
      </c>
      <c r="P110" s="112">
        <f>P89-C89</f>
        <v>190</v>
      </c>
      <c r="Q110" s="112">
        <f>Q88-C88</f>
        <v>210</v>
      </c>
      <c r="R110" s="112">
        <f>R87-C87</f>
        <v>66</v>
      </c>
      <c r="T110" s="45">
        <v>2</v>
      </c>
      <c r="U110" s="46">
        <f>_xlfn.STDEV.P(AD110:AQ110)</f>
        <v>112.59130082030389</v>
      </c>
      <c r="V110" s="45">
        <f>AVERAGE(AD110:AQ110)</f>
        <v>136.64285714285714</v>
      </c>
      <c r="W110" s="45">
        <f>1.645*U110</f>
        <v>185.21268984939991</v>
      </c>
      <c r="X110" s="116">
        <f t="shared" ref="X110:X113" si="51">4.6629*T110+171.2</f>
        <v>180.52579999999998</v>
      </c>
      <c r="AB110" s="44" t="s">
        <v>56</v>
      </c>
      <c r="AC110" s="61"/>
      <c r="AD110" s="115">
        <f t="shared" si="37"/>
        <v>389</v>
      </c>
      <c r="AE110" s="115">
        <f t="shared" si="38"/>
        <v>143</v>
      </c>
      <c r="AF110" s="115">
        <f t="shared" si="39"/>
        <v>361</v>
      </c>
      <c r="AG110" s="115">
        <f t="shared" si="40"/>
        <v>84</v>
      </c>
      <c r="AH110" s="115">
        <f t="shared" si="41"/>
        <v>113</v>
      </c>
      <c r="AI110" s="115">
        <f t="shared" si="42"/>
        <v>11</v>
      </c>
      <c r="AJ110" s="115">
        <f t="shared" si="43"/>
        <v>33</v>
      </c>
      <c r="AK110" s="115">
        <f t="shared" si="44"/>
        <v>101</v>
      </c>
      <c r="AL110" s="115">
        <f t="shared" si="45"/>
        <v>133</v>
      </c>
      <c r="AM110" s="115">
        <f t="shared" si="46"/>
        <v>49</v>
      </c>
      <c r="AN110" s="115">
        <f t="shared" si="47"/>
        <v>30</v>
      </c>
      <c r="AO110" s="115">
        <f t="shared" si="48"/>
        <v>190</v>
      </c>
      <c r="AP110" s="115">
        <f t="shared" si="49"/>
        <v>210</v>
      </c>
      <c r="AQ110" s="115">
        <f t="shared" si="50"/>
        <v>66</v>
      </c>
    </row>
    <row r="111" spans="1:43">
      <c r="C111" s="44" t="s">
        <v>57</v>
      </c>
      <c r="D111" s="61"/>
      <c r="E111" s="114"/>
      <c r="F111" s="112">
        <f>F100-C100</f>
        <v>168</v>
      </c>
      <c r="G111" s="112">
        <f>G99-C99</f>
        <v>53</v>
      </c>
      <c r="H111" s="112">
        <f>H98-C98</f>
        <v>340</v>
      </c>
      <c r="I111" s="112">
        <f>I97-C97</f>
        <v>-169</v>
      </c>
      <c r="J111" s="112">
        <f>J96-C96</f>
        <v>-17</v>
      </c>
      <c r="K111" s="112">
        <f>K95-C95</f>
        <v>11</v>
      </c>
      <c r="L111" s="112">
        <f>L94-C94</f>
        <v>-139</v>
      </c>
      <c r="M111" s="112">
        <f>M93-C93</f>
        <v>-208</v>
      </c>
      <c r="N111" s="112">
        <f>N92-C92</f>
        <v>-182</v>
      </c>
      <c r="O111" s="113">
        <f>O91-C91</f>
        <v>93</v>
      </c>
      <c r="P111" s="112">
        <f>P90-C90</f>
        <v>187</v>
      </c>
      <c r="Q111" s="112">
        <f>Q89-C89</f>
        <v>258</v>
      </c>
      <c r="R111" s="112">
        <f>R88-C88</f>
        <v>135</v>
      </c>
      <c r="T111" s="45">
        <v>3</v>
      </c>
      <c r="U111" s="46">
        <f>_xlfn.STDEV.P(AE111:AQ111)</f>
        <v>89.533967637689031</v>
      </c>
      <c r="V111" s="45">
        <f>AVERAGE(AE111:AQ111)</f>
        <v>150.76923076923077</v>
      </c>
      <c r="W111" s="45">
        <f t="shared" ref="W111" si="52">1.645*U111</f>
        <v>147.28337676399846</v>
      </c>
      <c r="X111" s="116">
        <f t="shared" si="51"/>
        <v>185.18869999999998</v>
      </c>
      <c r="AB111" s="44" t="s">
        <v>57</v>
      </c>
      <c r="AC111" s="61"/>
      <c r="AD111" s="115"/>
      <c r="AE111" s="115">
        <f t="shared" si="38"/>
        <v>168</v>
      </c>
      <c r="AF111" s="115">
        <f t="shared" si="39"/>
        <v>53</v>
      </c>
      <c r="AG111" s="115">
        <f t="shared" si="40"/>
        <v>340</v>
      </c>
      <c r="AH111" s="115">
        <f t="shared" si="41"/>
        <v>169</v>
      </c>
      <c r="AI111" s="115">
        <f t="shared" si="42"/>
        <v>17</v>
      </c>
      <c r="AJ111" s="115">
        <f t="shared" si="43"/>
        <v>11</v>
      </c>
      <c r="AK111" s="115">
        <f t="shared" si="44"/>
        <v>139</v>
      </c>
      <c r="AL111" s="115">
        <f t="shared" si="45"/>
        <v>208</v>
      </c>
      <c r="AM111" s="115">
        <f t="shared" si="46"/>
        <v>182</v>
      </c>
      <c r="AN111" s="115">
        <f t="shared" si="47"/>
        <v>93</v>
      </c>
      <c r="AO111" s="115">
        <f t="shared" si="48"/>
        <v>187</v>
      </c>
      <c r="AP111" s="115">
        <f t="shared" si="49"/>
        <v>258</v>
      </c>
      <c r="AQ111" s="115">
        <f t="shared" si="50"/>
        <v>135</v>
      </c>
    </row>
    <row r="112" spans="1:43">
      <c r="C112" s="44" t="s">
        <v>58</v>
      </c>
      <c r="D112" s="61"/>
      <c r="E112" s="114"/>
      <c r="F112" s="114"/>
      <c r="G112" s="112">
        <f>G100-C100</f>
        <v>39</v>
      </c>
      <c r="H112" s="112">
        <f>H99-C99</f>
        <v>59</v>
      </c>
      <c r="I112" s="112">
        <f>I98-C98</f>
        <v>242</v>
      </c>
      <c r="J112" s="112">
        <f>J97-C97</f>
        <v>-21</v>
      </c>
      <c r="K112" s="112">
        <f>K96-C96</f>
        <v>-50</v>
      </c>
      <c r="L112" s="112">
        <f>L95-C95</f>
        <v>-201</v>
      </c>
      <c r="M112" s="112">
        <f>M94-C94</f>
        <v>-262</v>
      </c>
      <c r="N112" s="112">
        <f>N93-C93</f>
        <v>-258</v>
      </c>
      <c r="O112" s="113">
        <f>O92-C92</f>
        <v>9</v>
      </c>
      <c r="P112" s="112">
        <f>P91-C91</f>
        <v>219</v>
      </c>
      <c r="Q112" s="112">
        <f>Q90-C90</f>
        <v>231</v>
      </c>
      <c r="R112" s="112">
        <f>R89-C89</f>
        <v>157</v>
      </c>
      <c r="T112" s="45">
        <v>4</v>
      </c>
      <c r="U112" s="46">
        <f>_xlfn.STDEV.P(AF112:AQ112)</f>
        <v>97.272241101399985</v>
      </c>
      <c r="V112" s="45">
        <f>AVERAGE(AF112:AQ112)</f>
        <v>145.66666666666666</v>
      </c>
      <c r="W112" s="45">
        <f>1.645*U112</f>
        <v>160.01283661180298</v>
      </c>
      <c r="X112" s="116">
        <f t="shared" si="51"/>
        <v>189.85159999999999</v>
      </c>
      <c r="AB112" s="44" t="s">
        <v>58</v>
      </c>
      <c r="AC112" s="61"/>
      <c r="AD112" s="115"/>
      <c r="AE112" s="115"/>
      <c r="AF112" s="115">
        <f t="shared" si="39"/>
        <v>39</v>
      </c>
      <c r="AG112" s="115">
        <f t="shared" si="40"/>
        <v>59</v>
      </c>
      <c r="AH112" s="115">
        <f t="shared" si="41"/>
        <v>242</v>
      </c>
      <c r="AI112" s="115">
        <f t="shared" si="42"/>
        <v>21</v>
      </c>
      <c r="AJ112" s="115">
        <f t="shared" si="43"/>
        <v>50</v>
      </c>
      <c r="AK112" s="115">
        <f t="shared" si="44"/>
        <v>201</v>
      </c>
      <c r="AL112" s="115">
        <f t="shared" si="45"/>
        <v>262</v>
      </c>
      <c r="AM112" s="115">
        <f t="shared" si="46"/>
        <v>258</v>
      </c>
      <c r="AN112" s="115">
        <f t="shared" si="47"/>
        <v>9</v>
      </c>
      <c r="AO112" s="115">
        <f t="shared" si="48"/>
        <v>219</v>
      </c>
      <c r="AP112" s="115">
        <f t="shared" si="49"/>
        <v>231</v>
      </c>
      <c r="AQ112" s="115">
        <f t="shared" si="50"/>
        <v>157</v>
      </c>
    </row>
    <row r="113" spans="1:43" ht="15.75" thickBot="1">
      <c r="C113" s="44" t="s">
        <v>59</v>
      </c>
      <c r="D113" s="61"/>
      <c r="E113" s="114"/>
      <c r="F113" s="114"/>
      <c r="G113" s="114"/>
      <c r="H113" s="112">
        <f>H100-C100</f>
        <v>-9</v>
      </c>
      <c r="I113" s="112">
        <f>I99-C99</f>
        <v>-61</v>
      </c>
      <c r="J113" s="112">
        <f>J98-C98</f>
        <v>424</v>
      </c>
      <c r="K113" s="112">
        <f>K97-C97</f>
        <v>-31</v>
      </c>
      <c r="L113" s="112">
        <f>L96-C96</f>
        <v>-272</v>
      </c>
      <c r="M113" s="112">
        <f>M95-C95</f>
        <v>-317</v>
      </c>
      <c r="N113" s="112">
        <f>N94-C94</f>
        <v>-357</v>
      </c>
      <c r="O113" s="113">
        <f>O93-C93</f>
        <v>-15</v>
      </c>
      <c r="P113" s="112">
        <f>P92-C92</f>
        <v>94</v>
      </c>
      <c r="Q113" s="112">
        <f>Q91-C91</f>
        <v>209</v>
      </c>
      <c r="R113" s="112">
        <f>R90-C90</f>
        <v>107</v>
      </c>
      <c r="T113" s="47">
        <v>5</v>
      </c>
      <c r="U113" s="48">
        <f>_xlfn.STDEV.P(AG113:AQ113)</f>
        <v>142.65359997832812</v>
      </c>
      <c r="V113" s="47">
        <f>AVERAGE(AG113:AQ113)</f>
        <v>172.36363636363637</v>
      </c>
      <c r="W113" s="45">
        <f t="shared" ref="W113" si="53">1.645*U113</f>
        <v>234.66517196434975</v>
      </c>
      <c r="X113" s="116">
        <f t="shared" si="51"/>
        <v>194.5145</v>
      </c>
      <c r="AB113" s="44" t="s">
        <v>59</v>
      </c>
      <c r="AC113" s="61"/>
      <c r="AD113" s="115"/>
      <c r="AE113" s="115"/>
      <c r="AF113" s="115"/>
      <c r="AG113" s="115">
        <f t="shared" si="40"/>
        <v>9</v>
      </c>
      <c r="AH113" s="115">
        <f t="shared" si="41"/>
        <v>61</v>
      </c>
      <c r="AI113" s="115">
        <f t="shared" si="42"/>
        <v>424</v>
      </c>
      <c r="AJ113" s="115">
        <f t="shared" si="43"/>
        <v>31</v>
      </c>
      <c r="AK113" s="115">
        <f t="shared" si="44"/>
        <v>272</v>
      </c>
      <c r="AL113" s="115">
        <f t="shared" si="45"/>
        <v>317</v>
      </c>
      <c r="AM113" s="115">
        <f t="shared" si="46"/>
        <v>357</v>
      </c>
      <c r="AN113" s="115">
        <f t="shared" si="47"/>
        <v>15</v>
      </c>
      <c r="AO113" s="115">
        <f t="shared" si="48"/>
        <v>94</v>
      </c>
      <c r="AP113" s="115">
        <f t="shared" si="49"/>
        <v>209</v>
      </c>
      <c r="AQ113" s="115">
        <f t="shared" si="50"/>
        <v>107</v>
      </c>
    </row>
    <row r="114" spans="1:43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</row>
    <row r="115" spans="1:43" ht="30">
      <c r="K115" s="50" t="s">
        <v>60</v>
      </c>
    </row>
    <row r="116" spans="1:43" ht="22.5">
      <c r="K116" s="51" t="s">
        <v>85</v>
      </c>
      <c r="L116" s="52" t="s">
        <v>61</v>
      </c>
      <c r="M116" s="53" t="s">
        <v>62</v>
      </c>
      <c r="N116" s="123" t="s">
        <v>89</v>
      </c>
    </row>
    <row r="117" spans="1:43">
      <c r="J117" s="54" t="s">
        <v>40</v>
      </c>
      <c r="K117" s="129">
        <f>C101</f>
        <v>2965</v>
      </c>
      <c r="L117" s="130">
        <f>K117-X109</f>
        <v>2789.1370999999999</v>
      </c>
      <c r="M117" s="131">
        <f>K117+X109</f>
        <v>3140.8629000000001</v>
      </c>
      <c r="N117" s="134">
        <f t="shared" ref="N117:N121" si="54">M117-L117</f>
        <v>351.72580000000016</v>
      </c>
      <c r="O117" s="57"/>
      <c r="P117" s="57"/>
      <c r="Q117" s="57"/>
    </row>
    <row r="118" spans="1:43">
      <c r="J118" s="54" t="s">
        <v>41</v>
      </c>
      <c r="K118" s="129">
        <f t="shared" ref="K118:K121" si="55">C102</f>
        <v>3031</v>
      </c>
      <c r="L118" s="130">
        <f>K118-X110</f>
        <v>2850.4742000000001</v>
      </c>
      <c r="M118" s="131">
        <f>K118+X110</f>
        <v>3211.5257999999999</v>
      </c>
      <c r="N118" s="134">
        <f t="shared" si="54"/>
        <v>361.05159999999978</v>
      </c>
      <c r="O118" s="57"/>
      <c r="P118" s="57"/>
      <c r="Q118" s="57"/>
    </row>
    <row r="119" spans="1:43">
      <c r="J119" s="54" t="s">
        <v>42</v>
      </c>
      <c r="K119" s="129">
        <f t="shared" si="55"/>
        <v>2970</v>
      </c>
      <c r="L119" s="130">
        <f>K119-X111</f>
        <v>2784.8112999999998</v>
      </c>
      <c r="M119" s="131">
        <f>K119+X111</f>
        <v>3155.1887000000002</v>
      </c>
      <c r="N119" s="134">
        <f t="shared" si="54"/>
        <v>370.37740000000031</v>
      </c>
      <c r="O119" s="57"/>
      <c r="P119" s="57"/>
      <c r="Q119" s="57"/>
    </row>
    <row r="120" spans="1:43">
      <c r="J120" s="54" t="s">
        <v>43</v>
      </c>
      <c r="K120" s="129">
        <f t="shared" si="55"/>
        <v>2801</v>
      </c>
      <c r="L120" s="130">
        <f>K120-X112</f>
        <v>2611.1484</v>
      </c>
      <c r="M120" s="131">
        <f>K120+X112</f>
        <v>2990.8516</v>
      </c>
      <c r="N120" s="134">
        <f t="shared" si="54"/>
        <v>379.70319999999992</v>
      </c>
      <c r="O120" s="57"/>
      <c r="P120" s="57"/>
      <c r="Q120" s="57"/>
    </row>
    <row r="121" spans="1:43">
      <c r="J121" s="54" t="s">
        <v>44</v>
      </c>
      <c r="K121" s="129">
        <f t="shared" si="55"/>
        <v>2574</v>
      </c>
      <c r="L121" s="130">
        <f>K121-X113</f>
        <v>2379.4854999999998</v>
      </c>
      <c r="M121" s="131">
        <f>K121+X113</f>
        <v>2768.5145000000002</v>
      </c>
      <c r="N121" s="134">
        <f t="shared" si="54"/>
        <v>389.02900000000045</v>
      </c>
      <c r="O121" s="57"/>
      <c r="P121" s="57"/>
      <c r="Q121" s="57"/>
    </row>
    <row r="124" spans="1:43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</row>
    <row r="125" spans="1:43">
      <c r="H125" s="118" t="s">
        <v>6</v>
      </c>
    </row>
    <row r="126" spans="1:43" ht="30">
      <c r="B126" s="31" t="s">
        <v>47</v>
      </c>
      <c r="C126" s="32" t="s">
        <v>48</v>
      </c>
      <c r="D126" s="32" t="s">
        <v>38</v>
      </c>
      <c r="E126" s="32" t="s">
        <v>37</v>
      </c>
      <c r="F126" s="32" t="s">
        <v>36</v>
      </c>
      <c r="G126" s="32" t="s">
        <v>35</v>
      </c>
      <c r="H126" s="32" t="s">
        <v>34</v>
      </c>
      <c r="I126" s="32" t="s">
        <v>33</v>
      </c>
      <c r="J126" s="32" t="s">
        <v>32</v>
      </c>
      <c r="K126" s="32" t="s">
        <v>31</v>
      </c>
      <c r="L126" s="32" t="s">
        <v>30</v>
      </c>
      <c r="M126" s="32" t="s">
        <v>29</v>
      </c>
      <c r="N126" s="32" t="s">
        <v>28</v>
      </c>
      <c r="O126" s="32" t="s">
        <v>27</v>
      </c>
      <c r="P126" s="107" t="s">
        <v>26</v>
      </c>
      <c r="Q126" s="107" t="s">
        <v>25</v>
      </c>
      <c r="R126" s="107" t="s">
        <v>24</v>
      </c>
      <c r="S126" s="33"/>
      <c r="T126" s="33"/>
      <c r="U126" s="33"/>
      <c r="V126" s="33"/>
    </row>
    <row r="127" spans="1:43">
      <c r="B127" s="31" t="s">
        <v>24</v>
      </c>
      <c r="C127" s="109">
        <v>2479</v>
      </c>
      <c r="D127" s="109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8"/>
      <c r="Q127" s="108"/>
      <c r="R127" s="35">
        <f>C127</f>
        <v>2479</v>
      </c>
      <c r="S127" s="33"/>
      <c r="T127" s="33"/>
      <c r="U127" s="33"/>
      <c r="V127" s="33"/>
    </row>
    <row r="128" spans="1:43">
      <c r="B128" s="31" t="s">
        <v>25</v>
      </c>
      <c r="C128" s="109">
        <v>2590</v>
      </c>
      <c r="D128" s="109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35">
        <f>C128</f>
        <v>2590</v>
      </c>
      <c r="R128" s="91">
        <v>2655</v>
      </c>
      <c r="S128" s="33"/>
      <c r="T128" s="33"/>
      <c r="U128" s="33"/>
      <c r="V128" s="33"/>
    </row>
    <row r="129" spans="2:22">
      <c r="B129" s="31" t="s">
        <v>26</v>
      </c>
      <c r="C129" s="109">
        <v>2639</v>
      </c>
      <c r="D129" s="109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35">
        <f>C129</f>
        <v>2639</v>
      </c>
      <c r="Q129" s="91">
        <v>2722</v>
      </c>
      <c r="R129" s="91">
        <v>2797</v>
      </c>
      <c r="S129" s="33"/>
      <c r="T129" s="33"/>
      <c r="U129" s="33"/>
      <c r="V129" s="33"/>
    </row>
    <row r="130" spans="2:22">
      <c r="B130" s="32" t="s">
        <v>27</v>
      </c>
      <c r="C130" s="110">
        <v>2648</v>
      </c>
      <c r="D130" s="110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5">
        <f>C130</f>
        <v>2648</v>
      </c>
      <c r="P130" s="91">
        <v>2815</v>
      </c>
      <c r="Q130" s="91">
        <v>2932</v>
      </c>
      <c r="R130" s="91">
        <v>2811</v>
      </c>
      <c r="S130" s="33"/>
      <c r="T130" s="33"/>
      <c r="U130" s="33"/>
      <c r="V130" s="33"/>
    </row>
    <row r="131" spans="2:22">
      <c r="B131" s="32" t="s">
        <v>28</v>
      </c>
      <c r="C131" s="110">
        <v>2621</v>
      </c>
      <c r="D131" s="110"/>
      <c r="E131" s="34"/>
      <c r="F131" s="34"/>
      <c r="G131" s="34"/>
      <c r="H131" s="34"/>
      <c r="I131" s="34"/>
      <c r="J131" s="34"/>
      <c r="K131" s="34"/>
      <c r="L131" s="34"/>
      <c r="M131" s="34"/>
      <c r="N131" s="35">
        <f>C131</f>
        <v>2621</v>
      </c>
      <c r="O131" s="91">
        <v>2777</v>
      </c>
      <c r="P131" s="91">
        <v>2911</v>
      </c>
      <c r="Q131" s="91">
        <v>3019</v>
      </c>
      <c r="R131" s="91">
        <v>2956</v>
      </c>
      <c r="S131" s="33"/>
      <c r="T131" s="33"/>
      <c r="U131" s="33"/>
      <c r="V131" s="33"/>
    </row>
    <row r="132" spans="2:22">
      <c r="B132" s="32" t="s">
        <v>29</v>
      </c>
      <c r="C132" s="110">
        <v>2570</v>
      </c>
      <c r="D132" s="110"/>
      <c r="E132" s="34"/>
      <c r="F132" s="34"/>
      <c r="G132" s="34"/>
      <c r="H132" s="34"/>
      <c r="I132" s="34"/>
      <c r="J132" s="34"/>
      <c r="K132" s="34"/>
      <c r="L132" s="34"/>
      <c r="M132" s="35">
        <f>C132</f>
        <v>2570</v>
      </c>
      <c r="N132" s="91">
        <v>2652</v>
      </c>
      <c r="O132" s="91">
        <v>2812</v>
      </c>
      <c r="P132" s="91">
        <v>3025</v>
      </c>
      <c r="Q132" s="91">
        <v>3123</v>
      </c>
      <c r="R132" s="91">
        <v>3017</v>
      </c>
      <c r="S132" s="33"/>
      <c r="T132" s="33"/>
      <c r="U132" s="33"/>
      <c r="V132" s="33"/>
    </row>
    <row r="133" spans="2:22">
      <c r="B133" s="32" t="s">
        <v>30</v>
      </c>
      <c r="C133" s="110">
        <v>2515</v>
      </c>
      <c r="D133" s="110"/>
      <c r="E133" s="34"/>
      <c r="F133" s="34"/>
      <c r="G133" s="34"/>
      <c r="H133" s="34"/>
      <c r="I133" s="34"/>
      <c r="J133" s="34"/>
      <c r="K133" s="34"/>
      <c r="L133" s="35">
        <f>C133</f>
        <v>2515</v>
      </c>
      <c r="M133" s="91">
        <v>2594</v>
      </c>
      <c r="N133" s="91">
        <v>2698</v>
      </c>
      <c r="O133" s="91">
        <v>2948</v>
      </c>
      <c r="P133" s="91">
        <v>3111</v>
      </c>
      <c r="Q133" s="91">
        <v>3206</v>
      </c>
      <c r="R133" s="34"/>
      <c r="S133" s="33"/>
      <c r="T133" s="33"/>
      <c r="U133" s="33"/>
      <c r="V133" s="33"/>
    </row>
    <row r="134" spans="2:22">
      <c r="B134" s="32" t="s">
        <v>31</v>
      </c>
      <c r="C134" s="110">
        <v>2547</v>
      </c>
      <c r="D134" s="110"/>
      <c r="E134" s="34"/>
      <c r="F134" s="34"/>
      <c r="G134" s="34"/>
      <c r="H134" s="34"/>
      <c r="I134" s="34"/>
      <c r="J134" s="34"/>
      <c r="K134" s="35">
        <f>C134</f>
        <v>2547</v>
      </c>
      <c r="L134" s="91">
        <v>2545</v>
      </c>
      <c r="M134" s="91">
        <v>2571</v>
      </c>
      <c r="N134" s="91">
        <v>2691</v>
      </c>
      <c r="O134" s="91">
        <v>2990</v>
      </c>
      <c r="P134" s="91">
        <v>3172</v>
      </c>
      <c r="Q134" s="34"/>
      <c r="R134" s="34"/>
      <c r="S134" s="33"/>
      <c r="T134" s="33"/>
      <c r="U134" s="33"/>
      <c r="V134" s="33"/>
    </row>
    <row r="135" spans="2:22">
      <c r="B135" s="32" t="s">
        <v>32</v>
      </c>
      <c r="C135" s="110">
        <v>2568</v>
      </c>
      <c r="D135" s="110"/>
      <c r="E135" s="34"/>
      <c r="F135" s="34"/>
      <c r="G135" s="34"/>
      <c r="H135" s="34"/>
      <c r="I135" s="34"/>
      <c r="J135" s="35">
        <f>C135</f>
        <v>2568</v>
      </c>
      <c r="K135" s="91">
        <v>2506</v>
      </c>
      <c r="L135" s="91">
        <v>2532</v>
      </c>
      <c r="M135" s="91">
        <v>2480</v>
      </c>
      <c r="N135" s="91">
        <v>2570</v>
      </c>
      <c r="O135" s="91">
        <v>2964</v>
      </c>
      <c r="P135" s="34"/>
      <c r="Q135" s="34"/>
      <c r="R135" s="34"/>
      <c r="S135" s="33"/>
      <c r="T135" s="33"/>
      <c r="U135" s="33"/>
      <c r="V135" s="33"/>
    </row>
    <row r="136" spans="2:22">
      <c r="B136" s="32" t="s">
        <v>33</v>
      </c>
      <c r="C136" s="110">
        <v>2427</v>
      </c>
      <c r="D136" s="110"/>
      <c r="E136" s="34"/>
      <c r="F136" s="34"/>
      <c r="G136" s="34"/>
      <c r="H136" s="34"/>
      <c r="I136" s="35">
        <f>C136</f>
        <v>2427</v>
      </c>
      <c r="J136" s="91">
        <v>2600</v>
      </c>
      <c r="K136" s="91">
        <v>2577</v>
      </c>
      <c r="L136" s="91">
        <v>2643</v>
      </c>
      <c r="M136" s="91">
        <v>2516</v>
      </c>
      <c r="N136" s="91">
        <v>2560</v>
      </c>
      <c r="O136" s="34"/>
      <c r="P136" s="34"/>
      <c r="Q136" s="34"/>
      <c r="R136" s="34"/>
      <c r="S136" s="33"/>
      <c r="T136" s="33"/>
      <c r="U136" s="33"/>
      <c r="V136" s="33"/>
    </row>
    <row r="137" spans="2:22">
      <c r="B137" s="32" t="s">
        <v>34</v>
      </c>
      <c r="C137" s="110">
        <v>2571</v>
      </c>
      <c r="D137" s="110"/>
      <c r="E137" s="34"/>
      <c r="F137" s="34"/>
      <c r="G137" s="34"/>
      <c r="H137" s="35">
        <f>C137</f>
        <v>2571</v>
      </c>
      <c r="I137" s="91">
        <v>2399</v>
      </c>
      <c r="J137" s="91">
        <v>2515</v>
      </c>
      <c r="K137" s="91">
        <v>2596</v>
      </c>
      <c r="L137" s="91">
        <v>2582</v>
      </c>
      <c r="M137" s="91">
        <v>2493</v>
      </c>
      <c r="N137" s="34"/>
      <c r="O137" s="34"/>
      <c r="P137" s="34"/>
      <c r="Q137" s="34"/>
      <c r="R137" s="34"/>
      <c r="S137" s="33"/>
      <c r="T137" s="33"/>
      <c r="U137" s="33"/>
      <c r="V137" s="33"/>
    </row>
    <row r="138" spans="2:22">
      <c r="B138" s="32" t="s">
        <v>35</v>
      </c>
      <c r="C138" s="110">
        <v>2595</v>
      </c>
      <c r="D138" s="110"/>
      <c r="E138" s="34"/>
      <c r="F138" s="34"/>
      <c r="G138" s="35">
        <f>C138</f>
        <v>2595</v>
      </c>
      <c r="H138" s="91">
        <v>2484</v>
      </c>
      <c r="I138" s="91">
        <v>2443</v>
      </c>
      <c r="J138" s="91">
        <v>2583</v>
      </c>
      <c r="K138" s="91">
        <v>2739</v>
      </c>
      <c r="L138" s="91">
        <v>2604</v>
      </c>
      <c r="M138" s="34"/>
      <c r="N138" s="34"/>
      <c r="O138" s="34"/>
      <c r="P138" s="34"/>
      <c r="Q138" s="34"/>
      <c r="R138" s="34"/>
      <c r="S138" s="33"/>
      <c r="T138" s="33"/>
      <c r="U138" s="33"/>
      <c r="V138" s="33"/>
    </row>
    <row r="139" spans="2:22">
      <c r="B139" s="32" t="s">
        <v>36</v>
      </c>
      <c r="C139" s="110">
        <v>2794</v>
      </c>
      <c r="D139" s="110"/>
      <c r="E139" s="34"/>
      <c r="F139" s="35">
        <f>C139</f>
        <v>2794</v>
      </c>
      <c r="G139" s="91">
        <v>2689</v>
      </c>
      <c r="H139" s="91">
        <v>2618</v>
      </c>
      <c r="I139" s="91">
        <v>2621</v>
      </c>
      <c r="J139" s="91">
        <v>2773</v>
      </c>
      <c r="K139" s="91">
        <v>2863</v>
      </c>
      <c r="L139" s="34"/>
      <c r="M139" s="34"/>
      <c r="N139" s="34"/>
      <c r="O139" s="34"/>
      <c r="P139" s="34"/>
      <c r="Q139" s="34"/>
      <c r="R139" s="34"/>
      <c r="S139" s="33"/>
      <c r="T139" s="33"/>
      <c r="U139" s="33"/>
      <c r="V139" s="33"/>
    </row>
    <row r="140" spans="2:22">
      <c r="B140" s="32" t="s">
        <v>37</v>
      </c>
      <c r="C140" s="110">
        <v>2827</v>
      </c>
      <c r="D140" s="110"/>
      <c r="E140" s="35">
        <f>C140</f>
        <v>2827</v>
      </c>
      <c r="F140" s="91">
        <v>2868</v>
      </c>
      <c r="G140" s="91">
        <v>2797</v>
      </c>
      <c r="H140" s="91">
        <v>2699</v>
      </c>
      <c r="I140" s="91">
        <v>2730</v>
      </c>
      <c r="J140" s="91">
        <v>2865</v>
      </c>
      <c r="K140" s="34"/>
      <c r="L140" s="34"/>
      <c r="M140" s="34"/>
      <c r="N140" s="34"/>
      <c r="O140" s="34"/>
      <c r="P140" s="34"/>
      <c r="Q140" s="34"/>
      <c r="R140" s="34"/>
      <c r="S140" s="33"/>
      <c r="T140" s="33"/>
      <c r="U140" s="33"/>
      <c r="V140" s="33"/>
    </row>
    <row r="141" spans="2:22">
      <c r="B141" s="32" t="s">
        <v>38</v>
      </c>
      <c r="C141" s="110">
        <v>3031</v>
      </c>
      <c r="D141" s="35">
        <f>C141</f>
        <v>3031</v>
      </c>
      <c r="E141" s="91">
        <v>2833</v>
      </c>
      <c r="F141" s="91">
        <v>2951</v>
      </c>
      <c r="G141" s="91">
        <v>2890</v>
      </c>
      <c r="H141" s="91">
        <v>2790</v>
      </c>
      <c r="I141" s="91">
        <v>2786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3"/>
      <c r="T141" s="33"/>
      <c r="U141" s="33"/>
      <c r="V141" s="33"/>
    </row>
    <row r="142" spans="2:22">
      <c r="B142" s="32" t="s">
        <v>39</v>
      </c>
      <c r="C142" s="111">
        <v>3022</v>
      </c>
      <c r="D142" s="91">
        <v>3082</v>
      </c>
      <c r="E142" s="91">
        <v>2779</v>
      </c>
      <c r="F142" s="91">
        <v>3060</v>
      </c>
      <c r="G142" s="91">
        <v>2969</v>
      </c>
      <c r="H142" s="91">
        <v>2885</v>
      </c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3"/>
      <c r="T142" s="33"/>
      <c r="U142" s="33"/>
      <c r="V142" s="33"/>
    </row>
    <row r="143" spans="2:22">
      <c r="B143" s="32" t="s">
        <v>40</v>
      </c>
      <c r="C143" s="91">
        <v>3094</v>
      </c>
      <c r="D143" s="91">
        <v>3177</v>
      </c>
      <c r="E143" s="91">
        <v>2749</v>
      </c>
      <c r="F143" s="91">
        <v>3148</v>
      </c>
      <c r="G143" s="91">
        <v>3050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3"/>
      <c r="T143" s="33"/>
      <c r="U143" s="33"/>
      <c r="V143" s="33"/>
    </row>
    <row r="144" spans="2:22">
      <c r="B144" s="32" t="s">
        <v>41</v>
      </c>
      <c r="C144" s="91">
        <v>3126</v>
      </c>
      <c r="D144" s="91">
        <v>3202</v>
      </c>
      <c r="E144" s="91">
        <v>2648</v>
      </c>
      <c r="F144" s="91">
        <v>3203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3"/>
      <c r="T144" s="33"/>
      <c r="U144" s="33"/>
      <c r="V144" s="33"/>
    </row>
    <row r="145" spans="1:43">
      <c r="B145" s="32" t="s">
        <v>42</v>
      </c>
      <c r="C145" s="91">
        <v>3264</v>
      </c>
      <c r="D145" s="91">
        <v>3379</v>
      </c>
      <c r="E145" s="91">
        <v>2692</v>
      </c>
      <c r="F145" s="36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3"/>
      <c r="T145" s="33"/>
      <c r="U145" s="33"/>
      <c r="V145" s="33"/>
    </row>
    <row r="146" spans="1:43">
      <c r="B146" s="32" t="s">
        <v>43</v>
      </c>
      <c r="C146" s="91">
        <v>3383</v>
      </c>
      <c r="D146" s="91">
        <v>3525</v>
      </c>
      <c r="E146" s="36"/>
      <c r="F146" s="36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3"/>
      <c r="T146" s="33"/>
      <c r="U146" s="33"/>
      <c r="V146" s="33"/>
    </row>
    <row r="147" spans="1:43">
      <c r="B147" s="32" t="s">
        <v>44</v>
      </c>
      <c r="C147" s="91">
        <v>3408</v>
      </c>
      <c r="D147" s="37"/>
      <c r="E147" s="36"/>
      <c r="F147" s="36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3"/>
      <c r="T147" s="33"/>
      <c r="U147" s="33"/>
      <c r="V147" s="33"/>
    </row>
    <row r="148" spans="1:43">
      <c r="A148" s="33"/>
      <c r="B148" s="33"/>
      <c r="C148" s="33"/>
      <c r="D148" s="33"/>
      <c r="R148" s="33"/>
      <c r="S148" s="33"/>
      <c r="T148" s="33"/>
      <c r="U148" s="33"/>
      <c r="V148" s="33"/>
    </row>
    <row r="149" spans="1:43">
      <c r="A149" s="38" t="s">
        <v>49</v>
      </c>
      <c r="B149" s="38"/>
      <c r="C149" s="38"/>
      <c r="D149" s="38"/>
      <c r="R149" s="33"/>
      <c r="S149" s="33"/>
      <c r="T149" s="33"/>
      <c r="U149" s="33"/>
      <c r="V149" s="33"/>
      <c r="Z149" s="38" t="s">
        <v>49</v>
      </c>
      <c r="AA149" s="38"/>
      <c r="AB149" s="38"/>
      <c r="AC149" s="38"/>
      <c r="AQ149" s="33"/>
    </row>
    <row r="150" spans="1:43" ht="23.25">
      <c r="D150" s="32" t="s">
        <v>38</v>
      </c>
      <c r="E150" s="32" t="s">
        <v>37</v>
      </c>
      <c r="F150" s="32" t="s">
        <v>36</v>
      </c>
      <c r="G150" s="32" t="s">
        <v>35</v>
      </c>
      <c r="H150" s="32" t="s">
        <v>34</v>
      </c>
      <c r="I150" s="32" t="s">
        <v>33</v>
      </c>
      <c r="J150" s="32" t="s">
        <v>32</v>
      </c>
      <c r="K150" s="32" t="s">
        <v>31</v>
      </c>
      <c r="L150" s="32" t="s">
        <v>30</v>
      </c>
      <c r="M150" s="32" t="s">
        <v>29</v>
      </c>
      <c r="N150" s="32" t="s">
        <v>28</v>
      </c>
      <c r="O150" s="32" t="s">
        <v>27</v>
      </c>
      <c r="P150" s="32" t="s">
        <v>26</v>
      </c>
      <c r="Q150" s="32" t="s">
        <v>25</v>
      </c>
      <c r="R150" s="32" t="s">
        <v>24</v>
      </c>
      <c r="T150" s="39" t="s">
        <v>50</v>
      </c>
      <c r="U150" s="40" t="s">
        <v>51</v>
      </c>
      <c r="V150" s="41" t="s">
        <v>52</v>
      </c>
      <c r="W150" s="41" t="s">
        <v>53</v>
      </c>
      <c r="X150" s="42" t="s">
        <v>54</v>
      </c>
      <c r="AC150" s="32" t="s">
        <v>38</v>
      </c>
      <c r="AD150" s="32" t="s">
        <v>37</v>
      </c>
      <c r="AE150" s="32" t="s">
        <v>36</v>
      </c>
      <c r="AF150" s="32" t="s">
        <v>35</v>
      </c>
      <c r="AG150" s="32" t="s">
        <v>34</v>
      </c>
      <c r="AH150" s="32" t="s">
        <v>33</v>
      </c>
      <c r="AI150" s="32" t="s">
        <v>32</v>
      </c>
      <c r="AJ150" s="32" t="s">
        <v>31</v>
      </c>
      <c r="AK150" s="32" t="s">
        <v>30</v>
      </c>
      <c r="AL150" s="32" t="s">
        <v>29</v>
      </c>
      <c r="AM150" s="32" t="s">
        <v>28</v>
      </c>
      <c r="AN150" s="32" t="s">
        <v>27</v>
      </c>
      <c r="AO150" s="32" t="s">
        <v>26</v>
      </c>
      <c r="AP150" s="32" t="s">
        <v>25</v>
      </c>
      <c r="AQ150" s="32" t="s">
        <v>24</v>
      </c>
    </row>
    <row r="151" spans="1:43">
      <c r="C151" s="44" t="s">
        <v>55</v>
      </c>
      <c r="D151" s="115">
        <f>D142-C142</f>
        <v>60</v>
      </c>
      <c r="E151" s="112">
        <f>E141-C141</f>
        <v>-198</v>
      </c>
      <c r="F151" s="112">
        <f>F140-C140</f>
        <v>41</v>
      </c>
      <c r="G151" s="112">
        <f>G139-C139</f>
        <v>-105</v>
      </c>
      <c r="H151" s="112">
        <f>H138-C138</f>
        <v>-111</v>
      </c>
      <c r="I151" s="112">
        <f>I137-C137</f>
        <v>-172</v>
      </c>
      <c r="J151" s="112">
        <f>J136-C136</f>
        <v>173</v>
      </c>
      <c r="K151" s="112">
        <f>K135-C135</f>
        <v>-62</v>
      </c>
      <c r="L151" s="112">
        <f>L134-C134</f>
        <v>-2</v>
      </c>
      <c r="M151" s="112">
        <f>M133-C133</f>
        <v>79</v>
      </c>
      <c r="N151" s="112">
        <f>N132-C132</f>
        <v>82</v>
      </c>
      <c r="O151" s="113">
        <f>O131-C131</f>
        <v>156</v>
      </c>
      <c r="P151" s="112">
        <f>P130-C130</f>
        <v>167</v>
      </c>
      <c r="Q151" s="112">
        <f>Q129-C129</f>
        <v>83</v>
      </c>
      <c r="R151" s="112">
        <f>R128-C128</f>
        <v>65</v>
      </c>
      <c r="T151" s="45">
        <v>1</v>
      </c>
      <c r="U151" s="46">
        <f>_xlfn.STDEV.P(AC151:AQ151)</f>
        <v>55.429795437311711</v>
      </c>
      <c r="V151" s="45">
        <f>AVERAGE(AC151:AQ151)</f>
        <v>103.73333333333333</v>
      </c>
      <c r="W151" s="45">
        <f>1.645*U151</f>
        <v>91.18201349437777</v>
      </c>
      <c r="X151" s="116">
        <f>76.86*T151+9.0037</f>
        <v>85.863699999999994</v>
      </c>
      <c r="AB151" s="44" t="s">
        <v>55</v>
      </c>
      <c r="AC151" s="115">
        <f>ABS(D151)</f>
        <v>60</v>
      </c>
      <c r="AD151" s="115">
        <f t="shared" ref="AD151:AD152" si="56">ABS(E151)</f>
        <v>198</v>
      </c>
      <c r="AE151" s="115">
        <f t="shared" ref="AE151:AE153" si="57">ABS(F151)</f>
        <v>41</v>
      </c>
      <c r="AF151" s="115">
        <f t="shared" ref="AF151:AF154" si="58">ABS(G151)</f>
        <v>105</v>
      </c>
      <c r="AG151" s="115">
        <f t="shared" ref="AG151:AG155" si="59">ABS(H151)</f>
        <v>111</v>
      </c>
      <c r="AH151" s="115">
        <f t="shared" ref="AH151:AH155" si="60">ABS(I151)</f>
        <v>172</v>
      </c>
      <c r="AI151" s="115">
        <f t="shared" ref="AI151:AI155" si="61">ABS(J151)</f>
        <v>173</v>
      </c>
      <c r="AJ151" s="115">
        <f t="shared" ref="AJ151:AJ155" si="62">ABS(K151)</f>
        <v>62</v>
      </c>
      <c r="AK151" s="115">
        <f t="shared" ref="AK151:AK155" si="63">ABS(L151)</f>
        <v>2</v>
      </c>
      <c r="AL151" s="115">
        <f t="shared" ref="AL151:AL155" si="64">ABS(M151)</f>
        <v>79</v>
      </c>
      <c r="AM151" s="115">
        <f t="shared" ref="AM151:AM155" si="65">ABS(N151)</f>
        <v>82</v>
      </c>
      <c r="AN151" s="115">
        <f t="shared" ref="AN151:AN155" si="66">ABS(O151)</f>
        <v>156</v>
      </c>
      <c r="AO151" s="115">
        <f t="shared" ref="AO151:AO155" si="67">ABS(P151)</f>
        <v>167</v>
      </c>
      <c r="AP151" s="115">
        <f t="shared" ref="AP151:AP155" si="68">ABS(Q151)</f>
        <v>83</v>
      </c>
      <c r="AQ151" s="115">
        <f t="shared" ref="AQ151:AQ155" si="69">ABS(R151)</f>
        <v>65</v>
      </c>
    </row>
    <row r="152" spans="1:43">
      <c r="C152" s="44" t="s">
        <v>56</v>
      </c>
      <c r="D152" s="61"/>
      <c r="E152" s="112">
        <f>E142-C142</f>
        <v>-243</v>
      </c>
      <c r="F152" s="112">
        <f>F141-C141</f>
        <v>-80</v>
      </c>
      <c r="G152" s="112">
        <f>G140-C140</f>
        <v>-30</v>
      </c>
      <c r="H152" s="112">
        <f>H139-C139</f>
        <v>-176</v>
      </c>
      <c r="I152" s="112">
        <f>I138-C138</f>
        <v>-152</v>
      </c>
      <c r="J152" s="112">
        <f>J137-C137</f>
        <v>-56</v>
      </c>
      <c r="K152" s="112">
        <f>K136-C136</f>
        <v>150</v>
      </c>
      <c r="L152" s="112">
        <f>L135-C135</f>
        <v>-36</v>
      </c>
      <c r="M152" s="112">
        <f>M134-C134</f>
        <v>24</v>
      </c>
      <c r="N152" s="112">
        <f>N133-C133</f>
        <v>183</v>
      </c>
      <c r="O152" s="113">
        <f>O132-C132</f>
        <v>242</v>
      </c>
      <c r="P152" s="112">
        <f>P131-C131</f>
        <v>290</v>
      </c>
      <c r="Q152" s="112">
        <f>Q130-C130</f>
        <v>284</v>
      </c>
      <c r="R152" s="112">
        <f>R129-C129</f>
        <v>158</v>
      </c>
      <c r="T152" s="45">
        <v>2</v>
      </c>
      <c r="U152" s="46">
        <f>_xlfn.STDEV.P(AD152:AQ152)</f>
        <v>90.043186917190368</v>
      </c>
      <c r="V152" s="45">
        <f>AVERAGE(AD152:AQ152)</f>
        <v>150.28571428571428</v>
      </c>
      <c r="W152" s="45">
        <f>1.645*U152</f>
        <v>148.12104247877815</v>
      </c>
      <c r="X152" s="116">
        <f t="shared" ref="X152:X155" si="70">76.86*T152+9.0037</f>
        <v>162.72370000000001</v>
      </c>
      <c r="AB152" s="44" t="s">
        <v>56</v>
      </c>
      <c r="AC152" s="61"/>
      <c r="AD152" s="115">
        <f t="shared" si="56"/>
        <v>243</v>
      </c>
      <c r="AE152" s="115">
        <f t="shared" si="57"/>
        <v>80</v>
      </c>
      <c r="AF152" s="115">
        <f t="shared" si="58"/>
        <v>30</v>
      </c>
      <c r="AG152" s="115">
        <f t="shared" si="59"/>
        <v>176</v>
      </c>
      <c r="AH152" s="115">
        <f t="shared" si="60"/>
        <v>152</v>
      </c>
      <c r="AI152" s="115">
        <f t="shared" si="61"/>
        <v>56</v>
      </c>
      <c r="AJ152" s="115">
        <f t="shared" si="62"/>
        <v>150</v>
      </c>
      <c r="AK152" s="115">
        <f t="shared" si="63"/>
        <v>36</v>
      </c>
      <c r="AL152" s="115">
        <f t="shared" si="64"/>
        <v>24</v>
      </c>
      <c r="AM152" s="115">
        <f t="shared" si="65"/>
        <v>183</v>
      </c>
      <c r="AN152" s="115">
        <f t="shared" si="66"/>
        <v>242</v>
      </c>
      <c r="AO152" s="115">
        <f t="shared" si="67"/>
        <v>290</v>
      </c>
      <c r="AP152" s="115">
        <f t="shared" si="68"/>
        <v>284</v>
      </c>
      <c r="AQ152" s="115">
        <f t="shared" si="69"/>
        <v>158</v>
      </c>
    </row>
    <row r="153" spans="1:43">
      <c r="C153" s="44" t="s">
        <v>57</v>
      </c>
      <c r="D153" s="61"/>
      <c r="E153" s="114"/>
      <c r="F153" s="112">
        <f>F142-C142</f>
        <v>38</v>
      </c>
      <c r="G153" s="112">
        <f>G141-C141</f>
        <v>-141</v>
      </c>
      <c r="H153" s="112">
        <f>H140-C140</f>
        <v>-128</v>
      </c>
      <c r="I153" s="112">
        <f>I139-C139</f>
        <v>-173</v>
      </c>
      <c r="J153" s="112">
        <f>J138-C138</f>
        <v>-12</v>
      </c>
      <c r="K153" s="112">
        <f>K137-C137</f>
        <v>25</v>
      </c>
      <c r="L153" s="112">
        <f>L136-C136</f>
        <v>216</v>
      </c>
      <c r="M153" s="112">
        <f>M135-C135</f>
        <v>-88</v>
      </c>
      <c r="N153" s="112">
        <f>N134-C134</f>
        <v>144</v>
      </c>
      <c r="O153" s="113">
        <f>O133-C133</f>
        <v>433</v>
      </c>
      <c r="P153" s="112">
        <f>P132-C132</f>
        <v>455</v>
      </c>
      <c r="Q153" s="112">
        <f>Q131-C131</f>
        <v>398</v>
      </c>
      <c r="R153" s="112">
        <f>R130-C130</f>
        <v>163</v>
      </c>
      <c r="T153" s="45">
        <v>3</v>
      </c>
      <c r="U153" s="46">
        <f>_xlfn.STDEV.P(AE153:AQ153)</f>
        <v>145.38245826645536</v>
      </c>
      <c r="V153" s="45">
        <f>AVERAGE(AE153:AQ153)</f>
        <v>185.69230769230768</v>
      </c>
      <c r="W153" s="45">
        <f t="shared" ref="W153" si="71">1.645*U153</f>
        <v>239.15414384831908</v>
      </c>
      <c r="X153" s="116">
        <f t="shared" si="70"/>
        <v>239.58369999999999</v>
      </c>
      <c r="AB153" s="44" t="s">
        <v>57</v>
      </c>
      <c r="AC153" s="61"/>
      <c r="AD153" s="115"/>
      <c r="AE153" s="115">
        <f t="shared" si="57"/>
        <v>38</v>
      </c>
      <c r="AF153" s="115">
        <f t="shared" si="58"/>
        <v>141</v>
      </c>
      <c r="AG153" s="115">
        <f t="shared" si="59"/>
        <v>128</v>
      </c>
      <c r="AH153" s="115">
        <f t="shared" si="60"/>
        <v>173</v>
      </c>
      <c r="AI153" s="115">
        <f t="shared" si="61"/>
        <v>12</v>
      </c>
      <c r="AJ153" s="115">
        <f t="shared" si="62"/>
        <v>25</v>
      </c>
      <c r="AK153" s="115">
        <f t="shared" si="63"/>
        <v>216</v>
      </c>
      <c r="AL153" s="115">
        <f t="shared" si="64"/>
        <v>88</v>
      </c>
      <c r="AM153" s="115">
        <f t="shared" si="65"/>
        <v>144</v>
      </c>
      <c r="AN153" s="115">
        <f t="shared" si="66"/>
        <v>433</v>
      </c>
      <c r="AO153" s="115">
        <f t="shared" si="67"/>
        <v>455</v>
      </c>
      <c r="AP153" s="115">
        <f t="shared" si="68"/>
        <v>398</v>
      </c>
      <c r="AQ153" s="115">
        <f t="shared" si="69"/>
        <v>163</v>
      </c>
    </row>
    <row r="154" spans="1:43">
      <c r="C154" s="44" t="s">
        <v>58</v>
      </c>
      <c r="D154" s="61"/>
      <c r="E154" s="114"/>
      <c r="F154" s="114"/>
      <c r="G154" s="112">
        <f>G142-C142</f>
        <v>-53</v>
      </c>
      <c r="H154" s="112">
        <f>H141-C141</f>
        <v>-241</v>
      </c>
      <c r="I154" s="112">
        <f>I140-C140</f>
        <v>-97</v>
      </c>
      <c r="J154" s="112">
        <f>J139-C139</f>
        <v>-21</v>
      </c>
      <c r="K154" s="112">
        <f>K138-C138</f>
        <v>144</v>
      </c>
      <c r="L154" s="112">
        <f>L137-C137</f>
        <v>11</v>
      </c>
      <c r="M154" s="112">
        <f>M136-C136</f>
        <v>89</v>
      </c>
      <c r="N154" s="112">
        <f>N135-C135</f>
        <v>2</v>
      </c>
      <c r="O154" s="113">
        <f>O134-C134</f>
        <v>443</v>
      </c>
      <c r="P154" s="112">
        <f>P133-C133</f>
        <v>596</v>
      </c>
      <c r="Q154" s="112">
        <f>Q132-C132</f>
        <v>553</v>
      </c>
      <c r="R154" s="112">
        <f>R131-C131</f>
        <v>335</v>
      </c>
      <c r="T154" s="45">
        <v>4</v>
      </c>
      <c r="U154" s="46">
        <f>_xlfn.STDEV.P(AF154:AQ154)</f>
        <v>206.59318250018697</v>
      </c>
      <c r="V154" s="45">
        <f>AVERAGE(AF154:AQ154)</f>
        <v>215.41666666666666</v>
      </c>
      <c r="W154" s="45">
        <f>1.645*U154</f>
        <v>339.84578521280758</v>
      </c>
      <c r="X154" s="116">
        <f t="shared" si="70"/>
        <v>316.44369999999998</v>
      </c>
      <c r="AB154" s="44" t="s">
        <v>58</v>
      </c>
      <c r="AC154" s="61"/>
      <c r="AD154" s="115"/>
      <c r="AE154" s="115"/>
      <c r="AF154" s="115">
        <f t="shared" si="58"/>
        <v>53</v>
      </c>
      <c r="AG154" s="115">
        <f t="shared" si="59"/>
        <v>241</v>
      </c>
      <c r="AH154" s="115">
        <f t="shared" si="60"/>
        <v>97</v>
      </c>
      <c r="AI154" s="115">
        <f t="shared" si="61"/>
        <v>21</v>
      </c>
      <c r="AJ154" s="115">
        <f t="shared" si="62"/>
        <v>144</v>
      </c>
      <c r="AK154" s="115">
        <f t="shared" si="63"/>
        <v>11</v>
      </c>
      <c r="AL154" s="115">
        <f t="shared" si="64"/>
        <v>89</v>
      </c>
      <c r="AM154" s="115">
        <f t="shared" si="65"/>
        <v>2</v>
      </c>
      <c r="AN154" s="115">
        <f t="shared" si="66"/>
        <v>443</v>
      </c>
      <c r="AO154" s="115">
        <f t="shared" si="67"/>
        <v>596</v>
      </c>
      <c r="AP154" s="115">
        <f t="shared" si="68"/>
        <v>553</v>
      </c>
      <c r="AQ154" s="115">
        <f t="shared" si="69"/>
        <v>335</v>
      </c>
    </row>
    <row r="155" spans="1:43" ht="15.75" thickBot="1">
      <c r="C155" s="44" t="s">
        <v>59</v>
      </c>
      <c r="D155" s="61"/>
      <c r="E155" s="114"/>
      <c r="F155" s="114"/>
      <c r="G155" s="114"/>
      <c r="H155" s="112">
        <f>H142-C142</f>
        <v>-137</v>
      </c>
      <c r="I155" s="112">
        <f>I141-C141</f>
        <v>-245</v>
      </c>
      <c r="J155" s="112">
        <f>J140-C140</f>
        <v>38</v>
      </c>
      <c r="K155" s="112">
        <f>K139-C139</f>
        <v>69</v>
      </c>
      <c r="L155" s="112">
        <f>L138-C138</f>
        <v>9</v>
      </c>
      <c r="M155" s="112">
        <f>M137-C137</f>
        <v>-78</v>
      </c>
      <c r="N155" s="112">
        <f>N136-C136</f>
        <v>133</v>
      </c>
      <c r="O155" s="113">
        <f>O135-C135</f>
        <v>396</v>
      </c>
      <c r="P155" s="112">
        <f>P134-C134</f>
        <v>625</v>
      </c>
      <c r="Q155" s="112">
        <f>Q133-C133</f>
        <v>691</v>
      </c>
      <c r="R155" s="112">
        <f>R132-C132</f>
        <v>447</v>
      </c>
      <c r="T155" s="47">
        <v>5</v>
      </c>
      <c r="U155" s="48">
        <f>_xlfn.STDEV.P(AG155:AQ155)</f>
        <v>230.7730451051583</v>
      </c>
      <c r="V155" s="47">
        <f>AVERAGE(AG155:AQ155)</f>
        <v>260.72727272727275</v>
      </c>
      <c r="W155" s="45">
        <f t="shared" ref="W155" si="72">1.645*U155</f>
        <v>379.62165919798542</v>
      </c>
      <c r="X155" s="116">
        <f t="shared" si="70"/>
        <v>393.30369999999999</v>
      </c>
      <c r="AB155" s="44" t="s">
        <v>59</v>
      </c>
      <c r="AC155" s="61"/>
      <c r="AD155" s="115"/>
      <c r="AE155" s="115"/>
      <c r="AF155" s="115"/>
      <c r="AG155" s="115">
        <f t="shared" si="59"/>
        <v>137</v>
      </c>
      <c r="AH155" s="115">
        <f t="shared" si="60"/>
        <v>245</v>
      </c>
      <c r="AI155" s="115">
        <f t="shared" si="61"/>
        <v>38</v>
      </c>
      <c r="AJ155" s="115">
        <f t="shared" si="62"/>
        <v>69</v>
      </c>
      <c r="AK155" s="115">
        <f t="shared" si="63"/>
        <v>9</v>
      </c>
      <c r="AL155" s="115">
        <f t="shared" si="64"/>
        <v>78</v>
      </c>
      <c r="AM155" s="115">
        <f t="shared" si="65"/>
        <v>133</v>
      </c>
      <c r="AN155" s="115">
        <f t="shared" si="66"/>
        <v>396</v>
      </c>
      <c r="AO155" s="115">
        <f t="shared" si="67"/>
        <v>625</v>
      </c>
      <c r="AP155" s="115">
        <f t="shared" si="68"/>
        <v>691</v>
      </c>
      <c r="AQ155" s="115">
        <f t="shared" si="69"/>
        <v>447</v>
      </c>
    </row>
    <row r="156" spans="1:43"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</row>
    <row r="157" spans="1:43" ht="30">
      <c r="K157" s="50" t="s">
        <v>60</v>
      </c>
    </row>
    <row r="158" spans="1:43" ht="22.5">
      <c r="K158" s="51" t="s">
        <v>86</v>
      </c>
      <c r="L158" s="52" t="s">
        <v>61</v>
      </c>
      <c r="M158" s="53" t="s">
        <v>62</v>
      </c>
      <c r="N158" s="123" t="s">
        <v>89</v>
      </c>
    </row>
    <row r="159" spans="1:43">
      <c r="J159" s="54" t="s">
        <v>40</v>
      </c>
      <c r="K159" s="136">
        <f>C143</f>
        <v>3094</v>
      </c>
      <c r="L159" s="130">
        <f>K159-X151</f>
        <v>3008.1363000000001</v>
      </c>
      <c r="M159" s="131">
        <f>K159+X151</f>
        <v>3179.8636999999999</v>
      </c>
      <c r="N159" s="137">
        <f t="shared" ref="N159:N163" si="73">M159-L159</f>
        <v>171.72739999999976</v>
      </c>
      <c r="O159" s="57"/>
      <c r="P159" s="57"/>
      <c r="Q159" s="57"/>
    </row>
    <row r="160" spans="1:43">
      <c r="J160" s="54" t="s">
        <v>41</v>
      </c>
      <c r="K160" s="136">
        <f t="shared" ref="K160:K163" si="74">C144</f>
        <v>3126</v>
      </c>
      <c r="L160" s="130">
        <f>K160-X152</f>
        <v>2963.2763</v>
      </c>
      <c r="M160" s="131">
        <f>K160+X152</f>
        <v>3288.7237</v>
      </c>
      <c r="N160" s="137">
        <f t="shared" si="73"/>
        <v>325.44740000000002</v>
      </c>
      <c r="O160" s="57"/>
      <c r="P160" s="57"/>
      <c r="Q160" s="57"/>
    </row>
    <row r="161" spans="10:17">
      <c r="J161" s="54" t="s">
        <v>42</v>
      </c>
      <c r="K161" s="136">
        <f t="shared" si="74"/>
        <v>3264</v>
      </c>
      <c r="L161" s="130">
        <f>K161-X153</f>
        <v>3024.4162999999999</v>
      </c>
      <c r="M161" s="131">
        <f>K161+X153</f>
        <v>3503.5837000000001</v>
      </c>
      <c r="N161" s="137">
        <f t="shared" si="73"/>
        <v>479.16740000000027</v>
      </c>
      <c r="O161" s="57"/>
      <c r="P161" s="57"/>
      <c r="Q161" s="57"/>
    </row>
    <row r="162" spans="10:17">
      <c r="J162" s="54" t="s">
        <v>43</v>
      </c>
      <c r="K162" s="136">
        <f t="shared" si="74"/>
        <v>3383</v>
      </c>
      <c r="L162" s="130">
        <f>K162-X154</f>
        <v>3066.5563000000002</v>
      </c>
      <c r="M162" s="131">
        <f>K162+X154</f>
        <v>3699.4436999999998</v>
      </c>
      <c r="N162" s="137">
        <f t="shared" si="73"/>
        <v>632.88739999999962</v>
      </c>
      <c r="O162" s="57"/>
      <c r="P162" s="57"/>
      <c r="Q162" s="57"/>
    </row>
    <row r="163" spans="10:17">
      <c r="J163" s="54" t="s">
        <v>44</v>
      </c>
      <c r="K163" s="136">
        <f t="shared" si="74"/>
        <v>3408</v>
      </c>
      <c r="L163" s="130">
        <f>K163-X155</f>
        <v>3014.6963000000001</v>
      </c>
      <c r="M163" s="131">
        <f>K163+X155</f>
        <v>3801.3036999999999</v>
      </c>
      <c r="N163" s="137">
        <f t="shared" si="73"/>
        <v>786.60739999999987</v>
      </c>
      <c r="O163" s="57"/>
      <c r="P163" s="57"/>
      <c r="Q163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Elizabeth</vt:lpstr>
      <vt:lpstr>CI Elizabeth</vt:lpstr>
      <vt:lpstr>Hackensack</vt:lpstr>
      <vt:lpstr>CI Hackensack</vt:lpstr>
      <vt:lpstr>Passaic</vt:lpstr>
      <vt:lpstr>CI Passaic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Grip</dc:creator>
  <cp:lastModifiedBy>Joe</cp:lastModifiedBy>
  <cp:lastPrinted>2018-06-13T14:01:07Z</cp:lastPrinted>
  <dcterms:created xsi:type="dcterms:W3CDTF">2018-05-21T17:03:04Z</dcterms:created>
  <dcterms:modified xsi:type="dcterms:W3CDTF">2018-08-08T22:01:53Z</dcterms:modified>
</cp:coreProperties>
</file>