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alpers\Documents\CCSB\Loads\GCLAS-SFO\"/>
    </mc:Choice>
  </mc:AlternateContent>
  <xr:revisionPtr revIDLastSave="0" documentId="10_ncr:100000_{DDA65FDD-2A36-4C9E-B784-A576EE8EB0AC}" xr6:coauthVersionLast="31" xr6:coauthVersionMax="31" xr10:uidLastSave="{00000000-0000-0000-0000-000000000000}"/>
  <bookViews>
    <workbookView xWindow="0" yWindow="0" windowWidth="23010" windowHeight="826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R14" i="1" l="1"/>
  <c r="R13" i="1"/>
  <c r="Q14" i="1"/>
  <c r="Q13" i="1"/>
  <c r="P14" i="1"/>
  <c r="P13" i="1"/>
  <c r="O13" i="1"/>
  <c r="O14" i="1"/>
</calcChain>
</file>

<file path=xl/sharedStrings.xml><?xml version="1.0" encoding="utf-8"?>
<sst xmlns="http://schemas.openxmlformats.org/spreadsheetml/2006/main" count="55" uniqueCount="54">
  <si>
    <t>Water Year</t>
  </si>
  <si>
    <t>OUTFLOW Q (cfs)</t>
  </si>
  <si>
    <t>INFLOW SED (tons)</t>
  </si>
  <si>
    <t>INFLOW Q (cfs)</t>
  </si>
  <si>
    <t>OUTFLOW SED (tons)</t>
  </si>
  <si>
    <t>% Q OUT</t>
  </si>
  <si>
    <t>% SED OUT</t>
  </si>
  <si>
    <t>% SED RETAINED</t>
  </si>
  <si>
    <t>REMARKS</t>
  </si>
  <si>
    <t>3 days spill over weir</t>
  </si>
  <si>
    <t>no spill over weir</t>
  </si>
  <si>
    <t>4 year average</t>
  </si>
  <si>
    <t>2 large events</t>
  </si>
  <si>
    <t>5 year average</t>
  </si>
  <si>
    <t>2009-2012</t>
  </si>
  <si>
    <t>2009-2013</t>
  </si>
  <si>
    <t>2 small events, no spill</t>
  </si>
  <si>
    <t>2009-2014</t>
  </si>
  <si>
    <t>6 year average</t>
  </si>
  <si>
    <t>(  )  percentage items in parentheses are means calculated from individual year percentages.</t>
  </si>
  <si>
    <t>90% (82%)</t>
  </si>
  <si>
    <t>89% (83%)</t>
  </si>
  <si>
    <t>89% (72%)</t>
  </si>
  <si>
    <t>24% (26%)</t>
  </si>
  <si>
    <t>27% (26%)</t>
  </si>
  <si>
    <t>27% (31%)</t>
  </si>
  <si>
    <t>76% (74%)</t>
  </si>
  <si>
    <t>73% (73%)</t>
  </si>
  <si>
    <t>73% (70%)</t>
  </si>
  <si>
    <t>7 year average</t>
  </si>
  <si>
    <t>2009-2015</t>
  </si>
  <si>
    <t>90% (76%)</t>
  </si>
  <si>
    <t>73% (74%)</t>
  </si>
  <si>
    <t>8 year average</t>
  </si>
  <si>
    <t>2009-2016</t>
  </si>
  <si>
    <t xml:space="preserve">Calculations based on simple totaling of USGS published flows and sediment loads in and out of Cache Creek Settling Basin by </t>
  </si>
  <si>
    <t>comparing data from inflow site (11452600) and two ouflow sites (11452800 + 11452900 = 11452901).</t>
  </si>
  <si>
    <t>89% (77%)</t>
  </si>
  <si>
    <t>25% (25%)</t>
  </si>
  <si>
    <t>75% (75%)</t>
  </si>
  <si>
    <t>Cache Creek Settling Basin Water and Sediment Inflow and Outflow and Sediment Retention Data : 2009-2016 WY's</t>
  </si>
  <si>
    <t>2 low flow periods, post fire effects</t>
  </si>
  <si>
    <t>record flow year</t>
  </si>
  <si>
    <t>Draft 2017 values good; 9 year average not yet calculated</t>
  </si>
  <si>
    <r>
      <t>D. O'Halloran, US Geological Survey,</t>
    </r>
    <r>
      <rPr>
        <sz val="11"/>
        <color rgb="FFFF0000"/>
        <rFont val="Calibri"/>
        <family val="2"/>
        <scheme val="minor"/>
      </rPr>
      <t xml:space="preserve"> 4/4/18</t>
    </r>
  </si>
  <si>
    <t>9 year average</t>
  </si>
  <si>
    <t>2009-2017</t>
  </si>
  <si>
    <t>Loadest</t>
  </si>
  <si>
    <t>days</t>
  </si>
  <si>
    <t>kg/year</t>
  </si>
  <si>
    <t>tonnes/yr</t>
  </si>
  <si>
    <t>tons/yr</t>
  </si>
  <si>
    <t>Loadest/GCLAS</t>
  </si>
  <si>
    <t>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</si>
</sst>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left"/>
    </xf>
    <xf numFmtId="0" fontId="4" fillId="0" borderId="0" xfId="0" applyFont="1"/>
    <xf numFmtId="11" fontId="0" fillId="0" borderId="0" xfId="0" applyNumberFormat="1"/>
    <xf numFmtId="2" fontId="0" fillId="0" borderId="0" xfId="0" applyNumberFormat="1"/>
    <xf numFmtId="3" fontId="4" fillId="2" borderId="0" xfId="0" applyNumberFormat="1" applyFont="1" applyFill="1" applyAlignment="1">
      <alignment horizontal="center"/>
    </xf>
    <xf numFmtId="168" fontId="4" fillId="2" borderId="0" xfId="1" applyNumberFormat="1" applyFont="1" applyFill="1"/>
    <xf numFmtId="3" fontId="2" fillId="3" borderId="0" xfId="0" applyNumberFormat="1" applyFont="1" applyFill="1" applyAlignment="1">
      <alignment horizontal="center"/>
    </xf>
    <xf numFmtId="168" fontId="0" fillId="3" borderId="0" xfId="1" applyNumberFormat="1" applyFont="1" applyFill="1"/>
    <xf numFmtId="168" fontId="6" fillId="4" borderId="0" xfId="1" applyNumberFormat="1" applyFont="1" applyFill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#,##0</c:formatCode>
                <c:ptCount val="9"/>
                <c:pt idx="0">
                  <c:v>17982</c:v>
                </c:pt>
                <c:pt idx="1">
                  <c:v>83783</c:v>
                </c:pt>
                <c:pt idx="2">
                  <c:v>199046</c:v>
                </c:pt>
                <c:pt idx="3">
                  <c:v>15091</c:v>
                </c:pt>
                <c:pt idx="4">
                  <c:v>47910</c:v>
                </c:pt>
                <c:pt idx="5">
                  <c:v>1249</c:v>
                </c:pt>
                <c:pt idx="6">
                  <c:v>35114</c:v>
                </c:pt>
                <c:pt idx="7">
                  <c:v>57604</c:v>
                </c:pt>
                <c:pt idx="8">
                  <c:v>427000</c:v>
                </c:pt>
              </c:numCache>
            </c:numRef>
          </c:xVal>
          <c:yVal>
            <c:numRef>
              <c:f>Sheet2!$B$1:$B$9</c:f>
              <c:numCache>
                <c:formatCode>#,##0</c:formatCode>
                <c:ptCount val="9"/>
                <c:pt idx="0">
                  <c:v>15795</c:v>
                </c:pt>
                <c:pt idx="1">
                  <c:v>70290</c:v>
                </c:pt>
                <c:pt idx="2">
                  <c:v>187872</c:v>
                </c:pt>
                <c:pt idx="3">
                  <c:v>9041</c:v>
                </c:pt>
                <c:pt idx="4">
                  <c:v>41924</c:v>
                </c:pt>
                <c:pt idx="5">
                  <c:v>265</c:v>
                </c:pt>
                <c:pt idx="6">
                  <c:v>34196</c:v>
                </c:pt>
                <c:pt idx="7">
                  <c:v>46424</c:v>
                </c:pt>
                <c:pt idx="8">
                  <c:v>543852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6-4416-9058-B19E0608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00488"/>
        <c:axId val="272799704"/>
      </c:scatterChart>
      <c:valAx>
        <c:axId val="272800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99704"/>
        <c:crosses val="autoZero"/>
        <c:crossBetween val="midCat"/>
      </c:valAx>
      <c:valAx>
        <c:axId val="272799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004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42862</xdr:rowOff>
    </xdr:from>
    <xdr:to>
      <xdr:col>12</xdr:col>
      <xdr:colOff>533400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R29"/>
  <sheetViews>
    <sheetView tabSelected="1" zoomScaleNormal="100" zoomScaleSheetLayoutView="100" workbookViewId="0">
      <selection activeCell="H22" sqref="H22"/>
    </sheetView>
  </sheetViews>
  <sheetFormatPr defaultRowHeight="15" x14ac:dyDescent="0.25"/>
  <cols>
    <col min="1" max="1" width="12.7109375" customWidth="1"/>
    <col min="2" max="2" width="13.7109375" customWidth="1"/>
    <col min="3" max="3" width="16.7109375" customWidth="1"/>
    <col min="4" max="4" width="15.5703125" customWidth="1"/>
    <col min="5" max="5" width="18.7109375" customWidth="1"/>
    <col min="6" max="6" width="10.7109375" customWidth="1"/>
    <col min="7" max="7" width="12.28515625" customWidth="1"/>
    <col min="8" max="8" width="14.7109375" customWidth="1"/>
    <col min="9" max="9" width="31.140625" customWidth="1"/>
    <col min="15" max="15" width="11" bestFit="1" customWidth="1"/>
    <col min="16" max="16" width="12.140625" customWidth="1"/>
    <col min="17" max="17" width="13.28515625" bestFit="1" customWidth="1"/>
    <col min="18" max="18" width="13.5703125" customWidth="1"/>
  </cols>
  <sheetData>
    <row r="3" spans="1:18" s="10" customFormat="1" x14ac:dyDescent="0.25">
      <c r="A3" s="10" t="s">
        <v>40</v>
      </c>
      <c r="E3" s="9"/>
      <c r="H3" s="14" t="s">
        <v>43</v>
      </c>
      <c r="M3" s="23" t="s">
        <v>47</v>
      </c>
      <c r="N3" s="23"/>
      <c r="O3" s="23"/>
      <c r="P3" s="23"/>
      <c r="Q3" s="23"/>
      <c r="R3" s="10" t="s">
        <v>52</v>
      </c>
    </row>
    <row r="4" spans="1:18" x14ac:dyDescent="0.25">
      <c r="M4" s="1" t="s">
        <v>53</v>
      </c>
      <c r="N4" s="1" t="s">
        <v>48</v>
      </c>
      <c r="O4" s="1" t="s">
        <v>49</v>
      </c>
      <c r="P4" s="1" t="s">
        <v>50</v>
      </c>
      <c r="Q4" s="1" t="s">
        <v>51</v>
      </c>
    </row>
    <row r="5" spans="1:18" s="8" customFormat="1" x14ac:dyDescent="0.25">
      <c r="A5" s="8" t="s">
        <v>0</v>
      </c>
      <c r="B5" s="8" t="s">
        <v>3</v>
      </c>
      <c r="C5" s="8" t="s">
        <v>2</v>
      </c>
      <c r="D5" s="8" t="s">
        <v>1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</row>
    <row r="6" spans="1:18" x14ac:dyDescent="0.25">
      <c r="A6" s="1">
        <v>2009</v>
      </c>
      <c r="B6" s="2">
        <v>17982</v>
      </c>
      <c r="C6" s="2">
        <v>19301</v>
      </c>
      <c r="D6" s="2">
        <v>15795</v>
      </c>
      <c r="E6" s="2">
        <v>5524</v>
      </c>
      <c r="F6" s="3">
        <v>0.88</v>
      </c>
      <c r="G6" s="3">
        <v>0.28999999999999998</v>
      </c>
      <c r="H6" s="3">
        <v>0.71</v>
      </c>
      <c r="I6" s="1" t="s">
        <v>9</v>
      </c>
    </row>
    <row r="7" spans="1:18" x14ac:dyDescent="0.25">
      <c r="A7" s="1">
        <v>2010</v>
      </c>
      <c r="B7" s="2">
        <v>83783</v>
      </c>
      <c r="C7" s="2">
        <v>199506</v>
      </c>
      <c r="D7" s="2">
        <v>70290</v>
      </c>
      <c r="E7" s="2">
        <v>46602</v>
      </c>
      <c r="F7" s="3">
        <v>0.84</v>
      </c>
      <c r="G7" s="3">
        <v>0.23</v>
      </c>
      <c r="H7" s="3">
        <v>0.77</v>
      </c>
      <c r="I7" s="1"/>
    </row>
    <row r="8" spans="1:18" x14ac:dyDescent="0.25">
      <c r="A8" s="1">
        <v>2011</v>
      </c>
      <c r="B8" s="2">
        <v>199046</v>
      </c>
      <c r="C8" s="2">
        <v>416001</v>
      </c>
      <c r="D8" s="2">
        <v>187872</v>
      </c>
      <c r="E8" s="2">
        <v>96936</v>
      </c>
      <c r="F8" s="3">
        <v>0.94</v>
      </c>
      <c r="G8" s="3">
        <v>0.23</v>
      </c>
      <c r="H8" s="3">
        <v>0.77</v>
      </c>
      <c r="I8" s="1"/>
    </row>
    <row r="9" spans="1:18" x14ac:dyDescent="0.25">
      <c r="A9" s="1">
        <v>2012</v>
      </c>
      <c r="B9" s="2">
        <v>15091</v>
      </c>
      <c r="C9" s="2">
        <v>5170</v>
      </c>
      <c r="D9" s="2">
        <v>9041</v>
      </c>
      <c r="E9" s="2">
        <v>1479</v>
      </c>
      <c r="F9" s="3">
        <v>0.6</v>
      </c>
      <c r="G9" s="3">
        <v>0.28999999999999998</v>
      </c>
      <c r="H9" s="3">
        <v>0.71</v>
      </c>
      <c r="I9" s="1" t="s">
        <v>10</v>
      </c>
    </row>
    <row r="10" spans="1:18" x14ac:dyDescent="0.25">
      <c r="A10" s="1">
        <v>2013</v>
      </c>
      <c r="B10" s="2">
        <v>47910</v>
      </c>
      <c r="C10" s="2">
        <v>89850</v>
      </c>
      <c r="D10" s="2">
        <v>41924</v>
      </c>
      <c r="E10" s="2">
        <v>47311</v>
      </c>
      <c r="F10" s="3">
        <v>0.88</v>
      </c>
      <c r="G10" s="3">
        <v>0.53</v>
      </c>
      <c r="H10" s="3">
        <v>0.47</v>
      </c>
      <c r="I10" s="1" t="s">
        <v>12</v>
      </c>
    </row>
    <row r="11" spans="1:18" x14ac:dyDescent="0.25">
      <c r="A11" s="1">
        <v>2014</v>
      </c>
      <c r="B11" s="2">
        <v>1249</v>
      </c>
      <c r="C11" s="2">
        <v>133</v>
      </c>
      <c r="D11" s="2">
        <v>265</v>
      </c>
      <c r="E11" s="2">
        <v>13</v>
      </c>
      <c r="F11" s="3">
        <v>0.21</v>
      </c>
      <c r="G11" s="3">
        <v>0.01</v>
      </c>
      <c r="H11" s="3">
        <v>0.99</v>
      </c>
      <c r="I11" s="1" t="s">
        <v>16</v>
      </c>
    </row>
    <row r="12" spans="1:18" x14ac:dyDescent="0.25">
      <c r="A12" s="1">
        <v>2015</v>
      </c>
      <c r="B12" s="2">
        <v>35114</v>
      </c>
      <c r="C12" s="2">
        <v>111859</v>
      </c>
      <c r="D12" s="2">
        <v>34196</v>
      </c>
      <c r="E12" s="2">
        <v>29871</v>
      </c>
      <c r="F12" s="3">
        <v>0.97</v>
      </c>
      <c r="G12" s="3">
        <v>0.27</v>
      </c>
      <c r="H12" s="3">
        <v>0.73</v>
      </c>
      <c r="I12" s="1"/>
    </row>
    <row r="13" spans="1:18" x14ac:dyDescent="0.25">
      <c r="A13" s="5">
        <v>2016</v>
      </c>
      <c r="B13" s="6">
        <v>57604</v>
      </c>
      <c r="C13" s="20">
        <v>166149</v>
      </c>
      <c r="D13" s="6">
        <v>46424</v>
      </c>
      <c r="E13" s="6">
        <v>24736</v>
      </c>
      <c r="F13" s="7">
        <v>0.81</v>
      </c>
      <c r="G13" s="7">
        <v>0.15</v>
      </c>
      <c r="H13" s="7">
        <v>0.85</v>
      </c>
      <c r="I13" s="5" t="s">
        <v>41</v>
      </c>
      <c r="L13">
        <v>2016</v>
      </c>
      <c r="M13">
        <v>491579</v>
      </c>
      <c r="N13">
        <v>366</v>
      </c>
      <c r="O13" s="16">
        <f>M13*N13</f>
        <v>179917914</v>
      </c>
      <c r="P13" s="22">
        <f>O13/1000</f>
        <v>179917.91399999999</v>
      </c>
      <c r="Q13" s="21">
        <f>P13*1.102</f>
        <v>198269.54122800002</v>
      </c>
      <c r="R13" s="17">
        <f>Q13/C13</f>
        <v>1.1933237108137877</v>
      </c>
    </row>
    <row r="14" spans="1:18" x14ac:dyDescent="0.25">
      <c r="A14" s="11">
        <v>2017</v>
      </c>
      <c r="B14" s="12">
        <v>427000</v>
      </c>
      <c r="C14" s="18">
        <v>1070000</v>
      </c>
      <c r="D14" s="12">
        <v>432000</v>
      </c>
      <c r="E14" s="12">
        <v>307600</v>
      </c>
      <c r="F14" s="13">
        <v>1.01</v>
      </c>
      <c r="G14" s="13">
        <v>0.28999999999999998</v>
      </c>
      <c r="H14" s="13">
        <v>0.71</v>
      </c>
      <c r="I14" s="11" t="s">
        <v>42</v>
      </c>
      <c r="L14">
        <v>2017</v>
      </c>
      <c r="M14">
        <v>3348345</v>
      </c>
      <c r="N14">
        <v>365</v>
      </c>
      <c r="O14" s="16">
        <f>M14*N14</f>
        <v>1222145925</v>
      </c>
      <c r="P14" s="22">
        <f>O14/1000</f>
        <v>1222145.925</v>
      </c>
      <c r="Q14" s="19">
        <f>P14*1.102</f>
        <v>1346804.8093500002</v>
      </c>
      <c r="R14" s="17">
        <f>Q14/C14</f>
        <v>1.2586960835046732</v>
      </c>
    </row>
    <row r="15" spans="1:18" x14ac:dyDescent="0.25">
      <c r="A15" s="11"/>
      <c r="B15" s="12"/>
      <c r="C15" s="12"/>
      <c r="D15" s="12"/>
      <c r="E15" s="12"/>
      <c r="F15" s="13"/>
      <c r="G15" s="3"/>
      <c r="H15" s="1"/>
      <c r="I15" s="1"/>
    </row>
    <row r="16" spans="1:18" x14ac:dyDescent="0.25">
      <c r="A16" s="1"/>
      <c r="B16" s="2"/>
      <c r="C16" s="2"/>
      <c r="D16" s="2"/>
      <c r="E16" s="2"/>
      <c r="F16" s="1"/>
      <c r="G16" s="3"/>
      <c r="H16" s="1"/>
      <c r="I16" s="1"/>
    </row>
    <row r="17" spans="1:9" s="1" customFormat="1" x14ac:dyDescent="0.25">
      <c r="A17" s="1" t="s">
        <v>11</v>
      </c>
      <c r="B17" s="2">
        <v>78975</v>
      </c>
      <c r="C17" s="2">
        <v>159994</v>
      </c>
      <c r="D17" s="2">
        <v>70750</v>
      </c>
      <c r="E17" s="2">
        <v>37635</v>
      </c>
      <c r="F17" s="3" t="s">
        <v>20</v>
      </c>
      <c r="G17" s="3" t="s">
        <v>23</v>
      </c>
      <c r="H17" s="3" t="s">
        <v>26</v>
      </c>
      <c r="I17" s="1" t="s">
        <v>14</v>
      </c>
    </row>
    <row r="18" spans="1:9" x14ac:dyDescent="0.25">
      <c r="A18" s="1" t="s">
        <v>13</v>
      </c>
      <c r="B18" s="2">
        <v>72762</v>
      </c>
      <c r="C18" s="2">
        <v>145966</v>
      </c>
      <c r="D18" s="2">
        <v>64984</v>
      </c>
      <c r="E18" s="2">
        <v>39570</v>
      </c>
      <c r="F18" s="3" t="s">
        <v>21</v>
      </c>
      <c r="G18" s="3" t="s">
        <v>25</v>
      </c>
      <c r="H18" s="3" t="s">
        <v>28</v>
      </c>
      <c r="I18" s="1" t="s">
        <v>15</v>
      </c>
    </row>
    <row r="19" spans="1:9" x14ac:dyDescent="0.25">
      <c r="A19" s="1" t="s">
        <v>18</v>
      </c>
      <c r="B19" s="2">
        <v>60844</v>
      </c>
      <c r="C19" s="2">
        <v>121660</v>
      </c>
      <c r="D19" s="2">
        <v>54198</v>
      </c>
      <c r="E19" s="2">
        <v>32978</v>
      </c>
      <c r="F19" s="3" t="s">
        <v>22</v>
      </c>
      <c r="G19" s="3" t="s">
        <v>24</v>
      </c>
      <c r="H19" s="3" t="s">
        <v>27</v>
      </c>
      <c r="I19" s="1" t="s">
        <v>17</v>
      </c>
    </row>
    <row r="20" spans="1:9" x14ac:dyDescent="0.25">
      <c r="A20" s="1" t="s">
        <v>29</v>
      </c>
      <c r="B20" s="2">
        <v>57168</v>
      </c>
      <c r="C20" s="2">
        <v>120260</v>
      </c>
      <c r="D20" s="2">
        <v>51340</v>
      </c>
      <c r="E20" s="2">
        <v>32534</v>
      </c>
      <c r="F20" s="3" t="s">
        <v>31</v>
      </c>
      <c r="G20" s="3" t="s">
        <v>24</v>
      </c>
      <c r="H20" s="3" t="s">
        <v>32</v>
      </c>
      <c r="I20" s="1" t="s">
        <v>30</v>
      </c>
    </row>
    <row r="21" spans="1:9" x14ac:dyDescent="0.25">
      <c r="A21" s="1" t="s">
        <v>33</v>
      </c>
      <c r="B21" s="2">
        <v>57222</v>
      </c>
      <c r="C21" s="2">
        <v>125996</v>
      </c>
      <c r="D21" s="2">
        <v>50726</v>
      </c>
      <c r="E21" s="2">
        <v>31559</v>
      </c>
      <c r="F21" s="3" t="s">
        <v>37</v>
      </c>
      <c r="G21" s="3" t="s">
        <v>38</v>
      </c>
      <c r="H21" s="3" t="s">
        <v>39</v>
      </c>
      <c r="I21" s="1" t="s">
        <v>34</v>
      </c>
    </row>
    <row r="22" spans="1:9" s="15" customFormat="1" x14ac:dyDescent="0.25">
      <c r="A22" s="11" t="s">
        <v>45</v>
      </c>
      <c r="B22" s="12"/>
      <c r="C22" s="12"/>
      <c r="D22" s="12"/>
      <c r="E22" s="12"/>
      <c r="F22" s="13"/>
      <c r="G22" s="13"/>
      <c r="H22" s="13">
        <v>0.75</v>
      </c>
      <c r="I22" s="11" t="s">
        <v>46</v>
      </c>
    </row>
    <row r="23" spans="1:9" x14ac:dyDescent="0.25">
      <c r="A23" s="1"/>
      <c r="B23" s="2"/>
      <c r="C23" s="2"/>
      <c r="D23" s="2"/>
      <c r="E23" s="2"/>
      <c r="F23" s="3"/>
      <c r="G23" s="3"/>
      <c r="H23" s="3"/>
      <c r="I23" s="1"/>
    </row>
    <row r="24" spans="1:9" s="4" customFormat="1" x14ac:dyDescent="0.25">
      <c r="A24" s="4" t="s">
        <v>35</v>
      </c>
    </row>
    <row r="25" spans="1:9" s="4" customFormat="1" x14ac:dyDescent="0.25">
      <c r="A25" s="4" t="s">
        <v>36</v>
      </c>
    </row>
    <row r="27" spans="1:9" x14ac:dyDescent="0.25">
      <c r="A27" t="s">
        <v>19</v>
      </c>
    </row>
    <row r="29" spans="1:9" s="4" customFormat="1" x14ac:dyDescent="0.25">
      <c r="A29" s="4" t="s">
        <v>44</v>
      </c>
    </row>
  </sheetData>
  <pageMargins left="0.7" right="0.7" top="0.75" bottom="0.75" header="0.3" footer="0.3"/>
  <pageSetup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2">
        <v>17982</v>
      </c>
      <c r="B1" s="2">
        <v>15795</v>
      </c>
    </row>
    <row r="2" spans="1:2" x14ac:dyDescent="0.25">
      <c r="A2" s="2">
        <v>83783</v>
      </c>
      <c r="B2" s="2">
        <v>70290</v>
      </c>
    </row>
    <row r="3" spans="1:2" x14ac:dyDescent="0.25">
      <c r="A3" s="2">
        <v>199046</v>
      </c>
      <c r="B3" s="2">
        <v>187872</v>
      </c>
    </row>
    <row r="4" spans="1:2" x14ac:dyDescent="0.25">
      <c r="A4" s="2">
        <v>15091</v>
      </c>
      <c r="B4" s="2">
        <v>9041</v>
      </c>
    </row>
    <row r="5" spans="1:2" x14ac:dyDescent="0.25">
      <c r="A5" s="2">
        <v>47910</v>
      </c>
      <c r="B5" s="2">
        <v>41924</v>
      </c>
    </row>
    <row r="6" spans="1:2" x14ac:dyDescent="0.25">
      <c r="A6" s="2">
        <v>1249</v>
      </c>
      <c r="B6" s="2">
        <v>265</v>
      </c>
    </row>
    <row r="7" spans="1:2" x14ac:dyDescent="0.25">
      <c r="A7" s="2">
        <v>35114</v>
      </c>
      <c r="B7" s="2">
        <v>34196</v>
      </c>
    </row>
    <row r="8" spans="1:2" x14ac:dyDescent="0.25">
      <c r="A8" s="6">
        <v>57604</v>
      </c>
      <c r="B8" s="6">
        <v>46424</v>
      </c>
    </row>
    <row r="9" spans="1:2" x14ac:dyDescent="0.25">
      <c r="A9" s="12">
        <v>427000</v>
      </c>
      <c r="B9" s="12">
        <v>543852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O'halloran, Denis J.</dc:creator>
  <cp:lastModifiedBy>Alpers, Charles N.</cp:lastModifiedBy>
  <cp:lastPrinted>2017-06-02T20:47:13Z</cp:lastPrinted>
  <dcterms:created xsi:type="dcterms:W3CDTF">2013-12-02T21:22:19Z</dcterms:created>
  <dcterms:modified xsi:type="dcterms:W3CDTF">2018-08-25T10:54:45Z</dcterms:modified>
</cp:coreProperties>
</file>