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slrose\Downloads\"/>
    </mc:Choice>
  </mc:AlternateContent>
  <xr:revisionPtr revIDLastSave="0" documentId="13_ncr:1_{00C6F05D-91E4-458F-BD77-BDCCC12CE030}" xr6:coauthVersionLast="41" xr6:coauthVersionMax="41" xr10:uidLastSave="{00000000-0000-0000-0000-000000000000}"/>
  <bookViews>
    <workbookView xWindow="28680" yWindow="-120" windowWidth="29040" windowHeight="17640" activeTab="2" xr2:uid="{00000000-000D-0000-FFFF-FFFF00000000}"/>
  </bookViews>
  <sheets>
    <sheet name="Tracking Notes" sheetId="15" r:id="rId1"/>
    <sheet name="Surface Water" sheetId="24" r:id="rId2"/>
    <sheet name="slrose_091319_Rum_2016-17" sheetId="26" r:id="rId3"/>
    <sheet name="Size Fract. SS" sheetId="25" r:id="rId4"/>
    <sheet name="Shanna R. email" sheetId="23" r:id="rId5"/>
  </sheets>
  <definedNames>
    <definedName name="_xlnm._FilterDatabase" localSheetId="3" hidden="1">'Size Fract. SS'!$A$3:$L$83</definedName>
    <definedName name="_xlnm._FilterDatabase" localSheetId="1" hidden="1">'Surface Water'!$A$8:$DR$652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67" i="26" l="1"/>
  <c r="AE66" i="26"/>
  <c r="AE65" i="26"/>
  <c r="AE64" i="26"/>
  <c r="AE63" i="26"/>
  <c r="AE62" i="26"/>
  <c r="AE61" i="26"/>
  <c r="AE60" i="26"/>
  <c r="AE59" i="26"/>
  <c r="AE58" i="26"/>
  <c r="AE57" i="26"/>
  <c r="AE56" i="26"/>
  <c r="AE55" i="26"/>
  <c r="AE54" i="26"/>
  <c r="AE53" i="26"/>
  <c r="AE52" i="26"/>
  <c r="AE51" i="26"/>
  <c r="AE50" i="26"/>
  <c r="AE49" i="26"/>
  <c r="AE48" i="26"/>
  <c r="AE47" i="26"/>
  <c r="AE46" i="26"/>
  <c r="AE45" i="26"/>
  <c r="AE44" i="26"/>
  <c r="AE43" i="26"/>
  <c r="AE42" i="26"/>
  <c r="AE41" i="26"/>
  <c r="AE40" i="26"/>
  <c r="AE39" i="26"/>
  <c r="AE38" i="26"/>
  <c r="AE37" i="26"/>
  <c r="AE36" i="26"/>
  <c r="AE35" i="26"/>
  <c r="AE34" i="26"/>
  <c r="AE32" i="26"/>
  <c r="AE33" i="26"/>
  <c r="AE31" i="26"/>
  <c r="AE30" i="26"/>
  <c r="AE29" i="26"/>
  <c r="AE28" i="26"/>
  <c r="AE27" i="26"/>
  <c r="AE26" i="26"/>
  <c r="AE25" i="26"/>
  <c r="AE24" i="26"/>
  <c r="AE23" i="26"/>
  <c r="AE22" i="26"/>
  <c r="AE21" i="26"/>
  <c r="AE20" i="26"/>
  <c r="AE19" i="26"/>
  <c r="AE18" i="26"/>
  <c r="AE17" i="26"/>
  <c r="AE16" i="26"/>
  <c r="AE15" i="26"/>
  <c r="AE14" i="26"/>
  <c r="AE13" i="26"/>
  <c r="AE12" i="26"/>
  <c r="AE11" i="26"/>
  <c r="AE10" i="26"/>
  <c r="AE9" i="26"/>
  <c r="X67" i="26"/>
  <c r="X66" i="26"/>
  <c r="X65" i="26"/>
  <c r="X64" i="26"/>
  <c r="X63" i="26"/>
  <c r="X62" i="26"/>
  <c r="X61" i="26"/>
  <c r="X60" i="26"/>
  <c r="X59" i="26"/>
  <c r="X58" i="26"/>
  <c r="X57" i="26"/>
  <c r="X56" i="26"/>
  <c r="X55" i="26"/>
  <c r="X54" i="26"/>
  <c r="X53" i="26"/>
  <c r="X52" i="26"/>
  <c r="X51" i="26"/>
  <c r="X50" i="26"/>
  <c r="X49" i="26"/>
  <c r="X48" i="26"/>
  <c r="X47" i="26"/>
  <c r="X46" i="26"/>
  <c r="X45" i="26"/>
  <c r="X44" i="26"/>
  <c r="X43" i="26"/>
  <c r="X42" i="26"/>
  <c r="X41" i="26"/>
  <c r="X40" i="26"/>
  <c r="X39" i="26"/>
  <c r="X38" i="26"/>
  <c r="X37" i="26"/>
  <c r="X36" i="26"/>
  <c r="X35" i="26"/>
  <c r="X34" i="26"/>
  <c r="X32" i="26"/>
  <c r="X33" i="26"/>
  <c r="X31" i="26"/>
  <c r="X30" i="26"/>
  <c r="X29" i="26"/>
  <c r="X27" i="26"/>
  <c r="X26" i="26"/>
  <c r="X25" i="26"/>
  <c r="X24" i="26"/>
  <c r="X23" i="26"/>
  <c r="X22" i="26"/>
  <c r="X21" i="26"/>
  <c r="X20" i="26"/>
  <c r="X19" i="26"/>
  <c r="X18" i="26"/>
  <c r="X17" i="26"/>
  <c r="X16" i="26"/>
  <c r="X15" i="26"/>
  <c r="X14" i="26"/>
  <c r="X13" i="26"/>
  <c r="X12" i="26"/>
  <c r="X11" i="26"/>
  <c r="X10" i="26"/>
  <c r="X9" i="26"/>
  <c r="DX67" i="26"/>
  <c r="DW67" i="26"/>
  <c r="DU67" i="26"/>
  <c r="DO67" i="26"/>
  <c r="DJ67" i="26"/>
  <c r="DH67" i="26"/>
  <c r="DB67" i="26"/>
  <c r="CJ67" i="26"/>
  <c r="CH67" i="26"/>
  <c r="CA67" i="26"/>
  <c r="BE67" i="26"/>
  <c r="AZ67" i="26"/>
  <c r="AS67" i="26"/>
  <c r="AL67" i="26"/>
  <c r="DX66" i="26"/>
  <c r="DW66" i="26"/>
  <c r="DU66" i="26"/>
  <c r="DO66" i="26"/>
  <c r="DJ66" i="26"/>
  <c r="DH66" i="26"/>
  <c r="DB66" i="26"/>
  <c r="CJ66" i="26"/>
  <c r="CH66" i="26"/>
  <c r="CA66" i="26"/>
  <c r="BE66" i="26"/>
  <c r="AZ66" i="26"/>
  <c r="AS66" i="26"/>
  <c r="AL66" i="26"/>
  <c r="DX65" i="26"/>
  <c r="DW65" i="26"/>
  <c r="DU65" i="26"/>
  <c r="DO65" i="26"/>
  <c r="DJ65" i="26"/>
  <c r="DH65" i="26"/>
  <c r="DB65" i="26"/>
  <c r="CJ65" i="26"/>
  <c r="CH65" i="26"/>
  <c r="CA65" i="26"/>
  <c r="BE65" i="26"/>
  <c r="AZ65" i="26"/>
  <c r="AS65" i="26"/>
  <c r="AL65" i="26"/>
  <c r="DX64" i="26"/>
  <c r="DW64" i="26"/>
  <c r="DU64" i="26"/>
  <c r="DO64" i="26"/>
  <c r="DJ64" i="26"/>
  <c r="DH64" i="26"/>
  <c r="DB64" i="26"/>
  <c r="CJ64" i="26"/>
  <c r="CH64" i="26"/>
  <c r="CA64" i="26"/>
  <c r="BE64" i="26"/>
  <c r="AZ64" i="26"/>
  <c r="AS64" i="26"/>
  <c r="AL64" i="26"/>
  <c r="DX63" i="26"/>
  <c r="DW63" i="26"/>
  <c r="DU63" i="26"/>
  <c r="DO63" i="26"/>
  <c r="DJ63" i="26"/>
  <c r="DH63" i="26"/>
  <c r="DB63" i="26"/>
  <c r="CJ63" i="26"/>
  <c r="CH63" i="26"/>
  <c r="CA63" i="26"/>
  <c r="BE63" i="26"/>
  <c r="AZ63" i="26"/>
  <c r="AS63" i="26"/>
  <c r="AL63" i="26"/>
  <c r="DX62" i="26"/>
  <c r="DW62" i="26"/>
  <c r="DU62" i="26"/>
  <c r="DO62" i="26"/>
  <c r="DJ62" i="26"/>
  <c r="DH62" i="26"/>
  <c r="DB62" i="26"/>
  <c r="CJ62" i="26"/>
  <c r="CH62" i="26"/>
  <c r="CA62" i="26"/>
  <c r="BE62" i="26"/>
  <c r="AZ62" i="26"/>
  <c r="AS62" i="26"/>
  <c r="AL62" i="26"/>
  <c r="DX61" i="26"/>
  <c r="DW61" i="26"/>
  <c r="DU61" i="26"/>
  <c r="DO61" i="26"/>
  <c r="DJ61" i="26"/>
  <c r="DH61" i="26"/>
  <c r="DB61" i="26"/>
  <c r="CJ61" i="26"/>
  <c r="CH61" i="26"/>
  <c r="CA61" i="26"/>
  <c r="BE61" i="26"/>
  <c r="AZ61" i="26"/>
  <c r="AS61" i="26"/>
  <c r="AL61" i="26"/>
  <c r="DX60" i="26"/>
  <c r="DW60" i="26"/>
  <c r="DU60" i="26"/>
  <c r="DO60" i="26"/>
  <c r="DJ60" i="26"/>
  <c r="DH60" i="26"/>
  <c r="DB60" i="26"/>
  <c r="CJ60" i="26"/>
  <c r="CH60" i="26"/>
  <c r="CA60" i="26"/>
  <c r="BE60" i="26"/>
  <c r="AZ60" i="26"/>
  <c r="AS60" i="26"/>
  <c r="AL60" i="26"/>
  <c r="DX59" i="26"/>
  <c r="DW59" i="26"/>
  <c r="DU59" i="26"/>
  <c r="DO59" i="26"/>
  <c r="DJ59" i="26"/>
  <c r="DH59" i="26"/>
  <c r="DB59" i="26"/>
  <c r="CJ59" i="26"/>
  <c r="CH59" i="26"/>
  <c r="CA59" i="26"/>
  <c r="BE59" i="26"/>
  <c r="AZ59" i="26"/>
  <c r="AS59" i="26"/>
  <c r="AL59" i="26"/>
  <c r="DX58" i="26"/>
  <c r="DW58" i="26"/>
  <c r="DU58" i="26"/>
  <c r="DO58" i="26"/>
  <c r="DJ58" i="26"/>
  <c r="DH58" i="26"/>
  <c r="DB58" i="26"/>
  <c r="CJ58" i="26"/>
  <c r="CH58" i="26"/>
  <c r="CA58" i="26"/>
  <c r="BE58" i="26"/>
  <c r="AZ58" i="26"/>
  <c r="AS58" i="26"/>
  <c r="AL58" i="26"/>
  <c r="DX57" i="26"/>
  <c r="DW57" i="26"/>
  <c r="DU57" i="26"/>
  <c r="DO57" i="26"/>
  <c r="DJ57" i="26"/>
  <c r="DH57" i="26"/>
  <c r="DB57" i="26"/>
  <c r="CJ57" i="26"/>
  <c r="CH57" i="26"/>
  <c r="CA57" i="26"/>
  <c r="BE57" i="26"/>
  <c r="AZ57" i="26"/>
  <c r="AS57" i="26"/>
  <c r="AL57" i="26"/>
  <c r="DX56" i="26"/>
  <c r="DW56" i="26"/>
  <c r="DU56" i="26"/>
  <c r="DO56" i="26"/>
  <c r="DJ56" i="26"/>
  <c r="DH56" i="26"/>
  <c r="DB56" i="26"/>
  <c r="CJ56" i="26"/>
  <c r="CH56" i="26"/>
  <c r="CA56" i="26"/>
  <c r="BE56" i="26"/>
  <c r="AZ56" i="26"/>
  <c r="AS56" i="26"/>
  <c r="AL56" i="26"/>
  <c r="DX55" i="26"/>
  <c r="DW55" i="26"/>
  <c r="DU55" i="26"/>
  <c r="DO55" i="26"/>
  <c r="DJ55" i="26"/>
  <c r="DH55" i="26"/>
  <c r="DB55" i="26"/>
  <c r="CJ55" i="26"/>
  <c r="CH55" i="26"/>
  <c r="CA55" i="26"/>
  <c r="BE55" i="26"/>
  <c r="AZ55" i="26"/>
  <c r="AS55" i="26"/>
  <c r="AL55" i="26"/>
  <c r="DX54" i="26"/>
  <c r="DW54" i="26"/>
  <c r="DU54" i="26"/>
  <c r="DO54" i="26"/>
  <c r="DJ54" i="26"/>
  <c r="DH54" i="26"/>
  <c r="DB54" i="26"/>
  <c r="CJ54" i="26"/>
  <c r="CH54" i="26"/>
  <c r="CA54" i="26"/>
  <c r="BE54" i="26"/>
  <c r="AZ54" i="26"/>
  <c r="AS54" i="26"/>
  <c r="AL54" i="26"/>
  <c r="DX53" i="26"/>
  <c r="DW53" i="26"/>
  <c r="DU53" i="26"/>
  <c r="DO53" i="26"/>
  <c r="DJ53" i="26"/>
  <c r="DH53" i="26"/>
  <c r="DB53" i="26"/>
  <c r="CJ53" i="26"/>
  <c r="CH53" i="26"/>
  <c r="CA53" i="26"/>
  <c r="BE53" i="26"/>
  <c r="AZ53" i="26"/>
  <c r="AS53" i="26"/>
  <c r="AL53" i="26"/>
  <c r="DX52" i="26"/>
  <c r="DW52" i="26"/>
  <c r="DU52" i="26"/>
  <c r="DO52" i="26"/>
  <c r="DJ52" i="26"/>
  <c r="DH52" i="26"/>
  <c r="DB52" i="26"/>
  <c r="CJ52" i="26"/>
  <c r="CH52" i="26"/>
  <c r="CA52" i="26"/>
  <c r="BE52" i="26"/>
  <c r="AZ52" i="26"/>
  <c r="AS52" i="26"/>
  <c r="AL52" i="26"/>
  <c r="DX51" i="26"/>
  <c r="DW51" i="26"/>
  <c r="DU51" i="26"/>
  <c r="DO51" i="26"/>
  <c r="DJ51" i="26"/>
  <c r="DH51" i="26"/>
  <c r="DB51" i="26"/>
  <c r="CJ51" i="26"/>
  <c r="CH51" i="26"/>
  <c r="CA51" i="26"/>
  <c r="BE51" i="26"/>
  <c r="AZ51" i="26"/>
  <c r="AS51" i="26"/>
  <c r="AL51" i="26"/>
  <c r="DX50" i="26"/>
  <c r="DW50" i="26"/>
  <c r="DU50" i="26"/>
  <c r="DO50" i="26"/>
  <c r="DJ50" i="26"/>
  <c r="DH50" i="26"/>
  <c r="DB50" i="26"/>
  <c r="CJ50" i="26"/>
  <c r="CH50" i="26"/>
  <c r="CA50" i="26"/>
  <c r="BE50" i="26"/>
  <c r="AZ50" i="26"/>
  <c r="AS50" i="26"/>
  <c r="AL50" i="26"/>
  <c r="DX49" i="26"/>
  <c r="DW49" i="26"/>
  <c r="DU49" i="26"/>
  <c r="DO49" i="26"/>
  <c r="DJ49" i="26"/>
  <c r="DH49" i="26"/>
  <c r="DB49" i="26"/>
  <c r="CJ49" i="26"/>
  <c r="CH49" i="26"/>
  <c r="CA49" i="26"/>
  <c r="BE49" i="26"/>
  <c r="AZ49" i="26"/>
  <c r="AS49" i="26"/>
  <c r="AL49" i="26"/>
  <c r="DX48" i="26"/>
  <c r="DW48" i="26"/>
  <c r="DU48" i="26"/>
  <c r="DO48" i="26"/>
  <c r="DJ48" i="26"/>
  <c r="DH48" i="26"/>
  <c r="DB48" i="26"/>
  <c r="CJ48" i="26"/>
  <c r="CH48" i="26"/>
  <c r="CA48" i="26"/>
  <c r="BE48" i="26"/>
  <c r="AZ48" i="26"/>
  <c r="AS48" i="26"/>
  <c r="AL48" i="26"/>
  <c r="DX47" i="26"/>
  <c r="DW47" i="26"/>
  <c r="DU47" i="26"/>
  <c r="DO47" i="26"/>
  <c r="DJ47" i="26"/>
  <c r="DH47" i="26"/>
  <c r="DB47" i="26"/>
  <c r="CJ47" i="26"/>
  <c r="CH47" i="26"/>
  <c r="CA47" i="26"/>
  <c r="BE47" i="26"/>
  <c r="AZ47" i="26"/>
  <c r="AS47" i="26"/>
  <c r="AL47" i="26"/>
  <c r="DX46" i="26"/>
  <c r="DW46" i="26"/>
  <c r="DU46" i="26"/>
  <c r="DO46" i="26"/>
  <c r="DJ46" i="26"/>
  <c r="DH46" i="26"/>
  <c r="DB46" i="26"/>
  <c r="CJ46" i="26"/>
  <c r="CH46" i="26"/>
  <c r="CA46" i="26"/>
  <c r="BE46" i="26"/>
  <c r="AZ46" i="26"/>
  <c r="AS46" i="26"/>
  <c r="AL46" i="26"/>
  <c r="DX45" i="26"/>
  <c r="DW45" i="26"/>
  <c r="DU45" i="26"/>
  <c r="DO45" i="26"/>
  <c r="DJ45" i="26"/>
  <c r="DH45" i="26"/>
  <c r="DB45" i="26"/>
  <c r="CJ45" i="26"/>
  <c r="CH45" i="26"/>
  <c r="CA45" i="26"/>
  <c r="BE45" i="26"/>
  <c r="AZ45" i="26"/>
  <c r="AS45" i="26"/>
  <c r="AL45" i="26"/>
  <c r="DX44" i="26"/>
  <c r="DW44" i="26"/>
  <c r="DU44" i="26"/>
  <c r="DO44" i="26"/>
  <c r="DJ44" i="26"/>
  <c r="DH44" i="26"/>
  <c r="DB44" i="26"/>
  <c r="CJ44" i="26"/>
  <c r="CH44" i="26"/>
  <c r="CA44" i="26"/>
  <c r="BE44" i="26"/>
  <c r="AZ44" i="26"/>
  <c r="AS44" i="26"/>
  <c r="AL44" i="26"/>
  <c r="DX43" i="26"/>
  <c r="DW43" i="26"/>
  <c r="DU43" i="26"/>
  <c r="DO43" i="26"/>
  <c r="DJ43" i="26"/>
  <c r="DH43" i="26"/>
  <c r="DB43" i="26"/>
  <c r="CJ43" i="26"/>
  <c r="CH43" i="26"/>
  <c r="CA43" i="26"/>
  <c r="BE43" i="26"/>
  <c r="AZ43" i="26"/>
  <c r="AS43" i="26"/>
  <c r="AL43" i="26"/>
  <c r="DX42" i="26"/>
  <c r="DW42" i="26"/>
  <c r="DU42" i="26"/>
  <c r="DO42" i="26"/>
  <c r="DJ42" i="26"/>
  <c r="DH42" i="26"/>
  <c r="DB42" i="26"/>
  <c r="CJ42" i="26"/>
  <c r="CH42" i="26"/>
  <c r="CA42" i="26"/>
  <c r="BE42" i="26"/>
  <c r="AZ42" i="26"/>
  <c r="AS42" i="26"/>
  <c r="AL42" i="26"/>
  <c r="DX41" i="26"/>
  <c r="DW41" i="26"/>
  <c r="DU41" i="26"/>
  <c r="DO41" i="26"/>
  <c r="DJ41" i="26"/>
  <c r="DH41" i="26"/>
  <c r="DB41" i="26"/>
  <c r="CJ41" i="26"/>
  <c r="CH41" i="26"/>
  <c r="CA41" i="26"/>
  <c r="BE41" i="26"/>
  <c r="AZ41" i="26"/>
  <c r="AS41" i="26"/>
  <c r="AL41" i="26"/>
  <c r="DX40" i="26"/>
  <c r="DW40" i="26"/>
  <c r="DU40" i="26"/>
  <c r="DO40" i="26"/>
  <c r="DJ40" i="26"/>
  <c r="DH40" i="26"/>
  <c r="DB40" i="26"/>
  <c r="CV40" i="26"/>
  <c r="CP40" i="26"/>
  <c r="CJ40" i="26"/>
  <c r="CH40" i="26"/>
  <c r="CA40" i="26"/>
  <c r="BS40" i="26"/>
  <c r="BE40" i="26"/>
  <c r="AZ40" i="26"/>
  <c r="AS40" i="26"/>
  <c r="AL40" i="26"/>
  <c r="DX39" i="26"/>
  <c r="DW39" i="26"/>
  <c r="DU39" i="26"/>
  <c r="DO39" i="26"/>
  <c r="DJ39" i="26"/>
  <c r="DH39" i="26"/>
  <c r="DB39" i="26"/>
  <c r="CV39" i="26"/>
  <c r="CP39" i="26"/>
  <c r="CJ39" i="26"/>
  <c r="CH39" i="26"/>
  <c r="CA39" i="26"/>
  <c r="BS39" i="26"/>
  <c r="BE39" i="26"/>
  <c r="AZ39" i="26"/>
  <c r="AS39" i="26"/>
  <c r="AL39" i="26"/>
  <c r="DJ38" i="26"/>
  <c r="DH38" i="26"/>
  <c r="DB38" i="26"/>
  <c r="CV38" i="26"/>
  <c r="CP38" i="26"/>
  <c r="CJ38" i="26"/>
  <c r="CH38" i="26"/>
  <c r="CA38" i="26"/>
  <c r="BS38" i="26"/>
  <c r="BE38" i="26"/>
  <c r="AZ38" i="26"/>
  <c r="AS38" i="26"/>
  <c r="AL38" i="26"/>
  <c r="DX37" i="26"/>
  <c r="DW37" i="26"/>
  <c r="DU37" i="26"/>
  <c r="DO37" i="26"/>
  <c r="DJ37" i="26"/>
  <c r="DH37" i="26"/>
  <c r="DB37" i="26"/>
  <c r="CV37" i="26"/>
  <c r="CP37" i="26"/>
  <c r="CJ37" i="26"/>
  <c r="CH37" i="26"/>
  <c r="CA37" i="26"/>
  <c r="BS37" i="26"/>
  <c r="BE37" i="26"/>
  <c r="AZ37" i="26"/>
  <c r="AS37" i="26"/>
  <c r="AL37" i="26"/>
  <c r="DX36" i="26"/>
  <c r="DW36" i="26"/>
  <c r="DU36" i="26"/>
  <c r="DO36" i="26"/>
  <c r="DJ36" i="26"/>
  <c r="DH36" i="26"/>
  <c r="DB36" i="26"/>
  <c r="CV36" i="26"/>
  <c r="CP36" i="26"/>
  <c r="CJ36" i="26"/>
  <c r="CH36" i="26"/>
  <c r="CA36" i="26"/>
  <c r="BS36" i="26"/>
  <c r="BE36" i="26"/>
  <c r="AZ36" i="26"/>
  <c r="AS36" i="26"/>
  <c r="AL36" i="26"/>
  <c r="DX35" i="26"/>
  <c r="DW35" i="26"/>
  <c r="DU35" i="26"/>
  <c r="DO35" i="26"/>
  <c r="DJ35" i="26"/>
  <c r="DH35" i="26"/>
  <c r="DB35" i="26"/>
  <c r="CV35" i="26"/>
  <c r="CP35" i="26"/>
  <c r="CJ35" i="26"/>
  <c r="CH35" i="26"/>
  <c r="CA35" i="26"/>
  <c r="BS35" i="26"/>
  <c r="BE35" i="26"/>
  <c r="AZ35" i="26"/>
  <c r="AS35" i="26"/>
  <c r="AL35" i="26"/>
  <c r="DX34" i="26"/>
  <c r="DW34" i="26"/>
  <c r="DU34" i="26"/>
  <c r="DO34" i="26"/>
  <c r="DJ34" i="26"/>
  <c r="DH34" i="26"/>
  <c r="DB34" i="26"/>
  <c r="CV34" i="26"/>
  <c r="CP34" i="26"/>
  <c r="CJ34" i="26"/>
  <c r="CH34" i="26"/>
  <c r="CA34" i="26"/>
  <c r="BS34" i="26"/>
  <c r="BE34" i="26"/>
  <c r="AZ34" i="26"/>
  <c r="AS34" i="26"/>
  <c r="AL34" i="26"/>
  <c r="DX32" i="26"/>
  <c r="DW32" i="26"/>
  <c r="DU32" i="26"/>
  <c r="DO32" i="26"/>
  <c r="DH32" i="26"/>
  <c r="DB32" i="26"/>
  <c r="CV32" i="26"/>
  <c r="CP32" i="26"/>
  <c r="CJ32" i="26"/>
  <c r="CH32" i="26"/>
  <c r="CA32" i="26"/>
  <c r="BS32" i="26"/>
  <c r="BE32" i="26"/>
  <c r="AZ32" i="26"/>
  <c r="AS32" i="26"/>
  <c r="AL32" i="26"/>
  <c r="DX33" i="26"/>
  <c r="DW33" i="26"/>
  <c r="DU33" i="26"/>
  <c r="DO33" i="26"/>
  <c r="DH33" i="26"/>
  <c r="DB33" i="26"/>
  <c r="CV33" i="26"/>
  <c r="CP33" i="26"/>
  <c r="CJ33" i="26"/>
  <c r="CH33" i="26"/>
  <c r="CA33" i="26"/>
  <c r="BS33" i="26"/>
  <c r="BE33" i="26"/>
  <c r="AZ33" i="26"/>
  <c r="AS33" i="26"/>
  <c r="AL33" i="26"/>
  <c r="DX31" i="26"/>
  <c r="DW31" i="26"/>
  <c r="DU31" i="26"/>
  <c r="DO31" i="26"/>
  <c r="DJ31" i="26"/>
  <c r="DH31" i="26"/>
  <c r="DB31" i="26"/>
  <c r="CV31" i="26"/>
  <c r="CP31" i="26"/>
  <c r="CJ31" i="26"/>
  <c r="CH31" i="26"/>
  <c r="CA31" i="26"/>
  <c r="BS31" i="26"/>
  <c r="BE31" i="26"/>
  <c r="AZ31" i="26"/>
  <c r="AS31" i="26"/>
  <c r="AL31" i="26"/>
  <c r="DX30" i="26"/>
  <c r="DW30" i="26"/>
  <c r="DU30" i="26"/>
  <c r="DO30" i="26"/>
  <c r="DJ30" i="26"/>
  <c r="DH30" i="26"/>
  <c r="DB30" i="26"/>
  <c r="CV30" i="26"/>
  <c r="CP30" i="26"/>
  <c r="CJ30" i="26"/>
  <c r="CH30" i="26"/>
  <c r="CA30" i="26"/>
  <c r="BS30" i="26"/>
  <c r="BE30" i="26"/>
  <c r="AZ30" i="26"/>
  <c r="AS30" i="26"/>
  <c r="AL30" i="26"/>
  <c r="DX29" i="26"/>
  <c r="DW29" i="26"/>
  <c r="DU29" i="26"/>
  <c r="DO29" i="26"/>
  <c r="DH29" i="26"/>
  <c r="DB29" i="26"/>
  <c r="CV29" i="26"/>
  <c r="CP29" i="26"/>
  <c r="CJ29" i="26"/>
  <c r="CH29" i="26"/>
  <c r="CA29" i="26"/>
  <c r="BS29" i="26"/>
  <c r="BE29" i="26"/>
  <c r="AZ29" i="26"/>
  <c r="AS29" i="26"/>
  <c r="AL29" i="26"/>
  <c r="DX28" i="26"/>
  <c r="DW28" i="26"/>
  <c r="DU28" i="26"/>
  <c r="DO28" i="26"/>
  <c r="DJ28" i="26"/>
  <c r="DH28" i="26"/>
  <c r="DB28" i="26"/>
  <c r="CV28" i="26"/>
  <c r="CP28" i="26"/>
  <c r="CJ28" i="26"/>
  <c r="CH28" i="26"/>
  <c r="CA28" i="26"/>
  <c r="BS28" i="26"/>
  <c r="BE28" i="26"/>
  <c r="AZ28" i="26"/>
  <c r="AS28" i="26"/>
  <c r="AL28" i="26"/>
  <c r="DX27" i="26"/>
  <c r="DW27" i="26"/>
  <c r="DU27" i="26"/>
  <c r="DO27" i="26"/>
  <c r="DJ27" i="26"/>
  <c r="DH27" i="26"/>
  <c r="DB27" i="26"/>
  <c r="CV27" i="26"/>
  <c r="CP27" i="26"/>
  <c r="CJ27" i="26"/>
  <c r="CH27" i="26"/>
  <c r="CA27" i="26"/>
  <c r="BS27" i="26"/>
  <c r="BE27" i="26"/>
  <c r="AZ27" i="26"/>
  <c r="AS27" i="26"/>
  <c r="AL27" i="26"/>
  <c r="DX26" i="26"/>
  <c r="DW26" i="26"/>
  <c r="DU26" i="26"/>
  <c r="DO26" i="26"/>
  <c r="DH26" i="26"/>
  <c r="DB26" i="26"/>
  <c r="CV26" i="26"/>
  <c r="CP26" i="26"/>
  <c r="CJ26" i="26"/>
  <c r="CH26" i="26"/>
  <c r="CA26" i="26"/>
  <c r="BS26" i="26"/>
  <c r="BE26" i="26"/>
  <c r="AZ26" i="26"/>
  <c r="AS26" i="26"/>
  <c r="AL26" i="26"/>
  <c r="DX25" i="26"/>
  <c r="DW25" i="26"/>
  <c r="DU25" i="26"/>
  <c r="DO25" i="26"/>
  <c r="DJ25" i="26"/>
  <c r="DH25" i="26"/>
  <c r="DB25" i="26"/>
  <c r="CV25" i="26"/>
  <c r="CP25" i="26"/>
  <c r="CJ25" i="26"/>
  <c r="CH25" i="26"/>
  <c r="CA25" i="26"/>
  <c r="BS25" i="26"/>
  <c r="BE25" i="26"/>
  <c r="AZ25" i="26"/>
  <c r="AS25" i="26"/>
  <c r="AL25" i="26"/>
  <c r="DX24" i="26"/>
  <c r="DW24" i="26"/>
  <c r="DU24" i="26"/>
  <c r="DO24" i="26"/>
  <c r="DJ24" i="26"/>
  <c r="DH24" i="26"/>
  <c r="DB24" i="26"/>
  <c r="CV24" i="26"/>
  <c r="CP24" i="26"/>
  <c r="CJ24" i="26"/>
  <c r="CH24" i="26"/>
  <c r="CA24" i="26"/>
  <c r="BS24" i="26"/>
  <c r="BE24" i="26"/>
  <c r="AZ24" i="26"/>
  <c r="AS24" i="26"/>
  <c r="AL24" i="26"/>
  <c r="DX23" i="26"/>
  <c r="DW23" i="26"/>
  <c r="DU23" i="26"/>
  <c r="DO23" i="26"/>
  <c r="DJ23" i="26"/>
  <c r="DH23" i="26"/>
  <c r="DB23" i="26"/>
  <c r="CV23" i="26"/>
  <c r="CP23" i="26"/>
  <c r="CJ23" i="26"/>
  <c r="CH23" i="26"/>
  <c r="CA23" i="26"/>
  <c r="BS23" i="26"/>
  <c r="BE23" i="26"/>
  <c r="AZ23" i="26"/>
  <c r="AS23" i="26"/>
  <c r="AL23" i="26"/>
  <c r="DX22" i="26"/>
  <c r="DW22" i="26"/>
  <c r="DU22" i="26"/>
  <c r="DO22" i="26"/>
  <c r="DJ22" i="26"/>
  <c r="DH22" i="26"/>
  <c r="DB22" i="26"/>
  <c r="CV22" i="26"/>
  <c r="CP22" i="26"/>
  <c r="CJ22" i="26"/>
  <c r="CH22" i="26"/>
  <c r="CA22" i="26"/>
  <c r="BS22" i="26"/>
  <c r="BE22" i="26"/>
  <c r="AZ22" i="26"/>
  <c r="AS22" i="26"/>
  <c r="AL22" i="26"/>
  <c r="DX21" i="26"/>
  <c r="DW21" i="26"/>
  <c r="DU21" i="26"/>
  <c r="DO21" i="26"/>
  <c r="DJ21" i="26"/>
  <c r="DH21" i="26"/>
  <c r="DB21" i="26"/>
  <c r="CV21" i="26"/>
  <c r="CP21" i="26"/>
  <c r="CJ21" i="26"/>
  <c r="CH21" i="26"/>
  <c r="CA21" i="26"/>
  <c r="BS21" i="26"/>
  <c r="BE21" i="26"/>
  <c r="AZ21" i="26"/>
  <c r="AS21" i="26"/>
  <c r="AL21" i="26"/>
  <c r="DX20" i="26"/>
  <c r="DW20" i="26"/>
  <c r="DU20" i="26"/>
  <c r="DO20" i="26"/>
  <c r="DJ20" i="26"/>
  <c r="DH20" i="26"/>
  <c r="DB20" i="26"/>
  <c r="CV20" i="26"/>
  <c r="CP20" i="26"/>
  <c r="CJ20" i="26"/>
  <c r="CH20" i="26"/>
  <c r="CA20" i="26"/>
  <c r="BS20" i="26"/>
  <c r="BE20" i="26"/>
  <c r="AZ20" i="26"/>
  <c r="AS20" i="26"/>
  <c r="AL20" i="26"/>
  <c r="DX19" i="26"/>
  <c r="DW19" i="26"/>
  <c r="DU19" i="26"/>
  <c r="DO19" i="26"/>
  <c r="DJ19" i="26"/>
  <c r="DH19" i="26"/>
  <c r="DB19" i="26"/>
  <c r="CV19" i="26"/>
  <c r="CP19" i="26"/>
  <c r="CJ19" i="26"/>
  <c r="CH19" i="26"/>
  <c r="CA19" i="26"/>
  <c r="BS19" i="26"/>
  <c r="BE19" i="26"/>
  <c r="AZ19" i="26"/>
  <c r="AS19" i="26"/>
  <c r="AL19" i="26"/>
  <c r="DX18" i="26"/>
  <c r="DW18" i="26"/>
  <c r="DU18" i="26"/>
  <c r="DO18" i="26"/>
  <c r="DJ18" i="26"/>
  <c r="DH18" i="26"/>
  <c r="DB18" i="26"/>
  <c r="CV18" i="26"/>
  <c r="CP18" i="26"/>
  <c r="CJ18" i="26"/>
  <c r="CH18" i="26"/>
  <c r="CA18" i="26"/>
  <c r="BS18" i="26"/>
  <c r="BE18" i="26"/>
  <c r="AZ18" i="26"/>
  <c r="AS18" i="26"/>
  <c r="AL18" i="26"/>
  <c r="DX17" i="26"/>
  <c r="DW17" i="26"/>
  <c r="DU17" i="26"/>
  <c r="DO17" i="26"/>
  <c r="DJ17" i="26"/>
  <c r="DH17" i="26"/>
  <c r="DB17" i="26"/>
  <c r="CV17" i="26"/>
  <c r="CP17" i="26"/>
  <c r="CJ17" i="26"/>
  <c r="CH17" i="26"/>
  <c r="CA17" i="26"/>
  <c r="BS17" i="26"/>
  <c r="BE17" i="26"/>
  <c r="AZ17" i="26"/>
  <c r="AS17" i="26"/>
  <c r="AL17" i="26"/>
  <c r="DX16" i="26"/>
  <c r="DW16" i="26"/>
  <c r="DU16" i="26"/>
  <c r="DO16" i="26"/>
  <c r="DJ16" i="26"/>
  <c r="DH16" i="26"/>
  <c r="DB16" i="26"/>
  <c r="CV16" i="26"/>
  <c r="CP16" i="26"/>
  <c r="CJ16" i="26"/>
  <c r="CH16" i="26"/>
  <c r="CA16" i="26"/>
  <c r="BS16" i="26"/>
  <c r="BE16" i="26"/>
  <c r="AZ16" i="26"/>
  <c r="AS16" i="26"/>
  <c r="AL16" i="26"/>
  <c r="DX15" i="26"/>
  <c r="DW15" i="26"/>
  <c r="DU15" i="26"/>
  <c r="DO15" i="26"/>
  <c r="DJ15" i="26"/>
  <c r="DH15" i="26"/>
  <c r="DB15" i="26"/>
  <c r="CV15" i="26"/>
  <c r="CP15" i="26"/>
  <c r="CJ15" i="26"/>
  <c r="CH15" i="26"/>
  <c r="CA15" i="26"/>
  <c r="BS15" i="26"/>
  <c r="BE15" i="26"/>
  <c r="AZ15" i="26"/>
  <c r="AS15" i="26"/>
  <c r="AL15" i="26"/>
  <c r="DX14" i="26"/>
  <c r="DW14" i="26"/>
  <c r="DU14" i="26"/>
  <c r="DO14" i="26"/>
  <c r="DJ14" i="26"/>
  <c r="DH14" i="26"/>
  <c r="DB14" i="26"/>
  <c r="CV14" i="26"/>
  <c r="CP14" i="26"/>
  <c r="CJ14" i="26"/>
  <c r="CH14" i="26"/>
  <c r="CA14" i="26"/>
  <c r="BS14" i="26"/>
  <c r="BE14" i="26"/>
  <c r="AZ14" i="26"/>
  <c r="AS14" i="26"/>
  <c r="AL14" i="26"/>
  <c r="DX13" i="26"/>
  <c r="DW13" i="26"/>
  <c r="DU13" i="26"/>
  <c r="DO13" i="26"/>
  <c r="DJ13" i="26"/>
  <c r="DH13" i="26"/>
  <c r="DB13" i="26"/>
  <c r="CV13" i="26"/>
  <c r="CP13" i="26"/>
  <c r="CJ13" i="26"/>
  <c r="CH13" i="26"/>
  <c r="CA13" i="26"/>
  <c r="BS13" i="26"/>
  <c r="BE13" i="26"/>
  <c r="AZ13" i="26"/>
  <c r="AS13" i="26"/>
  <c r="AL13" i="26"/>
  <c r="DX12" i="26"/>
  <c r="DW12" i="26"/>
  <c r="DU12" i="26"/>
  <c r="DO12" i="26"/>
  <c r="DJ12" i="26"/>
  <c r="DH12" i="26"/>
  <c r="DB12" i="26"/>
  <c r="CV12" i="26"/>
  <c r="CP12" i="26"/>
  <c r="CJ12" i="26"/>
  <c r="CH12" i="26"/>
  <c r="CA12" i="26"/>
  <c r="BS12" i="26"/>
  <c r="BE12" i="26"/>
  <c r="AZ12" i="26"/>
  <c r="AS12" i="26"/>
  <c r="AL12" i="26"/>
  <c r="DX11" i="26"/>
  <c r="DW11" i="26"/>
  <c r="DU11" i="26"/>
  <c r="DO11" i="26"/>
  <c r="DJ11" i="26"/>
  <c r="DH11" i="26"/>
  <c r="DB11" i="26"/>
  <c r="CV11" i="26"/>
  <c r="CP11" i="26"/>
  <c r="CJ11" i="26"/>
  <c r="CH11" i="26"/>
  <c r="CA11" i="26"/>
  <c r="BS11" i="26"/>
  <c r="BE11" i="26"/>
  <c r="AZ11" i="26"/>
  <c r="AS11" i="26"/>
  <c r="AL11" i="26"/>
  <c r="DX10" i="26"/>
  <c r="DW10" i="26"/>
  <c r="DU10" i="26"/>
  <c r="DO10" i="26"/>
  <c r="DJ10" i="26"/>
  <c r="DH10" i="26"/>
  <c r="DB10" i="26"/>
  <c r="CV10" i="26"/>
  <c r="CP10" i="26"/>
  <c r="CJ10" i="26"/>
  <c r="CH10" i="26"/>
  <c r="CA10" i="26"/>
  <c r="BS10" i="26"/>
  <c r="BE10" i="26"/>
  <c r="AZ10" i="26"/>
  <c r="AS10" i="26"/>
  <c r="AL10" i="26"/>
  <c r="DX9" i="26"/>
  <c r="DW9" i="26"/>
  <c r="DU9" i="26"/>
  <c r="DO9" i="26"/>
  <c r="DJ9" i="26"/>
  <c r="DH9" i="26"/>
  <c r="DB9" i="26"/>
  <c r="CV9" i="26"/>
  <c r="CP9" i="26"/>
  <c r="CJ9" i="26"/>
  <c r="CH9" i="26"/>
  <c r="CA9" i="26"/>
  <c r="BS9" i="26"/>
  <c r="BE9" i="26"/>
  <c r="AZ9" i="26"/>
  <c r="AS9" i="26"/>
  <c r="AL9" i="26"/>
  <c r="CU507" i="24" l="1"/>
  <c r="CU508" i="24"/>
  <c r="CU509" i="24"/>
  <c r="CU510" i="24"/>
  <c r="CU511" i="24"/>
  <c r="CU512" i="24"/>
  <c r="CU513" i="24"/>
  <c r="CU514" i="24"/>
  <c r="CU515" i="24"/>
  <c r="CU516" i="24"/>
  <c r="CU517" i="24"/>
  <c r="CU518" i="24"/>
  <c r="CU519" i="24"/>
  <c r="CU520" i="24"/>
  <c r="CU521" i="24"/>
  <c r="CU522" i="24"/>
  <c r="CU523" i="24"/>
  <c r="CU524" i="24"/>
  <c r="CU525" i="24"/>
  <c r="CU526" i="24"/>
  <c r="CU527" i="24"/>
  <c r="CU528" i="24"/>
  <c r="CU529" i="24"/>
  <c r="CU530" i="24"/>
  <c r="CU531" i="24"/>
  <c r="CU532" i="24"/>
  <c r="CU533" i="24"/>
  <c r="CU534" i="24"/>
  <c r="CU535" i="24"/>
  <c r="CU536" i="24"/>
  <c r="CU537" i="24"/>
  <c r="CU538" i="24"/>
  <c r="CU539" i="24"/>
  <c r="CU540" i="24"/>
  <c r="CU541" i="24"/>
  <c r="CU542" i="24"/>
  <c r="CU543" i="24"/>
  <c r="CU544" i="24"/>
  <c r="CU545" i="24"/>
  <c r="CU546" i="24"/>
  <c r="CU547" i="24"/>
  <c r="CU548" i="24"/>
  <c r="CU549" i="24"/>
  <c r="CU550" i="24"/>
  <c r="CU551" i="24"/>
  <c r="CU552" i="24"/>
  <c r="CU553" i="24"/>
  <c r="CU554" i="24"/>
  <c r="CU555" i="24"/>
  <c r="CU556" i="24"/>
  <c r="CU557" i="24"/>
  <c r="CU558" i="24"/>
  <c r="CU559" i="24"/>
  <c r="CU560" i="24"/>
  <c r="CU561" i="24"/>
  <c r="CU562" i="24"/>
  <c r="CU563" i="24"/>
  <c r="CU564" i="24"/>
  <c r="CU565" i="24"/>
  <c r="CU566" i="24"/>
  <c r="CU567" i="24"/>
  <c r="CU568" i="24"/>
  <c r="CU569" i="24"/>
  <c r="CU570" i="24"/>
  <c r="CU571" i="24"/>
  <c r="CU572" i="24"/>
  <c r="CU573" i="24"/>
  <c r="CU574" i="24"/>
  <c r="CU575" i="24"/>
  <c r="CU576" i="24"/>
  <c r="CU577" i="24"/>
  <c r="CU578" i="24"/>
  <c r="CU579" i="24"/>
  <c r="CU580" i="24"/>
  <c r="CU581" i="24"/>
  <c r="CU582" i="24"/>
  <c r="CU583" i="24"/>
  <c r="CU584" i="24"/>
  <c r="CU585" i="24"/>
  <c r="CU586" i="24"/>
  <c r="CU587" i="24"/>
  <c r="CU588" i="24"/>
  <c r="CU589" i="24"/>
  <c r="CU590" i="24"/>
  <c r="CU591" i="24"/>
  <c r="CU592" i="24"/>
  <c r="CU593" i="24"/>
  <c r="CU594" i="24"/>
  <c r="CU595" i="24"/>
  <c r="CU596" i="24"/>
  <c r="CU597" i="24"/>
  <c r="CU598" i="24"/>
  <c r="CU599" i="24"/>
  <c r="CU600" i="24"/>
  <c r="CU601" i="24"/>
  <c r="CU602" i="24"/>
  <c r="CU603" i="24"/>
  <c r="CU604" i="24"/>
  <c r="CU605" i="24"/>
  <c r="CU606" i="24"/>
  <c r="CU607" i="24"/>
  <c r="CU608" i="24"/>
  <c r="CU609" i="24"/>
  <c r="CU610" i="24"/>
  <c r="CU611" i="24"/>
  <c r="CU612" i="24"/>
  <c r="CU613" i="24"/>
  <c r="CU614" i="24"/>
  <c r="CU615" i="24"/>
  <c r="CU616" i="24"/>
  <c r="CU617" i="24"/>
  <c r="CU618" i="24"/>
  <c r="CU619" i="24"/>
  <c r="CU620" i="24"/>
  <c r="CU621" i="24"/>
  <c r="CU622" i="24"/>
  <c r="CU623" i="24"/>
  <c r="CU624" i="24"/>
  <c r="CU625" i="24"/>
  <c r="CU626" i="24"/>
  <c r="CU627" i="24"/>
  <c r="CU628" i="24"/>
  <c r="CU629" i="24"/>
  <c r="CU630" i="24"/>
  <c r="CU631" i="24"/>
  <c r="CU632" i="24"/>
  <c r="CU633" i="24"/>
  <c r="CU634" i="24"/>
  <c r="CU635" i="24"/>
  <c r="CU636" i="24"/>
  <c r="CU637" i="24"/>
  <c r="CU638" i="24"/>
  <c r="CU639" i="24"/>
  <c r="CU640" i="24"/>
  <c r="CU641" i="24"/>
  <c r="CU642" i="24"/>
  <c r="CU643" i="24"/>
  <c r="CU644" i="24"/>
  <c r="CU645" i="24"/>
  <c r="CU646" i="24"/>
  <c r="CU647" i="24"/>
  <c r="CU648" i="24"/>
  <c r="CU649" i="24"/>
  <c r="CU650" i="24"/>
  <c r="CU651" i="24"/>
  <c r="CU652" i="24"/>
  <c r="CU653" i="24"/>
  <c r="CU654" i="24"/>
  <c r="CU655" i="24"/>
  <c r="CU656" i="24"/>
  <c r="CU657" i="24"/>
  <c r="CU658" i="24"/>
  <c r="CU659" i="24"/>
  <c r="CU660" i="24"/>
  <c r="CU661" i="24"/>
  <c r="CU662" i="24"/>
  <c r="CU663" i="24"/>
  <c r="CU664" i="24"/>
  <c r="CU665" i="24"/>
  <c r="CU666" i="24"/>
  <c r="CU506" i="24"/>
  <c r="CU505" i="24"/>
  <c r="CU504" i="24"/>
  <c r="CU503" i="24"/>
  <c r="CU502" i="24"/>
  <c r="CU501" i="24"/>
  <c r="CU500" i="24"/>
  <c r="CU499" i="24"/>
  <c r="CU498" i="24"/>
  <c r="CU497" i="24"/>
  <c r="CU496" i="24"/>
  <c r="CU495" i="24"/>
  <c r="CU494" i="24"/>
  <c r="CU493" i="24"/>
  <c r="CU492" i="24"/>
  <c r="CU491" i="24"/>
  <c r="CU490" i="24"/>
  <c r="CU489" i="24"/>
  <c r="CU488" i="24"/>
  <c r="CU487" i="24"/>
  <c r="CU486" i="24"/>
  <c r="CU485" i="24"/>
  <c r="CU484" i="24"/>
  <c r="CU483" i="24"/>
  <c r="CU482" i="24"/>
  <c r="CU481" i="24"/>
  <c r="CU480" i="24"/>
  <c r="CU479" i="24"/>
  <c r="CU478" i="24"/>
  <c r="CU477" i="24"/>
  <c r="CU476" i="24"/>
  <c r="CU475" i="24"/>
  <c r="CU474" i="24"/>
  <c r="CU473" i="24"/>
  <c r="CU472" i="24"/>
  <c r="CU471" i="24"/>
  <c r="CU470" i="24"/>
  <c r="CU469" i="24"/>
  <c r="CU468" i="24"/>
  <c r="CU467" i="24"/>
  <c r="CU466" i="24"/>
  <c r="CU465" i="24"/>
  <c r="CU464" i="24"/>
  <c r="CU463" i="24"/>
  <c r="CU462" i="24"/>
  <c r="CU461" i="24"/>
  <c r="CU460" i="24"/>
  <c r="CU459" i="24"/>
  <c r="CU458" i="24"/>
  <c r="CU457" i="24"/>
  <c r="CU456" i="24"/>
  <c r="CU455" i="24"/>
  <c r="CU454" i="24"/>
  <c r="CU453" i="24"/>
  <c r="CU452" i="24"/>
  <c r="CU451" i="24"/>
  <c r="CU450" i="24"/>
  <c r="CU449" i="24"/>
  <c r="CU448" i="24"/>
  <c r="CU447" i="24"/>
  <c r="CU446" i="24"/>
  <c r="CU445" i="24"/>
  <c r="CU444" i="24"/>
  <c r="CU443" i="24"/>
  <c r="CU442" i="24"/>
  <c r="CU441" i="24"/>
  <c r="CU440" i="24"/>
  <c r="CU439" i="24"/>
  <c r="CU438" i="24"/>
  <c r="CU437" i="24"/>
  <c r="CU436" i="24"/>
  <c r="CU435" i="24"/>
  <c r="CU434" i="24"/>
  <c r="CU433" i="24"/>
  <c r="CU432" i="24"/>
  <c r="CU431" i="24"/>
  <c r="CU430" i="24"/>
  <c r="CU429" i="24"/>
  <c r="CU428" i="24"/>
  <c r="CU427" i="24"/>
  <c r="CU426" i="24"/>
  <c r="CU425" i="24"/>
  <c r="CU424" i="24"/>
  <c r="CU423" i="24"/>
  <c r="CU422" i="24"/>
  <c r="CU421" i="24"/>
  <c r="CU420" i="24"/>
  <c r="CU419" i="24"/>
  <c r="CU418" i="24"/>
  <c r="CU417" i="24"/>
  <c r="CU416" i="24"/>
  <c r="CU415" i="24"/>
  <c r="CU414" i="24"/>
  <c r="CU413" i="24"/>
  <c r="CU412" i="24"/>
  <c r="CU411" i="24"/>
  <c r="CU410" i="24"/>
  <c r="CU409" i="24"/>
  <c r="CU408" i="24"/>
  <c r="CU407" i="24"/>
  <c r="CU406" i="24"/>
  <c r="CU405" i="24"/>
  <c r="CU404" i="24"/>
  <c r="CU403" i="24"/>
  <c r="CU402" i="24"/>
  <c r="CU401" i="24"/>
  <c r="CU400" i="24"/>
  <c r="CU399" i="24"/>
  <c r="CU398" i="24"/>
  <c r="CU397" i="24"/>
  <c r="CU396" i="24"/>
  <c r="CU395" i="24"/>
  <c r="CU394" i="24"/>
  <c r="CU393" i="24"/>
  <c r="CU392" i="24"/>
  <c r="CU391" i="24"/>
  <c r="CU390" i="24"/>
  <c r="CU389" i="24"/>
  <c r="CU388" i="24"/>
  <c r="CU387" i="24"/>
  <c r="CU386" i="24"/>
  <c r="CU385" i="24"/>
  <c r="CU384" i="24"/>
  <c r="CU383" i="24"/>
  <c r="CU382" i="24"/>
  <c r="CU381" i="24"/>
  <c r="CU380" i="24"/>
  <c r="CU379" i="24"/>
  <c r="CU378" i="24"/>
  <c r="CU377" i="24"/>
  <c r="CU376" i="24"/>
  <c r="CU375" i="24"/>
  <c r="CU374" i="24"/>
  <c r="CU373" i="24"/>
  <c r="CU372" i="24"/>
  <c r="CU371" i="24"/>
  <c r="CU370" i="24"/>
  <c r="CU369" i="24"/>
  <c r="CU368" i="24"/>
  <c r="CU367" i="24"/>
  <c r="CU366" i="24"/>
  <c r="CU365" i="24"/>
  <c r="CU364" i="24"/>
  <c r="CU363" i="24"/>
  <c r="CU362" i="24"/>
  <c r="CU361" i="24"/>
  <c r="CU360" i="24"/>
  <c r="CU359" i="24"/>
  <c r="CU358" i="24"/>
  <c r="CU357" i="24"/>
  <c r="CU356" i="24"/>
  <c r="CU355" i="24"/>
  <c r="CU354" i="24"/>
  <c r="CU353" i="24"/>
  <c r="CU352" i="24"/>
  <c r="CU351" i="24"/>
  <c r="CU350" i="24"/>
  <c r="CU349" i="24"/>
  <c r="CU348" i="24"/>
  <c r="CU347" i="24"/>
  <c r="CU346" i="24"/>
  <c r="CU345" i="24"/>
  <c r="CU344" i="24"/>
  <c r="CU343" i="24"/>
  <c r="CU342" i="24"/>
  <c r="CU341" i="24"/>
  <c r="CU340" i="24"/>
  <c r="CU339" i="24"/>
  <c r="CU338" i="24"/>
  <c r="CU337" i="24"/>
  <c r="CU336" i="24"/>
  <c r="CU335" i="24"/>
  <c r="CU334" i="24"/>
  <c r="CU333" i="24"/>
  <c r="CU332" i="24"/>
  <c r="CU331" i="24"/>
  <c r="CU330" i="24"/>
  <c r="CU329" i="24"/>
  <c r="CU328" i="24"/>
  <c r="CU327" i="24"/>
  <c r="CU326" i="24"/>
  <c r="CU325" i="24"/>
  <c r="CU324" i="24"/>
  <c r="CU323" i="24"/>
  <c r="CU322" i="24"/>
  <c r="CU321" i="24"/>
  <c r="CU320" i="24"/>
  <c r="CU319" i="24"/>
  <c r="CU318" i="24"/>
  <c r="CU317" i="24"/>
  <c r="CU316" i="24"/>
  <c r="CU315" i="24"/>
  <c r="CU314" i="24"/>
  <c r="CU313" i="24"/>
  <c r="CU312" i="24"/>
  <c r="CU311" i="24"/>
  <c r="CU310" i="24"/>
  <c r="CU309" i="24"/>
  <c r="CU308" i="24"/>
  <c r="CU307" i="24"/>
  <c r="CU306" i="24"/>
  <c r="CU305" i="24"/>
  <c r="CU304" i="24"/>
  <c r="CU303" i="24"/>
  <c r="CU302" i="24"/>
  <c r="CU301" i="24"/>
  <c r="CU300" i="24"/>
  <c r="CU299" i="24"/>
  <c r="CU298" i="24"/>
  <c r="CU297" i="24"/>
  <c r="CU296" i="24"/>
  <c r="CU295" i="24"/>
  <c r="CU294" i="24"/>
  <c r="CU293" i="24"/>
  <c r="CU292" i="24"/>
  <c r="CU291" i="24"/>
  <c r="CU290" i="24"/>
  <c r="CU289" i="24"/>
  <c r="CU288" i="24"/>
  <c r="CU287" i="24"/>
  <c r="CU286" i="24"/>
  <c r="CU285" i="24"/>
  <c r="CU284" i="24"/>
  <c r="CU283" i="24"/>
  <c r="CU282" i="24"/>
  <c r="CU281" i="24"/>
  <c r="CU280" i="24"/>
  <c r="CU279" i="24"/>
  <c r="CU278" i="24"/>
  <c r="CU277" i="24"/>
  <c r="CU276" i="24"/>
  <c r="CU268" i="24"/>
  <c r="CU260" i="24"/>
  <c r="CU257" i="24"/>
  <c r="CU244" i="24"/>
  <c r="CU238" i="24"/>
  <c r="CU237" i="24"/>
  <c r="CU222" i="24"/>
  <c r="CU218" i="24"/>
  <c r="CU214" i="24"/>
  <c r="CU210" i="24"/>
  <c r="CU186" i="24"/>
  <c r="CU190" i="24"/>
  <c r="CU195" i="24"/>
  <c r="CU199" i="24"/>
  <c r="CU169" i="24"/>
  <c r="CU172" i="24"/>
  <c r="CU176" i="24"/>
  <c r="CU179" i="24"/>
  <c r="CU182" i="24"/>
  <c r="CU183" i="24"/>
  <c r="CU10" i="24"/>
  <c r="CU11" i="24"/>
  <c r="CU12" i="24"/>
  <c r="CU13" i="24"/>
  <c r="CU14" i="24"/>
  <c r="CU15" i="24"/>
  <c r="CU16" i="24"/>
  <c r="CU17" i="24"/>
  <c r="CU18" i="24"/>
  <c r="CU19" i="24"/>
  <c r="CU20" i="24"/>
  <c r="CU21" i="24"/>
  <c r="CU22" i="24"/>
  <c r="CU23" i="24"/>
  <c r="CU24" i="24"/>
  <c r="CU25" i="24"/>
  <c r="CU26" i="24"/>
  <c r="CU27" i="24"/>
  <c r="CU28" i="24"/>
  <c r="CU29" i="24"/>
  <c r="CU30" i="24"/>
  <c r="CU31" i="24"/>
  <c r="CU32" i="24"/>
  <c r="CU33" i="24"/>
  <c r="CU34" i="24"/>
  <c r="CU35" i="24"/>
  <c r="CU36" i="24"/>
  <c r="CU37" i="24"/>
  <c r="CU38" i="24"/>
  <c r="CU39" i="24"/>
  <c r="CU40" i="24"/>
  <c r="CU41" i="24"/>
  <c r="CU42" i="24"/>
  <c r="CU43" i="24"/>
  <c r="CU44" i="24"/>
  <c r="CU45" i="24"/>
  <c r="CU46" i="24"/>
  <c r="CU47" i="24"/>
  <c r="CU48" i="24"/>
  <c r="CU49" i="24"/>
  <c r="CU50" i="24"/>
  <c r="CU51" i="24"/>
  <c r="CU52" i="24"/>
  <c r="CU53" i="24"/>
  <c r="CU54" i="24"/>
  <c r="CU55" i="24"/>
  <c r="CU56" i="24"/>
  <c r="CU57" i="24"/>
  <c r="CU58" i="24"/>
  <c r="CU59" i="24"/>
  <c r="CU60" i="24"/>
  <c r="CU61" i="24"/>
  <c r="CU62" i="24"/>
  <c r="CU63" i="24"/>
  <c r="CU64" i="24"/>
  <c r="CU65" i="24"/>
  <c r="CU66" i="24"/>
  <c r="CU68" i="24"/>
  <c r="CU72" i="24"/>
  <c r="CU75" i="24"/>
  <c r="CU77" i="24"/>
  <c r="CU82" i="24"/>
  <c r="CU84" i="24"/>
  <c r="CU88" i="24"/>
  <c r="CU92" i="24"/>
  <c r="CU93" i="24"/>
  <c r="CU94" i="24"/>
  <c r="CU95" i="24"/>
  <c r="CU96" i="24"/>
  <c r="CU97" i="24"/>
  <c r="CU98" i="24"/>
  <c r="CU99" i="24"/>
  <c r="CU100" i="24"/>
  <c r="CU101" i="24"/>
  <c r="CU102" i="24"/>
  <c r="CU103" i="24"/>
  <c r="CU104" i="24"/>
  <c r="CU105" i="24"/>
  <c r="CU106" i="24"/>
  <c r="CU107" i="24"/>
  <c r="CU108" i="24"/>
  <c r="CU109" i="24"/>
  <c r="CU110" i="24"/>
  <c r="CU111" i="24"/>
  <c r="CU112" i="24"/>
  <c r="CU113" i="24"/>
  <c r="CU114" i="24"/>
  <c r="CU117" i="24"/>
  <c r="CU120" i="24"/>
  <c r="CU121" i="24"/>
  <c r="CU122" i="24"/>
  <c r="CU125" i="24"/>
  <c r="CU126" i="24"/>
  <c r="CU129" i="24"/>
  <c r="CU133" i="24"/>
  <c r="CU135" i="24"/>
  <c r="CU136" i="24"/>
  <c r="CU138" i="24"/>
  <c r="CU142" i="24"/>
  <c r="CU146" i="24"/>
  <c r="CU150" i="24"/>
  <c r="CU151" i="24"/>
  <c r="CU152" i="24"/>
  <c r="CU153" i="24"/>
  <c r="CU154" i="24"/>
  <c r="CU157" i="24"/>
  <c r="CU165" i="24"/>
  <c r="CU9" i="24"/>
  <c r="CO666" i="24" l="1"/>
  <c r="CO665" i="24"/>
  <c r="CO664" i="24"/>
  <c r="CO663" i="24"/>
  <c r="CO662" i="24"/>
  <c r="CO661" i="24"/>
  <c r="CO660" i="24"/>
  <c r="CO659" i="24"/>
  <c r="CO658" i="24"/>
  <c r="CO657" i="24"/>
  <c r="CO656" i="24"/>
  <c r="CO655" i="24"/>
  <c r="CO654" i="24"/>
  <c r="CO653" i="24"/>
  <c r="CO652" i="24"/>
  <c r="CO651" i="24"/>
  <c r="CO650" i="24"/>
  <c r="CO649" i="24"/>
  <c r="CO648" i="24"/>
  <c r="CO647" i="24"/>
  <c r="CO646" i="24"/>
  <c r="CO645" i="24"/>
  <c r="CO644" i="24"/>
  <c r="CO643" i="24"/>
  <c r="CO642" i="24"/>
  <c r="CO641" i="24"/>
  <c r="CO640" i="24"/>
  <c r="CO639" i="24"/>
  <c r="CO638" i="24"/>
  <c r="CO637" i="24"/>
  <c r="CO636" i="24"/>
  <c r="CO635" i="24"/>
  <c r="CO634" i="24"/>
  <c r="CO633" i="24"/>
  <c r="CO632" i="24"/>
  <c r="CO631" i="24"/>
  <c r="CO630" i="24"/>
  <c r="CO629" i="24"/>
  <c r="CO628" i="24"/>
  <c r="CO627" i="24"/>
  <c r="CO626" i="24"/>
  <c r="CO625" i="24"/>
  <c r="CO624" i="24"/>
  <c r="CO623" i="24"/>
  <c r="CO622" i="24"/>
  <c r="CO621" i="24"/>
  <c r="CO620" i="24"/>
  <c r="CO619" i="24"/>
  <c r="CO618" i="24"/>
  <c r="CO617" i="24"/>
  <c r="CO616" i="24"/>
  <c r="CO615" i="24"/>
  <c r="CO614" i="24"/>
  <c r="CO613" i="24"/>
  <c r="CO612" i="24"/>
  <c r="CO611" i="24"/>
  <c r="CO610" i="24"/>
  <c r="CO609" i="24"/>
  <c r="CO608" i="24"/>
  <c r="CO607" i="24"/>
  <c r="CO606" i="24"/>
  <c r="CO605" i="24"/>
  <c r="CO604" i="24"/>
  <c r="CO603" i="24"/>
  <c r="CO602" i="24"/>
  <c r="CO601" i="24"/>
  <c r="CO600" i="24"/>
  <c r="CO599" i="24"/>
  <c r="CO598" i="24"/>
  <c r="DK666" i="24" l="1"/>
  <c r="DJ666" i="24"/>
  <c r="DK665" i="24"/>
  <c r="DJ665" i="24"/>
  <c r="DK664" i="24"/>
  <c r="DJ664" i="24"/>
  <c r="DK663" i="24"/>
  <c r="DJ663" i="24"/>
  <c r="DK662" i="24"/>
  <c r="DJ662" i="24"/>
  <c r="DK661" i="24"/>
  <c r="DJ661" i="24"/>
  <c r="DK660" i="24"/>
  <c r="DJ660" i="24"/>
  <c r="DK659" i="24"/>
  <c r="DJ659" i="24"/>
  <c r="DK658" i="24"/>
  <c r="DJ658" i="24"/>
  <c r="DK657" i="24"/>
  <c r="DJ657" i="24"/>
  <c r="DK656" i="24"/>
  <c r="DJ656" i="24"/>
  <c r="DK655" i="24"/>
  <c r="DJ655" i="24"/>
  <c r="DK654" i="24"/>
  <c r="DJ654" i="24"/>
  <c r="DK653" i="24"/>
  <c r="DJ653" i="24"/>
  <c r="BW666" i="24"/>
  <c r="BW665" i="24"/>
  <c r="BW664" i="24"/>
  <c r="BW663" i="24"/>
  <c r="BW662" i="24"/>
  <c r="BW661" i="24"/>
  <c r="BW660" i="24"/>
  <c r="BW659" i="24"/>
  <c r="BW658" i="24"/>
  <c r="BW657" i="24"/>
  <c r="BW656" i="24"/>
  <c r="BW655" i="24"/>
  <c r="BW654" i="24"/>
  <c r="BW653" i="24"/>
  <c r="CW666" i="24"/>
  <c r="CW665" i="24"/>
  <c r="CW664" i="24"/>
  <c r="CW663" i="24"/>
  <c r="CW662" i="24"/>
  <c r="CW661" i="24"/>
  <c r="CW660" i="24"/>
  <c r="CW659" i="24"/>
  <c r="CW658" i="24"/>
  <c r="CW657" i="24"/>
  <c r="CW656" i="24"/>
  <c r="CW655" i="24"/>
  <c r="CW654" i="24"/>
  <c r="CW653" i="24"/>
  <c r="DJ640" i="24" l="1"/>
  <c r="DJ639" i="24"/>
  <c r="DJ638" i="24"/>
  <c r="DJ637" i="24"/>
  <c r="DJ636" i="24"/>
  <c r="DJ635" i="24"/>
  <c r="DJ634" i="24"/>
  <c r="DJ633" i="24"/>
  <c r="DJ632" i="24"/>
  <c r="DJ631" i="24"/>
  <c r="DJ630" i="24"/>
  <c r="DJ629" i="24"/>
  <c r="DJ628" i="24"/>
  <c r="DJ627" i="24"/>
  <c r="DJ626" i="24"/>
  <c r="DJ625" i="24"/>
  <c r="DJ624" i="24"/>
  <c r="DJ623" i="24"/>
  <c r="DJ622" i="24"/>
  <c r="CW623" i="24" l="1"/>
  <c r="CW624" i="24"/>
  <c r="CW625" i="24"/>
  <c r="CW626" i="24"/>
  <c r="CW627" i="24"/>
  <c r="CW628" i="24"/>
  <c r="CW629" i="24"/>
  <c r="CW630" i="24"/>
  <c r="CW631" i="24"/>
  <c r="CW632" i="24"/>
  <c r="CW633" i="24"/>
  <c r="CW634" i="24"/>
  <c r="CW635" i="24"/>
  <c r="CW636" i="24"/>
  <c r="CW637" i="24"/>
  <c r="CW638" i="24"/>
  <c r="CW639" i="24"/>
  <c r="CW640" i="24"/>
  <c r="CW641" i="24"/>
  <c r="CW642" i="24"/>
  <c r="CW643" i="24"/>
  <c r="CW644" i="24"/>
  <c r="CW645" i="24"/>
  <c r="CW646" i="24"/>
  <c r="CW647" i="24"/>
  <c r="CW648" i="24"/>
  <c r="CW649" i="24"/>
  <c r="CW650" i="24"/>
  <c r="CW651" i="24"/>
  <c r="CW652" i="24"/>
  <c r="CW622" i="24"/>
  <c r="BN642" i="24" l="1"/>
  <c r="BN643" i="24"/>
  <c r="BN644" i="24"/>
  <c r="BN645" i="24"/>
  <c r="BN646" i="24"/>
  <c r="BN647" i="24"/>
  <c r="BN648" i="24"/>
  <c r="BN649" i="24"/>
  <c r="BN650" i="24"/>
  <c r="BN651" i="24"/>
  <c r="BN652" i="24"/>
  <c r="BN653" i="24"/>
  <c r="BN654" i="24"/>
  <c r="BN655" i="24"/>
  <c r="BN656" i="24"/>
  <c r="BN657" i="24"/>
  <c r="BN658" i="24"/>
  <c r="BN659" i="24"/>
  <c r="BN641" i="24"/>
  <c r="DB608" i="24" l="1"/>
  <c r="DH592" i="24" l="1"/>
  <c r="DH593" i="24"/>
  <c r="DH594" i="24"/>
  <c r="DH595" i="24"/>
  <c r="DH596" i="24"/>
  <c r="DH597" i="24"/>
  <c r="DH598" i="24"/>
  <c r="DH581" i="24" l="1"/>
  <c r="DB566" i="24" l="1"/>
  <c r="DB567" i="24"/>
  <c r="DB569" i="24"/>
  <c r="DB570" i="24"/>
  <c r="DB571" i="24"/>
  <c r="DB572" i="24"/>
  <c r="DB573" i="24"/>
  <c r="DB574" i="24"/>
  <c r="DH557" i="24" l="1"/>
  <c r="DH558" i="24"/>
  <c r="DH559" i="24"/>
  <c r="DH560" i="24"/>
  <c r="DH561" i="24"/>
  <c r="DH556" i="24"/>
  <c r="DB555" i="24"/>
  <c r="DB556" i="24"/>
  <c r="DB557" i="24"/>
  <c r="DB558" i="24"/>
  <c r="DB559" i="24"/>
  <c r="DB560" i="24"/>
  <c r="DB561" i="24"/>
  <c r="DH550" i="24" l="1"/>
  <c r="DH551" i="24"/>
  <c r="DH552" i="24"/>
  <c r="DB550" i="24"/>
  <c r="DB551" i="24"/>
  <c r="DB552" i="24"/>
  <c r="DH522" i="24" l="1"/>
  <c r="DH521" i="24"/>
  <c r="DH541" i="24"/>
  <c r="DH523" i="24"/>
  <c r="DH524" i="24"/>
  <c r="DH525" i="24"/>
  <c r="DH526" i="24"/>
  <c r="DH527" i="24"/>
  <c r="DH528" i="24"/>
  <c r="DH529" i="24"/>
  <c r="DH530" i="24"/>
  <c r="DH531" i="24"/>
  <c r="DH532" i="24"/>
  <c r="DH533" i="24"/>
  <c r="DH534" i="24"/>
  <c r="DH535" i="24"/>
  <c r="DH536" i="24"/>
  <c r="DH537" i="24"/>
  <c r="DH538" i="24"/>
  <c r="DH539" i="24"/>
  <c r="DH540" i="24"/>
  <c r="DH542" i="24"/>
  <c r="DH543" i="24"/>
  <c r="DH544" i="24"/>
  <c r="DH545" i="24"/>
  <c r="DH520" i="24"/>
  <c r="DB546" i="24"/>
  <c r="DB540" i="24"/>
  <c r="DB533" i="24"/>
  <c r="DB532" i="24"/>
  <c r="DB521" i="24"/>
  <c r="DB522" i="24"/>
  <c r="DB523" i="24"/>
  <c r="DB524" i="24"/>
  <c r="DB525" i="24"/>
  <c r="DB526" i="24"/>
  <c r="DB527" i="24"/>
  <c r="DB528" i="24"/>
  <c r="DB529" i="24"/>
  <c r="DB530" i="24"/>
  <c r="DB531" i="24"/>
  <c r="DB534" i="24"/>
  <c r="DB535" i="24"/>
  <c r="DB536" i="24"/>
  <c r="DB537" i="24"/>
  <c r="DB538" i="24"/>
  <c r="DB539" i="24"/>
  <c r="DB541" i="24"/>
  <c r="DB542" i="24"/>
  <c r="DB543" i="24"/>
  <c r="DB544" i="24"/>
  <c r="DB545" i="24"/>
  <c r="DB520" i="24"/>
  <c r="DH469" i="24" l="1"/>
  <c r="DH470" i="24"/>
  <c r="DH471" i="24"/>
  <c r="DH472" i="24"/>
  <c r="DH473" i="24"/>
  <c r="DH474" i="24"/>
  <c r="DH475" i="24"/>
  <c r="DH476" i="24"/>
  <c r="DH477" i="24"/>
  <c r="DH478" i="24"/>
  <c r="DH479" i="24"/>
  <c r="DH480" i="24"/>
  <c r="DH481" i="24"/>
  <c r="DH482" i="24"/>
  <c r="DH483" i="24"/>
  <c r="DH484" i="24"/>
  <c r="DH485" i="24"/>
  <c r="DH486" i="24"/>
  <c r="DH487" i="24"/>
  <c r="DH488" i="24"/>
  <c r="DH489" i="24"/>
  <c r="DH490" i="24"/>
  <c r="DH491" i="24"/>
  <c r="DH492" i="24"/>
  <c r="DH493" i="24"/>
  <c r="DH494" i="24"/>
  <c r="DH495" i="24"/>
  <c r="DH496" i="24"/>
  <c r="DH497" i="24"/>
  <c r="DH498" i="24"/>
  <c r="DH499" i="24"/>
  <c r="DH500" i="24"/>
  <c r="DH501" i="24"/>
  <c r="DH502" i="24"/>
  <c r="DH503" i="24"/>
  <c r="DH504" i="24"/>
  <c r="DH505" i="24"/>
  <c r="DH506" i="24"/>
  <c r="DH507" i="24"/>
  <c r="DH508" i="24"/>
  <c r="DH509" i="24"/>
  <c r="DH510" i="24"/>
  <c r="DH511" i="24"/>
  <c r="DH512" i="24"/>
  <c r="DH513" i="24"/>
  <c r="DH514" i="24"/>
  <c r="DH515" i="24"/>
  <c r="DH516" i="24"/>
  <c r="DH517" i="24"/>
  <c r="DH518" i="24"/>
  <c r="DH519" i="24"/>
  <c r="DH468" i="24"/>
  <c r="DB469" i="24"/>
  <c r="DB470" i="24"/>
  <c r="DB471" i="24"/>
  <c r="DB472" i="24"/>
  <c r="DB473" i="24"/>
  <c r="DB474" i="24"/>
  <c r="DB475" i="24"/>
  <c r="DB476" i="24"/>
  <c r="DB477" i="24"/>
  <c r="DB478" i="24"/>
  <c r="DB479" i="24"/>
  <c r="DB480" i="24"/>
  <c r="DB481" i="24"/>
  <c r="DB482" i="24"/>
  <c r="DB483" i="24"/>
  <c r="DB484" i="24"/>
  <c r="DB485" i="24"/>
  <c r="DB486" i="24"/>
  <c r="DB487" i="24"/>
  <c r="DB488" i="24"/>
  <c r="DB489" i="24"/>
  <c r="DB490" i="24"/>
  <c r="DB491" i="24"/>
  <c r="DB492" i="24"/>
  <c r="DB493" i="24"/>
  <c r="DB494" i="24"/>
  <c r="DB495" i="24"/>
  <c r="DB496" i="24"/>
  <c r="DB497" i="24"/>
  <c r="DB498" i="24"/>
  <c r="DB499" i="24"/>
  <c r="DB500" i="24"/>
  <c r="DB501" i="24"/>
  <c r="DB502" i="24"/>
  <c r="DB503" i="24"/>
  <c r="DB504" i="24"/>
  <c r="DB505" i="24"/>
  <c r="DB506" i="24"/>
  <c r="DB507" i="24"/>
  <c r="DB508" i="24"/>
  <c r="DB509" i="24"/>
  <c r="DB510" i="24"/>
  <c r="DB511" i="24"/>
  <c r="DB512" i="24"/>
  <c r="DB513" i="24"/>
  <c r="DB514" i="24"/>
  <c r="DB515" i="24"/>
  <c r="DB516" i="24"/>
  <c r="DB517" i="24"/>
  <c r="DB518" i="24"/>
  <c r="DB519" i="24"/>
  <c r="DB468" i="24"/>
  <c r="DK138" i="24" l="1"/>
  <c r="DH621" i="24"/>
  <c r="DH620" i="24"/>
  <c r="DH619" i="24"/>
  <c r="DH618" i="24"/>
  <c r="DH617" i="24"/>
  <c r="DH616" i="24"/>
  <c r="DH615" i="24"/>
  <c r="DH614" i="24"/>
  <c r="DH613" i="24"/>
  <c r="DH612" i="24"/>
  <c r="DH611" i="24"/>
  <c r="DH610" i="24"/>
  <c r="DH609" i="24"/>
  <c r="DH608" i="24"/>
  <c r="DH607" i="24"/>
  <c r="DH606" i="24"/>
  <c r="DH605" i="24"/>
  <c r="DH604" i="24"/>
  <c r="DH603" i="24"/>
  <c r="DH602" i="24"/>
  <c r="DH601" i="24"/>
  <c r="DH600" i="24"/>
  <c r="DH599" i="24"/>
  <c r="DH591" i="24"/>
  <c r="DH590" i="24"/>
  <c r="DH589" i="24"/>
  <c r="DH588" i="24"/>
  <c r="DH587" i="24"/>
  <c r="DH586" i="24"/>
  <c r="DH585" i="24"/>
  <c r="DH584" i="24"/>
  <c r="DH583" i="24"/>
  <c r="DH582" i="24"/>
  <c r="DH578" i="24"/>
  <c r="DH577" i="24"/>
  <c r="DH576" i="24"/>
  <c r="DH575" i="24"/>
  <c r="DH574" i="24"/>
  <c r="DH573" i="24"/>
  <c r="DH572" i="24"/>
  <c r="DH571" i="24"/>
  <c r="DH570" i="24"/>
  <c r="DH569" i="24"/>
  <c r="DH567" i="24"/>
  <c r="DH566" i="24"/>
  <c r="DH565" i="24"/>
  <c r="DH564" i="24"/>
  <c r="DH563" i="24"/>
  <c r="DH562" i="24"/>
  <c r="DH555" i="24"/>
  <c r="DH554" i="24"/>
  <c r="DH553" i="24"/>
  <c r="DH546" i="24"/>
  <c r="DH467" i="24"/>
  <c r="DH466" i="24"/>
  <c r="DH465" i="24"/>
  <c r="DH464" i="24"/>
  <c r="DH463" i="24"/>
  <c r="DH462" i="24"/>
  <c r="DH461" i="24"/>
  <c r="DH460" i="24"/>
  <c r="DH459" i="24"/>
  <c r="DH458" i="24"/>
  <c r="DH457" i="24"/>
  <c r="DH456" i="24"/>
  <c r="DH455" i="24"/>
  <c r="DH454" i="24"/>
  <c r="DH453" i="24"/>
  <c r="DH452" i="24"/>
  <c r="DH451" i="24"/>
  <c r="DH450" i="24"/>
  <c r="DH449" i="24"/>
  <c r="DH448" i="24"/>
  <c r="DH447" i="24"/>
  <c r="DH446" i="24"/>
  <c r="DH445" i="24"/>
  <c r="DH444" i="24"/>
  <c r="DH443" i="24"/>
  <c r="DH442" i="24"/>
  <c r="DH441" i="24"/>
  <c r="DH440" i="24"/>
  <c r="DH439" i="24"/>
  <c r="DH438" i="24"/>
  <c r="DH437" i="24"/>
  <c r="DH436" i="24"/>
  <c r="DH435" i="24"/>
  <c r="DH434" i="24"/>
  <c r="DH433" i="24"/>
  <c r="DH432" i="24"/>
  <c r="DH431" i="24"/>
  <c r="DH430" i="24"/>
  <c r="DH429" i="24"/>
  <c r="DH428" i="24"/>
  <c r="DH427" i="24"/>
  <c r="DH426" i="24"/>
  <c r="DH425" i="24"/>
  <c r="DH424" i="24"/>
  <c r="DH423" i="24"/>
  <c r="DH421" i="24"/>
  <c r="DH420" i="24"/>
  <c r="DH419" i="24"/>
  <c r="DH418" i="24"/>
  <c r="DH417" i="24"/>
  <c r="DH416" i="24"/>
  <c r="DH414" i="24"/>
  <c r="DH413" i="24"/>
  <c r="DH412" i="24"/>
  <c r="DH411" i="24"/>
  <c r="DH410" i="24"/>
  <c r="DH409" i="24"/>
  <c r="DH408" i="24"/>
  <c r="DH407" i="24"/>
  <c r="DH406" i="24"/>
  <c r="DH405" i="24"/>
  <c r="DH404" i="24"/>
  <c r="DH403" i="24"/>
  <c r="DH402" i="24"/>
  <c r="DH401" i="24"/>
  <c r="DH400" i="24"/>
  <c r="DH399" i="24"/>
  <c r="DH398" i="24"/>
  <c r="DH397" i="24"/>
  <c r="DH396" i="24"/>
  <c r="DH395" i="24"/>
  <c r="DH394" i="24"/>
  <c r="DH393" i="24"/>
  <c r="DH392" i="24"/>
  <c r="DH391" i="24"/>
  <c r="DH390" i="24"/>
  <c r="DH389" i="24"/>
  <c r="DH388" i="24"/>
  <c r="DH387" i="24"/>
  <c r="DH386" i="24"/>
  <c r="DH385" i="24"/>
  <c r="DH384" i="24"/>
  <c r="DH383" i="24"/>
  <c r="DH382" i="24"/>
  <c r="DH381" i="24"/>
  <c r="DH380" i="24"/>
  <c r="DH379" i="24"/>
  <c r="DH378" i="24"/>
  <c r="DH377" i="24"/>
  <c r="DH376" i="24"/>
  <c r="DH375" i="24"/>
  <c r="DH374" i="24"/>
  <c r="DH373" i="24"/>
  <c r="DH372" i="24"/>
  <c r="DH371" i="24"/>
  <c r="DH370" i="24"/>
  <c r="DH369" i="24"/>
  <c r="DH368" i="24"/>
  <c r="DH367" i="24"/>
  <c r="DH366" i="24"/>
  <c r="DH365" i="24"/>
  <c r="DH364" i="24"/>
  <c r="DH363" i="24"/>
  <c r="DH362" i="24"/>
  <c r="DH361" i="24"/>
  <c r="DH360" i="24"/>
  <c r="DH359" i="24"/>
  <c r="DH358" i="24"/>
  <c r="DH357" i="24"/>
  <c r="DH356" i="24"/>
  <c r="DH355" i="24"/>
  <c r="DH354" i="24"/>
  <c r="DH353" i="24"/>
  <c r="DH352" i="24"/>
  <c r="DH351" i="24"/>
  <c r="DH350" i="24"/>
  <c r="DH349" i="24"/>
  <c r="DH348" i="24"/>
  <c r="DH347" i="24"/>
  <c r="DH346" i="24"/>
  <c r="DH345" i="24"/>
  <c r="DH344" i="24"/>
  <c r="DH343" i="24"/>
  <c r="DH342" i="24"/>
  <c r="DH341" i="24"/>
  <c r="DH340" i="24"/>
  <c r="DH339" i="24"/>
  <c r="DH338" i="24"/>
  <c r="DH337" i="24"/>
  <c r="DH336" i="24"/>
  <c r="DH334" i="24"/>
  <c r="DH333" i="24"/>
  <c r="DH332" i="24"/>
  <c r="DH331" i="24"/>
  <c r="DH330" i="24"/>
  <c r="DH329" i="24"/>
  <c r="DH328" i="24"/>
  <c r="DH327" i="24"/>
  <c r="DH326" i="24"/>
  <c r="DH325" i="24"/>
  <c r="DH324" i="24"/>
  <c r="DH323" i="24"/>
  <c r="DH322" i="24"/>
  <c r="DH321" i="24"/>
  <c r="DH320" i="24"/>
  <c r="DH319" i="24"/>
  <c r="DH318" i="24"/>
  <c r="DH317" i="24"/>
  <c r="DH316" i="24"/>
  <c r="DH315" i="24"/>
  <c r="DH314" i="24"/>
  <c r="DH313" i="24"/>
  <c r="DH312" i="24"/>
  <c r="DH311" i="24"/>
  <c r="DH310" i="24"/>
  <c r="DH309" i="24"/>
  <c r="DH308" i="24"/>
  <c r="DH307" i="24"/>
  <c r="DH306" i="24"/>
  <c r="DH305" i="24"/>
  <c r="DH304" i="24"/>
  <c r="DH303" i="24"/>
  <c r="DH302" i="24"/>
  <c r="DH301" i="24"/>
  <c r="DH300" i="24"/>
  <c r="DH299" i="24"/>
  <c r="DH298" i="24"/>
  <c r="DH297" i="24"/>
  <c r="DH296" i="24"/>
  <c r="DH295" i="24"/>
  <c r="DH294" i="24"/>
  <c r="DH293" i="24"/>
  <c r="DH292" i="24"/>
  <c r="DH291" i="24"/>
  <c r="DH290" i="24"/>
  <c r="DH289" i="24"/>
  <c r="DH288" i="24"/>
  <c r="DH287" i="24"/>
  <c r="DH286" i="24"/>
  <c r="DH285" i="24"/>
  <c r="DH284" i="24"/>
  <c r="DH138" i="24"/>
  <c r="DH121" i="24"/>
  <c r="DH46" i="24"/>
  <c r="DH45" i="24"/>
  <c r="DH40" i="24"/>
  <c r="DH39" i="24"/>
  <c r="DH37" i="24"/>
  <c r="DH36" i="24"/>
  <c r="DH28" i="24"/>
  <c r="DH27" i="24"/>
  <c r="DH26" i="24"/>
  <c r="DH25" i="24"/>
  <c r="DH23" i="24"/>
  <c r="DH22" i="24"/>
  <c r="DH21" i="24"/>
  <c r="DH20" i="24"/>
  <c r="DH19" i="24"/>
  <c r="DH18" i="24"/>
  <c r="DH17" i="24"/>
  <c r="DH12" i="24"/>
  <c r="DH10" i="24"/>
  <c r="DB463" i="24" l="1"/>
  <c r="DB464" i="24"/>
  <c r="DB465" i="24"/>
  <c r="DB466" i="24"/>
  <c r="DB467" i="24"/>
  <c r="DB435" i="24"/>
  <c r="DB434" i="24"/>
  <c r="DB621" i="24" l="1"/>
  <c r="DB620" i="24"/>
  <c r="DB619" i="24"/>
  <c r="DB618" i="24"/>
  <c r="DB617" i="24"/>
  <c r="DB616" i="24"/>
  <c r="DB615" i="24"/>
  <c r="DB614" i="24"/>
  <c r="DB613" i="24"/>
  <c r="DB612" i="24"/>
  <c r="DB611" i="24"/>
  <c r="DB610" i="24"/>
  <c r="DB609" i="24"/>
  <c r="DB607" i="24"/>
  <c r="DB606" i="24"/>
  <c r="DB605" i="24"/>
  <c r="DB604" i="24"/>
  <c r="DB603" i="24"/>
  <c r="DB602" i="24"/>
  <c r="DB601" i="24"/>
  <c r="DB600" i="24"/>
  <c r="DB599" i="24"/>
  <c r="DB598" i="24"/>
  <c r="DB597" i="24"/>
  <c r="DB595" i="24"/>
  <c r="DB594" i="24"/>
  <c r="DB593" i="24"/>
  <c r="DB592" i="24"/>
  <c r="DB591" i="24"/>
  <c r="DB590" i="24"/>
  <c r="DB589" i="24"/>
  <c r="DB588" i="24"/>
  <c r="DB587" i="24"/>
  <c r="DB586" i="24"/>
  <c r="DB585" i="24"/>
  <c r="DB584" i="24"/>
  <c r="DB583" i="24"/>
  <c r="DB582" i="24"/>
  <c r="DB581" i="24"/>
  <c r="DB578" i="24"/>
  <c r="DB577" i="24"/>
  <c r="DB576" i="24"/>
  <c r="DB575" i="24"/>
  <c r="DB565" i="24"/>
  <c r="DB564" i="24"/>
  <c r="DB563" i="24"/>
  <c r="DB562" i="24"/>
  <c r="DB554" i="24"/>
  <c r="DB553" i="24"/>
  <c r="DB462" i="24"/>
  <c r="DB461" i="24"/>
  <c r="DB460" i="24"/>
  <c r="DB459" i="24"/>
  <c r="DB458" i="24"/>
  <c r="DB457" i="24"/>
  <c r="DB456" i="24"/>
  <c r="DB455" i="24"/>
  <c r="DB454" i="24"/>
  <c r="DB453" i="24"/>
  <c r="DB452" i="24"/>
  <c r="DB451" i="24"/>
  <c r="DB450" i="24"/>
  <c r="DB449" i="24"/>
  <c r="DB448" i="24"/>
  <c r="DB447" i="24"/>
  <c r="DB446" i="24"/>
  <c r="DB445" i="24"/>
  <c r="DB444" i="24"/>
  <c r="DB443" i="24"/>
  <c r="DB442" i="24"/>
  <c r="DB441" i="24"/>
  <c r="DB440" i="24"/>
  <c r="DB439" i="24"/>
  <c r="DB438" i="24"/>
  <c r="DB437" i="24"/>
  <c r="DB436" i="24"/>
  <c r="DB433" i="24"/>
  <c r="DB432" i="24"/>
  <c r="DB431" i="24"/>
  <c r="DB430" i="24"/>
  <c r="DB429" i="24"/>
  <c r="DB428" i="24"/>
  <c r="DB427" i="24"/>
  <c r="DB426" i="24"/>
  <c r="DB425" i="24"/>
  <c r="DB424" i="24"/>
  <c r="DB423" i="24"/>
  <c r="DB421" i="24"/>
  <c r="DB419" i="24"/>
  <c r="DB418" i="24"/>
  <c r="DB417" i="24"/>
  <c r="DB416" i="24"/>
  <c r="DB414" i="24"/>
  <c r="DB413" i="24"/>
  <c r="DB412" i="24"/>
  <c r="DB411" i="24"/>
  <c r="DB410" i="24"/>
  <c r="DB409" i="24"/>
  <c r="DB408" i="24"/>
  <c r="DB407" i="24"/>
  <c r="DB406" i="24"/>
  <c r="DB405" i="24"/>
  <c r="DB404" i="24"/>
  <c r="DB403" i="24"/>
  <c r="DB402" i="24"/>
  <c r="DB401" i="24"/>
  <c r="DB400" i="24"/>
  <c r="DB399" i="24"/>
  <c r="DB398" i="24"/>
  <c r="DB397" i="24"/>
  <c r="DB396" i="24"/>
  <c r="DB395" i="24"/>
  <c r="DB393" i="24"/>
  <c r="DB392" i="24"/>
  <c r="DB391" i="24"/>
  <c r="DB390" i="24"/>
  <c r="DB389" i="24"/>
  <c r="DB388" i="24"/>
  <c r="DB387" i="24"/>
  <c r="DB386" i="24"/>
  <c r="DB385" i="24"/>
  <c r="DB383" i="24"/>
  <c r="DB382" i="24"/>
  <c r="DB381" i="24"/>
  <c r="DB380" i="24"/>
  <c r="DB379" i="24"/>
  <c r="DB378" i="24"/>
  <c r="DB377" i="24"/>
  <c r="DB376" i="24"/>
  <c r="DB375" i="24"/>
  <c r="DB374" i="24"/>
  <c r="DB373" i="24"/>
  <c r="DB372" i="24"/>
  <c r="DB371" i="24"/>
  <c r="DB370" i="24"/>
  <c r="DB369" i="24"/>
  <c r="DB368" i="24"/>
  <c r="DB367" i="24"/>
  <c r="DB366" i="24"/>
  <c r="DB365" i="24"/>
  <c r="DB364" i="24"/>
  <c r="DB363" i="24"/>
  <c r="DB362" i="24"/>
  <c r="DB361" i="24"/>
  <c r="DB360" i="24"/>
  <c r="DB359" i="24"/>
  <c r="DB358" i="24"/>
  <c r="DB357" i="24"/>
  <c r="DB356" i="24"/>
  <c r="DB355" i="24"/>
  <c r="DB354" i="24"/>
  <c r="DB353" i="24"/>
  <c r="DB352" i="24"/>
  <c r="DB351" i="24"/>
  <c r="DB349" i="24"/>
  <c r="DB348" i="24"/>
  <c r="DB347" i="24"/>
  <c r="DB346" i="24"/>
  <c r="DB344" i="24"/>
  <c r="DB343" i="24"/>
  <c r="DB342" i="24"/>
  <c r="DB341" i="24"/>
  <c r="DB340" i="24"/>
  <c r="DB339" i="24"/>
  <c r="DB338" i="24"/>
  <c r="DB337" i="24"/>
  <c r="DB336" i="24"/>
  <c r="DB334" i="24"/>
  <c r="DB333" i="24"/>
  <c r="DB332" i="24"/>
  <c r="DB331" i="24"/>
  <c r="DB330" i="24"/>
  <c r="DB329" i="24"/>
  <c r="DB328" i="24"/>
  <c r="DB327" i="24"/>
  <c r="DB326" i="24"/>
  <c r="DB325" i="24"/>
  <c r="DB324" i="24"/>
  <c r="DB323" i="24"/>
  <c r="DB322" i="24"/>
  <c r="DB321" i="24"/>
  <c r="DB320" i="24"/>
  <c r="DB319" i="24"/>
  <c r="DB318" i="24"/>
  <c r="DB317" i="24"/>
  <c r="DB316" i="24"/>
  <c r="DB315" i="24"/>
  <c r="DB314" i="24"/>
  <c r="DB313" i="24"/>
  <c r="DB312" i="24"/>
  <c r="DB311" i="24"/>
  <c r="DB310" i="24"/>
  <c r="DB309" i="24"/>
  <c r="DB308" i="24"/>
  <c r="DB307" i="24"/>
  <c r="DB306" i="24"/>
  <c r="DB305" i="24"/>
  <c r="DB304" i="24"/>
  <c r="DB303" i="24"/>
  <c r="DB302" i="24"/>
  <c r="DB301" i="24"/>
  <c r="DB300" i="24"/>
  <c r="DB299" i="24"/>
  <c r="DB297" i="24"/>
  <c r="DB296" i="24"/>
  <c r="DB295" i="24"/>
  <c r="DB294" i="24"/>
  <c r="DB293" i="24"/>
  <c r="DB292" i="24"/>
  <c r="DB291" i="24"/>
  <c r="DB290" i="24"/>
  <c r="DB289" i="24"/>
  <c r="DB288" i="24"/>
  <c r="DB287" i="24"/>
  <c r="DB286" i="24"/>
  <c r="DB285" i="24"/>
  <c r="DB284" i="24"/>
  <c r="DB283" i="24"/>
  <c r="DB282" i="24"/>
  <c r="DB281" i="24"/>
  <c r="DB280" i="24"/>
  <c r="DB279" i="24"/>
  <c r="DB278" i="24"/>
  <c r="DB275" i="24"/>
  <c r="DB274" i="24"/>
  <c r="DB273" i="24"/>
  <c r="DB272" i="24"/>
  <c r="DB271" i="24"/>
  <c r="DB270" i="24"/>
  <c r="DB269" i="24"/>
  <c r="DB268" i="24"/>
  <c r="DB267" i="24"/>
  <c r="DB266" i="24"/>
  <c r="DB265" i="24"/>
  <c r="DB263" i="24"/>
  <c r="DB262" i="24"/>
  <c r="DB261" i="24"/>
  <c r="DB260" i="24"/>
  <c r="DB259" i="24"/>
  <c r="DB258" i="24"/>
  <c r="DB256" i="24"/>
  <c r="DB255" i="24"/>
  <c r="DB254" i="24"/>
  <c r="DB253" i="24"/>
  <c r="DB252" i="24"/>
  <c r="DB251" i="24"/>
  <c r="DB250" i="24"/>
  <c r="DB249" i="24"/>
  <c r="DB248" i="24"/>
  <c r="DB247" i="24"/>
  <c r="DB245" i="24"/>
  <c r="DB244" i="24"/>
  <c r="DB243" i="24"/>
  <c r="DB242" i="24"/>
  <c r="DB241" i="24"/>
  <c r="DB240" i="24"/>
  <c r="DB239" i="24"/>
  <c r="DB238" i="24"/>
  <c r="DB236" i="24"/>
  <c r="DB235" i="24"/>
  <c r="DB234" i="24"/>
  <c r="DB233" i="24"/>
  <c r="DB232" i="24"/>
  <c r="DB231" i="24"/>
  <c r="DB230" i="24"/>
  <c r="DB229" i="24"/>
  <c r="DB228" i="24"/>
  <c r="DB227" i="24"/>
  <c r="DB226" i="24"/>
  <c r="DB225" i="24"/>
  <c r="DB224" i="24"/>
  <c r="DB223" i="24"/>
  <c r="DB221" i="24"/>
  <c r="DB220" i="24"/>
  <c r="DB219" i="24"/>
  <c r="DB218" i="24"/>
  <c r="DB217" i="24"/>
  <c r="DB216" i="24"/>
  <c r="DB215" i="24"/>
  <c r="DB214" i="24"/>
  <c r="DB213" i="24"/>
  <c r="DB212" i="24"/>
  <c r="DB211" i="24"/>
  <c r="DB209" i="24"/>
  <c r="DB208" i="24"/>
  <c r="DB201" i="24"/>
  <c r="DB200" i="24"/>
  <c r="DB198" i="24"/>
  <c r="DB197" i="24"/>
  <c r="DB196" i="24"/>
  <c r="DB194" i="24"/>
  <c r="DB193" i="24"/>
  <c r="DB192" i="24"/>
  <c r="DB191" i="24"/>
  <c r="DB189" i="24"/>
  <c r="DB188" i="24"/>
  <c r="DB187" i="24"/>
  <c r="DB186" i="24"/>
  <c r="DB185" i="24"/>
  <c r="DB184" i="24"/>
  <c r="DB183" i="24"/>
  <c r="DB181" i="24"/>
  <c r="DB180" i="24"/>
  <c r="DB178" i="24"/>
  <c r="DB177" i="24"/>
  <c r="DB175" i="24"/>
  <c r="DB174" i="24"/>
  <c r="DB173" i="24"/>
  <c r="DB171" i="24"/>
  <c r="DB170" i="24"/>
  <c r="DB168" i="24"/>
  <c r="DB167" i="24"/>
  <c r="DB166" i="24"/>
  <c r="DB164" i="24"/>
  <c r="DB163" i="24"/>
  <c r="DB162" i="24"/>
  <c r="DB160" i="24"/>
  <c r="DB159" i="24"/>
  <c r="DB158" i="24"/>
  <c r="DB156" i="24"/>
  <c r="DB155" i="24"/>
  <c r="DB149" i="24"/>
  <c r="DB148" i="24"/>
  <c r="DB147" i="24"/>
  <c r="DB145" i="24"/>
  <c r="DB144" i="24"/>
  <c r="DB143" i="24"/>
  <c r="DB141" i="24"/>
  <c r="DB140" i="24"/>
  <c r="DB139" i="24"/>
  <c r="DB137" i="24"/>
  <c r="DB135" i="24"/>
  <c r="DB134" i="24"/>
  <c r="DB131" i="24"/>
  <c r="DB130" i="24"/>
  <c r="DB128" i="24"/>
  <c r="DB127" i="24"/>
  <c r="DB126" i="24"/>
  <c r="DB124" i="24"/>
  <c r="DB123" i="24"/>
  <c r="DB120" i="24"/>
  <c r="DB119" i="24"/>
  <c r="DB118" i="24"/>
  <c r="DB117" i="24"/>
  <c r="DB116" i="24"/>
  <c r="DB115" i="24"/>
  <c r="DB110" i="24"/>
  <c r="DB109" i="24"/>
  <c r="DB108" i="24"/>
  <c r="DB102" i="24"/>
  <c r="DB101" i="24"/>
  <c r="DB100" i="24"/>
  <c r="DB99" i="24"/>
  <c r="DB96" i="24"/>
  <c r="DB95" i="24"/>
  <c r="DB91" i="24"/>
  <c r="DB90" i="24"/>
  <c r="DB89" i="24"/>
  <c r="DB87" i="24"/>
  <c r="DB86" i="24"/>
  <c r="DB85" i="24"/>
  <c r="DB83" i="24"/>
  <c r="DB82" i="24"/>
  <c r="DB81" i="24"/>
  <c r="DB80" i="24"/>
  <c r="DB79" i="24"/>
  <c r="DB78" i="24"/>
  <c r="DB77" i="24"/>
  <c r="DB76" i="24"/>
  <c r="DB74" i="24"/>
  <c r="DB73" i="24"/>
  <c r="DB71" i="24"/>
  <c r="DB70" i="24"/>
  <c r="DB69" i="24"/>
  <c r="DB68" i="24"/>
  <c r="DB67" i="24"/>
  <c r="DB46" i="24"/>
  <c r="DB45" i="24"/>
  <c r="DB40" i="24"/>
  <c r="DB39" i="24"/>
  <c r="DB37" i="24"/>
  <c r="DB36" i="24"/>
  <c r="DB28" i="24"/>
  <c r="DB27" i="24"/>
  <c r="DB26" i="24"/>
  <c r="DB25" i="24"/>
  <c r="DB23" i="24"/>
  <c r="DB22" i="24"/>
  <c r="DB21" i="24"/>
  <c r="DB20" i="24"/>
  <c r="DB19" i="24"/>
  <c r="DB18" i="24"/>
  <c r="DB17" i="24"/>
  <c r="DB12" i="24"/>
  <c r="DB10" i="24"/>
  <c r="CW10" i="24" l="1"/>
  <c r="CW317" i="24"/>
  <c r="CW316" i="24"/>
  <c r="CW287" i="24"/>
  <c r="CW41" i="24"/>
  <c r="CO10" i="24"/>
  <c r="CO12" i="24"/>
  <c r="CO36" i="24"/>
  <c r="CO37" i="24"/>
  <c r="CO39" i="24"/>
  <c r="CO40" i="24"/>
  <c r="CO45" i="24"/>
  <c r="CO46" i="24"/>
  <c r="CO67" i="24"/>
  <c r="CO68" i="24"/>
  <c r="CO69" i="24"/>
  <c r="CO70" i="24"/>
  <c r="CO71" i="24"/>
  <c r="CO74" i="24"/>
  <c r="CO76" i="24"/>
  <c r="CO77" i="24"/>
  <c r="CO78" i="24"/>
  <c r="CO79" i="24"/>
  <c r="CO80" i="24"/>
  <c r="CO81" i="24"/>
  <c r="CO82" i="24"/>
  <c r="CO83" i="24"/>
  <c r="CO85" i="24"/>
  <c r="CO86" i="24"/>
  <c r="CO87" i="24"/>
  <c r="CO89" i="24"/>
  <c r="CO90" i="24"/>
  <c r="CO91" i="24"/>
  <c r="CO95" i="24"/>
  <c r="CO96" i="24"/>
  <c r="CO99" i="24"/>
  <c r="CO100" i="24"/>
  <c r="CO101" i="24"/>
  <c r="CO102" i="24"/>
  <c r="CO108" i="24"/>
  <c r="CO109" i="24"/>
  <c r="CO110" i="24"/>
  <c r="CO115" i="24"/>
  <c r="CO116" i="24"/>
  <c r="CO117" i="24"/>
  <c r="CO118" i="24"/>
  <c r="CO119" i="24"/>
  <c r="CO120" i="24"/>
  <c r="CO123" i="24"/>
  <c r="CO124" i="24"/>
  <c r="CO126" i="24"/>
  <c r="CO127" i="24"/>
  <c r="CO128" i="24"/>
  <c r="CO130" i="24"/>
  <c r="CO131" i="24"/>
  <c r="CO132" i="24"/>
  <c r="CO134" i="24"/>
  <c r="CO135" i="24"/>
  <c r="CO137" i="24"/>
  <c r="CO138" i="24"/>
  <c r="CO139" i="24"/>
  <c r="CO140" i="24"/>
  <c r="CO141" i="24"/>
  <c r="CO143" i="24"/>
  <c r="CO144" i="24"/>
  <c r="CO145" i="24"/>
  <c r="CO147" i="24"/>
  <c r="CO148" i="24"/>
  <c r="CO149" i="24"/>
  <c r="CO155" i="24"/>
  <c r="CO156" i="24"/>
  <c r="CO158" i="24"/>
  <c r="CO159" i="24"/>
  <c r="CO160" i="24"/>
  <c r="CO161" i="24"/>
  <c r="CO162" i="24"/>
  <c r="CO163" i="24"/>
  <c r="CO164" i="24"/>
  <c r="CO166" i="24"/>
  <c r="CO167" i="24"/>
  <c r="CO168" i="24"/>
  <c r="CO170" i="24"/>
  <c r="CO171" i="24"/>
  <c r="CO173" i="24"/>
  <c r="CO174" i="24"/>
  <c r="CO175" i="24"/>
  <c r="CO177" i="24"/>
  <c r="CO178" i="24"/>
  <c r="CO180" i="24"/>
  <c r="CO181" i="24"/>
  <c r="CO183" i="24"/>
  <c r="CO184" i="24"/>
  <c r="CO185" i="24"/>
  <c r="CO186" i="24"/>
  <c r="CO187" i="24"/>
  <c r="CO188" i="24"/>
  <c r="CO189" i="24"/>
  <c r="CO191" i="24"/>
  <c r="CO192" i="24"/>
  <c r="CO193" i="24"/>
  <c r="CO194" i="24"/>
  <c r="CO196" i="24"/>
  <c r="CO197" i="24"/>
  <c r="CO198" i="24"/>
  <c r="CO200" i="24"/>
  <c r="CO201" i="24"/>
  <c r="CO208" i="24"/>
  <c r="CO209" i="24"/>
  <c r="CO211" i="24"/>
  <c r="CO212" i="24"/>
  <c r="CO213" i="24"/>
  <c r="CO214" i="24"/>
  <c r="CO215" i="24"/>
  <c r="CO216" i="24"/>
  <c r="CO217" i="24"/>
  <c r="CO218" i="24"/>
  <c r="CO219" i="24"/>
  <c r="CO220" i="24"/>
  <c r="CO221" i="24"/>
  <c r="CO223" i="24"/>
  <c r="CO224" i="24"/>
  <c r="CO225" i="24"/>
  <c r="CO226" i="24"/>
  <c r="CO227" i="24"/>
  <c r="CO228" i="24"/>
  <c r="CO229" i="24"/>
  <c r="CO230" i="24"/>
  <c r="CO231" i="24"/>
  <c r="CO232" i="24"/>
  <c r="CO233" i="24"/>
  <c r="CO234" i="24"/>
  <c r="CO235" i="24"/>
  <c r="CO236" i="24"/>
  <c r="CO238" i="24"/>
  <c r="CO239" i="24"/>
  <c r="CO240" i="24"/>
  <c r="CO241" i="24"/>
  <c r="CO242" i="24"/>
  <c r="CO243" i="24"/>
  <c r="CO244" i="24"/>
  <c r="CO245" i="24"/>
  <c r="CO246" i="24"/>
  <c r="CO247" i="24"/>
  <c r="CO248" i="24"/>
  <c r="CO249" i="24"/>
  <c r="CO250" i="24"/>
  <c r="CO251" i="24"/>
  <c r="CO252" i="24"/>
  <c r="CO253" i="24"/>
  <c r="CO254" i="24"/>
  <c r="CO255" i="24"/>
  <c r="CO256" i="24"/>
  <c r="CO258" i="24"/>
  <c r="CO259" i="24"/>
  <c r="CO260" i="24"/>
  <c r="CO261" i="24"/>
  <c r="CO262" i="24"/>
  <c r="CO263" i="24"/>
  <c r="CO264" i="24"/>
  <c r="CO265" i="24"/>
  <c r="CO266" i="24"/>
  <c r="CO267" i="24"/>
  <c r="CO268" i="24"/>
  <c r="CO269" i="24"/>
  <c r="CO270" i="24"/>
  <c r="CO271" i="24"/>
  <c r="CO272" i="24"/>
  <c r="CO273" i="24"/>
  <c r="CO274" i="24"/>
  <c r="CO275" i="24"/>
  <c r="CO278" i="24"/>
  <c r="CO279" i="24"/>
  <c r="CO280" i="24"/>
  <c r="CO281" i="24"/>
  <c r="CO282" i="24"/>
  <c r="CO283" i="24"/>
  <c r="CO284" i="24"/>
  <c r="CO285" i="24"/>
  <c r="CO286" i="24"/>
  <c r="CO287" i="24"/>
  <c r="CO288" i="24"/>
  <c r="CO289" i="24"/>
  <c r="CO290" i="24"/>
  <c r="CO291" i="24"/>
  <c r="CO292" i="24"/>
  <c r="CO293" i="24"/>
  <c r="CO294" i="24"/>
  <c r="CO295" i="24"/>
  <c r="CO296" i="24"/>
  <c r="CO297" i="24"/>
  <c r="CO299" i="24"/>
  <c r="CO300" i="24"/>
  <c r="CO301" i="24"/>
  <c r="CO302" i="24"/>
  <c r="CO303" i="24"/>
  <c r="CO304" i="24"/>
  <c r="CO305" i="24"/>
  <c r="CO306" i="24"/>
  <c r="CO307" i="24"/>
  <c r="CO308" i="24"/>
  <c r="CO309" i="24"/>
  <c r="CO310" i="24"/>
  <c r="CO311" i="24"/>
  <c r="CO312" i="24"/>
  <c r="CO313" i="24"/>
  <c r="CO314" i="24"/>
  <c r="CO315" i="24"/>
  <c r="CO316" i="24"/>
  <c r="CO317" i="24"/>
  <c r="CO318" i="24"/>
  <c r="CO319" i="24"/>
  <c r="CO320" i="24"/>
  <c r="CO321" i="24"/>
  <c r="CO322" i="24"/>
  <c r="CO323" i="24"/>
  <c r="CO324" i="24"/>
  <c r="CO325" i="24"/>
  <c r="CO326" i="24"/>
  <c r="CO327" i="24"/>
  <c r="CO328" i="24"/>
  <c r="CO329" i="24"/>
  <c r="CO330" i="24"/>
  <c r="CO331" i="24"/>
  <c r="CO332" i="24"/>
  <c r="CO333" i="24"/>
  <c r="CO334" i="24"/>
  <c r="CO336" i="24"/>
  <c r="CO337" i="24"/>
  <c r="CO338" i="24"/>
  <c r="CO339" i="24"/>
  <c r="CO340" i="24"/>
  <c r="CO341" i="24"/>
  <c r="CO342" i="24"/>
  <c r="CO343" i="24"/>
  <c r="CO344" i="24"/>
  <c r="CO346" i="24"/>
  <c r="CO347" i="24"/>
  <c r="CO348" i="24"/>
  <c r="CO349" i="24"/>
  <c r="CO351" i="24"/>
  <c r="CO352" i="24"/>
  <c r="CO353" i="24"/>
  <c r="CO354" i="24"/>
  <c r="CO355" i="24"/>
  <c r="CO356" i="24"/>
  <c r="CO357" i="24"/>
  <c r="CO358" i="24"/>
  <c r="CO359" i="24"/>
  <c r="CO360" i="24"/>
  <c r="CO361" i="24"/>
  <c r="CO362" i="24"/>
  <c r="CO363" i="24"/>
  <c r="CO364" i="24"/>
  <c r="CO365" i="24"/>
  <c r="CO366" i="24"/>
  <c r="CO367" i="24"/>
  <c r="CO368" i="24"/>
  <c r="CO369" i="24"/>
  <c r="CO370" i="24"/>
  <c r="CO371" i="24"/>
  <c r="CO372" i="24"/>
  <c r="CO373" i="24"/>
  <c r="CO374" i="24"/>
  <c r="CO375" i="24"/>
  <c r="CO376" i="24"/>
  <c r="CO377" i="24"/>
  <c r="CO378" i="24"/>
  <c r="CO379" i="24"/>
  <c r="CO380" i="24"/>
  <c r="CO381" i="24"/>
  <c r="CO382" i="24"/>
  <c r="CO383" i="24"/>
  <c r="CO385" i="24"/>
  <c r="CO386" i="24"/>
  <c r="CO387" i="24"/>
  <c r="CO388" i="24"/>
  <c r="CO389" i="24"/>
  <c r="CO390" i="24"/>
  <c r="CO391" i="24"/>
  <c r="CO392" i="24"/>
  <c r="CO393" i="24"/>
  <c r="CO395" i="24"/>
  <c r="CO396" i="24"/>
  <c r="CO397" i="24"/>
  <c r="CO398" i="24"/>
  <c r="CO399" i="24"/>
  <c r="CO400" i="24"/>
  <c r="CO401" i="24"/>
  <c r="CO402" i="24"/>
  <c r="CO403" i="24"/>
  <c r="CO404" i="24"/>
  <c r="CO405" i="24"/>
  <c r="CO406" i="24"/>
  <c r="CO407" i="24"/>
  <c r="CO408" i="24"/>
  <c r="CO409" i="24"/>
  <c r="CO410" i="24"/>
  <c r="CO411" i="24"/>
  <c r="CO412" i="24"/>
  <c r="CO413" i="24"/>
  <c r="CO414" i="24"/>
  <c r="CO416" i="24"/>
  <c r="CO417" i="24"/>
  <c r="CO418" i="24"/>
  <c r="CO419" i="24"/>
  <c r="CO421" i="24"/>
  <c r="CO422" i="24"/>
  <c r="CO423" i="24"/>
  <c r="CO424" i="24"/>
  <c r="CO425" i="24"/>
  <c r="CO426" i="24"/>
  <c r="CO427" i="24"/>
  <c r="CO428" i="24"/>
  <c r="CO429" i="24"/>
  <c r="CO430" i="24"/>
  <c r="CO431" i="24"/>
  <c r="CO432" i="24"/>
  <c r="CO433" i="24"/>
  <c r="CO434" i="24"/>
  <c r="CO435" i="24"/>
  <c r="CO436" i="24"/>
  <c r="CO437" i="24"/>
  <c r="CO438" i="24"/>
  <c r="CO439" i="24"/>
  <c r="CO440" i="24"/>
  <c r="CO441" i="24"/>
  <c r="CO442" i="24"/>
  <c r="CO443" i="24"/>
  <c r="CO444" i="24"/>
  <c r="CO445" i="24"/>
  <c r="CO446" i="24"/>
  <c r="CO447" i="24"/>
  <c r="CO448" i="24"/>
  <c r="CO449" i="24"/>
  <c r="CO450" i="24"/>
  <c r="CO451" i="24"/>
  <c r="CO452" i="24"/>
  <c r="CO453" i="24"/>
  <c r="CO454" i="24"/>
  <c r="CO455" i="24"/>
  <c r="CO456" i="24"/>
  <c r="CO457" i="24"/>
  <c r="CO458" i="24"/>
  <c r="CO459" i="24"/>
  <c r="CO460" i="24"/>
  <c r="CO461" i="24"/>
  <c r="CO462" i="24"/>
  <c r="CO463" i="24"/>
  <c r="CO464" i="24"/>
  <c r="CO465" i="24"/>
  <c r="CO466" i="24"/>
  <c r="CO467" i="24"/>
  <c r="CO468" i="24"/>
  <c r="CO469" i="24"/>
  <c r="CO470" i="24"/>
  <c r="CO471" i="24"/>
  <c r="CO472" i="24"/>
  <c r="CO473" i="24"/>
  <c r="CO474" i="24"/>
  <c r="CO475" i="24"/>
  <c r="CO476" i="24"/>
  <c r="CO477" i="24"/>
  <c r="CO478" i="24"/>
  <c r="CO479" i="24"/>
  <c r="CO481" i="24"/>
  <c r="CO482" i="24"/>
  <c r="CO483" i="24"/>
  <c r="CO484" i="24"/>
  <c r="CO485" i="24"/>
  <c r="CO486" i="24"/>
  <c r="CO487" i="24"/>
  <c r="CO488" i="24"/>
  <c r="CO489" i="24"/>
  <c r="CO490" i="24"/>
  <c r="CO491" i="24"/>
  <c r="CO492" i="24"/>
  <c r="CO493" i="24"/>
  <c r="CO494" i="24"/>
  <c r="CO495" i="24"/>
  <c r="CO496" i="24"/>
  <c r="CO497" i="24"/>
  <c r="CO498" i="24"/>
  <c r="CO499" i="24"/>
  <c r="CO500" i="24"/>
  <c r="CO501" i="24"/>
  <c r="CO502" i="24"/>
  <c r="CO503" i="24"/>
  <c r="CO504" i="24"/>
  <c r="CO505" i="24"/>
  <c r="CO506" i="24"/>
  <c r="CO507" i="24"/>
  <c r="CO508" i="24"/>
  <c r="CO509" i="24"/>
  <c r="CO510" i="24"/>
  <c r="CO511" i="24"/>
  <c r="CO512" i="24"/>
  <c r="CO513" i="24"/>
  <c r="CO514" i="24"/>
  <c r="CO515" i="24"/>
  <c r="CO516" i="24"/>
  <c r="CO517" i="24"/>
  <c r="CO518" i="24"/>
  <c r="CO519" i="24"/>
  <c r="CO520" i="24"/>
  <c r="CO521" i="24"/>
  <c r="CO522" i="24"/>
  <c r="CO523" i="24"/>
  <c r="CO524" i="24"/>
  <c r="CO525" i="24"/>
  <c r="CO526" i="24"/>
  <c r="CO527" i="24"/>
  <c r="CO528" i="24"/>
  <c r="CO529" i="24"/>
  <c r="CO530" i="24"/>
  <c r="CO531" i="24"/>
  <c r="CO532" i="24"/>
  <c r="CO533" i="24"/>
  <c r="CO534" i="24"/>
  <c r="CO535" i="24"/>
  <c r="CO536" i="24"/>
  <c r="CO537" i="24"/>
  <c r="CO538" i="24"/>
  <c r="CO539" i="24"/>
  <c r="CO540" i="24"/>
  <c r="CO541" i="24"/>
  <c r="CO542" i="24"/>
  <c r="CO543" i="24"/>
  <c r="CO544" i="24"/>
  <c r="CO545" i="24"/>
  <c r="CO546" i="24"/>
  <c r="CO550" i="24"/>
  <c r="CO551" i="24"/>
  <c r="CO552" i="24"/>
  <c r="CO553" i="24"/>
  <c r="CO554" i="24"/>
  <c r="CO555" i="24"/>
  <c r="CO556" i="24"/>
  <c r="CO557" i="24"/>
  <c r="CO558" i="24"/>
  <c r="CO559" i="24"/>
  <c r="CO560" i="24"/>
  <c r="CO561" i="24"/>
  <c r="CO562" i="24"/>
  <c r="CO563" i="24"/>
  <c r="CO564" i="24"/>
  <c r="CO565" i="24"/>
  <c r="CO566" i="24"/>
  <c r="CO567" i="24"/>
  <c r="CO568" i="24"/>
  <c r="CO569" i="24"/>
  <c r="CO570" i="24"/>
  <c r="CO571" i="24"/>
  <c r="CO572" i="24"/>
  <c r="CO573" i="24"/>
  <c r="CO574" i="24"/>
  <c r="CO575" i="24"/>
  <c r="CO576" i="24"/>
  <c r="CO577" i="24"/>
  <c r="CO578" i="24"/>
  <c r="CO581" i="24"/>
  <c r="CO582" i="24"/>
  <c r="CO583" i="24"/>
  <c r="CO584" i="24"/>
  <c r="CO585" i="24"/>
  <c r="CO586" i="24"/>
  <c r="CO587" i="24"/>
  <c r="CO588" i="24"/>
  <c r="CO589" i="24"/>
  <c r="CO590" i="24"/>
  <c r="CO591" i="24"/>
  <c r="CO592" i="24"/>
  <c r="CO593" i="24"/>
  <c r="CO594" i="24"/>
  <c r="CO595" i="24"/>
  <c r="CO597" i="24"/>
  <c r="CO9" i="24"/>
  <c r="CW297" i="24" l="1"/>
  <c r="CW299" i="24"/>
  <c r="CW300" i="24"/>
  <c r="CW47" i="24"/>
  <c r="CW303" i="24"/>
  <c r="CW301" i="24"/>
  <c r="CW302" i="24"/>
  <c r="CW77" i="24"/>
  <c r="CW304" i="24"/>
  <c r="CW295" i="24"/>
  <c r="CW305" i="24"/>
  <c r="CW38" i="24"/>
  <c r="CI384" i="24"/>
  <c r="CI394" i="24"/>
  <c r="CI433" i="24"/>
  <c r="CI432" i="24"/>
  <c r="CI431" i="24"/>
  <c r="CI430" i="24"/>
  <c r="CI429" i="24"/>
  <c r="CI428" i="24"/>
  <c r="CI427" i="24"/>
  <c r="CI426" i="24"/>
  <c r="CI425" i="24"/>
  <c r="CI424" i="24"/>
  <c r="CI423" i="24"/>
  <c r="CI422" i="24"/>
  <c r="CI421" i="24"/>
  <c r="CI420" i="24"/>
  <c r="CI419" i="24"/>
  <c r="CI418" i="24"/>
  <c r="CI417" i="24"/>
  <c r="CI416" i="24"/>
  <c r="CI414" i="24"/>
  <c r="CI413" i="24"/>
  <c r="CI412" i="24"/>
  <c r="CI411" i="24"/>
  <c r="CI410" i="24"/>
  <c r="CI409" i="24"/>
  <c r="CI408" i="24"/>
  <c r="CI407" i="24"/>
  <c r="CI406" i="24"/>
  <c r="CI405" i="24"/>
  <c r="CI404" i="24"/>
  <c r="CI403" i="24"/>
  <c r="CI402" i="24"/>
  <c r="CI401" i="24"/>
  <c r="CI400" i="24"/>
  <c r="CI399" i="24"/>
  <c r="CI398" i="24"/>
  <c r="CI397" i="24"/>
  <c r="CI396" i="24"/>
  <c r="CI395" i="24"/>
  <c r="CI393" i="24"/>
  <c r="CI392" i="24"/>
  <c r="CI391" i="24"/>
  <c r="CI390" i="24"/>
  <c r="CI389" i="24"/>
  <c r="CI388" i="24"/>
  <c r="CI387" i="24"/>
  <c r="CI386" i="24"/>
  <c r="CI385" i="24"/>
  <c r="CI383" i="24"/>
  <c r="CI382" i="24"/>
  <c r="CI381" i="24"/>
  <c r="CI380" i="24"/>
  <c r="CI379" i="24"/>
  <c r="CI378" i="24"/>
  <c r="CI377" i="24"/>
  <c r="CI376" i="24"/>
  <c r="CI375" i="24"/>
  <c r="CI374" i="24"/>
  <c r="CI373" i="24"/>
  <c r="CI372" i="24"/>
  <c r="CI371" i="24"/>
  <c r="CI370" i="24"/>
  <c r="CI369" i="24"/>
  <c r="CI368" i="24"/>
  <c r="CI367" i="24"/>
  <c r="CI366" i="24"/>
  <c r="CI365" i="24"/>
  <c r="CI364" i="24"/>
  <c r="CI363" i="24"/>
  <c r="CI362" i="24"/>
  <c r="CI361" i="24"/>
  <c r="CI360" i="24"/>
  <c r="CI359" i="24"/>
  <c r="CI358" i="24"/>
  <c r="CI357" i="24"/>
  <c r="CI356" i="24"/>
  <c r="CI355" i="24"/>
  <c r="CI354" i="24"/>
  <c r="CI353" i="24"/>
  <c r="CI352" i="24"/>
  <c r="CI351" i="24"/>
  <c r="CI350" i="24"/>
  <c r="CI349" i="24"/>
  <c r="CI348" i="24"/>
  <c r="CI347" i="24"/>
  <c r="CI346" i="24"/>
  <c r="CI345" i="24"/>
  <c r="CI344" i="24"/>
  <c r="CI343" i="24"/>
  <c r="CI342" i="24"/>
  <c r="CI341" i="24"/>
  <c r="CI340" i="24"/>
  <c r="CI339" i="24"/>
  <c r="CI338" i="24"/>
  <c r="CI337" i="24"/>
  <c r="CI336" i="24"/>
  <c r="CI334" i="24"/>
  <c r="CI333" i="24"/>
  <c r="CI332" i="24"/>
  <c r="CI331" i="24"/>
  <c r="CI330" i="24"/>
  <c r="CI329" i="24"/>
  <c r="CI328" i="24"/>
  <c r="CI327" i="24"/>
  <c r="CI326" i="24"/>
  <c r="CI325" i="24"/>
  <c r="CI324" i="24"/>
  <c r="CI323" i="24"/>
  <c r="CI322" i="24"/>
  <c r="CI321" i="24"/>
  <c r="CI320" i="24"/>
  <c r="CI319" i="24"/>
  <c r="CI318" i="24"/>
  <c r="CI317" i="24"/>
  <c r="CI316" i="24"/>
  <c r="CI315" i="24"/>
  <c r="CI314" i="24"/>
  <c r="CI313" i="24"/>
  <c r="CI312" i="24"/>
  <c r="CI311" i="24"/>
  <c r="CI310" i="24"/>
  <c r="CI309" i="24"/>
  <c r="CI308" i="24"/>
  <c r="CI307" i="24"/>
  <c r="CI306" i="24"/>
  <c r="CI305" i="24"/>
  <c r="CI304" i="24"/>
  <c r="CI303" i="24"/>
  <c r="CI302" i="24"/>
  <c r="CI301" i="24"/>
  <c r="CI300" i="24"/>
  <c r="CI299" i="24"/>
  <c r="CI298" i="24"/>
  <c r="CI297" i="24"/>
  <c r="CI296" i="24"/>
  <c r="CI295" i="24"/>
  <c r="CI294" i="24"/>
  <c r="CI293" i="24"/>
  <c r="CI292" i="24"/>
  <c r="CI291" i="24"/>
  <c r="CI290" i="24"/>
  <c r="CI289" i="24"/>
  <c r="CI288" i="24"/>
  <c r="CI287" i="24"/>
  <c r="CI286" i="24"/>
  <c r="CI285" i="24"/>
  <c r="CI284" i="24"/>
  <c r="CI283" i="24"/>
  <c r="CI282" i="24"/>
  <c r="CI281" i="24"/>
  <c r="CI280" i="24"/>
  <c r="CI279" i="24"/>
  <c r="CI278" i="24"/>
  <c r="CI277" i="24"/>
  <c r="CI276" i="24"/>
  <c r="CI257" i="24"/>
  <c r="CI238" i="24"/>
  <c r="CI237" i="24"/>
  <c r="CI234" i="24"/>
  <c r="CI233" i="24"/>
  <c r="CI232" i="24"/>
  <c r="CI231" i="24"/>
  <c r="CI230" i="24"/>
  <c r="CI229" i="24"/>
  <c r="CI228" i="24"/>
  <c r="CI227" i="24"/>
  <c r="CI226" i="24"/>
  <c r="CI225" i="24"/>
  <c r="CI224" i="24"/>
  <c r="CI223" i="24"/>
  <c r="CI222" i="24"/>
  <c r="CI221" i="24"/>
  <c r="CI220" i="24"/>
  <c r="CI219" i="24"/>
  <c r="CI218" i="24"/>
  <c r="CI217" i="24"/>
  <c r="CI216" i="24"/>
  <c r="CI215" i="24"/>
  <c r="CI214" i="24"/>
  <c r="CI213" i="24"/>
  <c r="CI212" i="24"/>
  <c r="CI211" i="24"/>
  <c r="CI210" i="24"/>
  <c r="CI209" i="24"/>
  <c r="CI208" i="24"/>
  <c r="CI199" i="24"/>
  <c r="CI195" i="24"/>
  <c r="CI190" i="24"/>
  <c r="CI182" i="24"/>
  <c r="CI179" i="24"/>
  <c r="CI176" i="24"/>
  <c r="CI172" i="24"/>
  <c r="CI169" i="24"/>
  <c r="CI165" i="24"/>
  <c r="CI157" i="24"/>
  <c r="CI150" i="24"/>
  <c r="CI146" i="24"/>
  <c r="CI142" i="24"/>
  <c r="CI138" i="24"/>
  <c r="CI136" i="24"/>
  <c r="CI133" i="24"/>
  <c r="CI129" i="24"/>
  <c r="CI125" i="24"/>
  <c r="CI123" i="24"/>
  <c r="CI122" i="24"/>
  <c r="CI121" i="24"/>
  <c r="CI103" i="24"/>
  <c r="CI99" i="24"/>
  <c r="CI96" i="24"/>
  <c r="CI92" i="24"/>
  <c r="CI88" i="24"/>
  <c r="CI75" i="24"/>
  <c r="CI72" i="24"/>
  <c r="CI47" i="24"/>
  <c r="CI46" i="24"/>
  <c r="CI45" i="24"/>
  <c r="CI41" i="24"/>
  <c r="CI40" i="24"/>
  <c r="CI39" i="24"/>
  <c r="CI38" i="24"/>
  <c r="CI37" i="24"/>
  <c r="CI36" i="24"/>
  <c r="CI12" i="24"/>
  <c r="CI10" i="24"/>
  <c r="CC433" i="24" l="1"/>
  <c r="CC432" i="24"/>
  <c r="CC431" i="24"/>
  <c r="CC430" i="24"/>
  <c r="CC429" i="24"/>
  <c r="CC428" i="24"/>
  <c r="CC427" i="24"/>
  <c r="CC426" i="24"/>
  <c r="CC425" i="24"/>
  <c r="CC424" i="24"/>
  <c r="CC423" i="24"/>
  <c r="CC422" i="24"/>
  <c r="CC421" i="24"/>
  <c r="CC419" i="24"/>
  <c r="CC418" i="24"/>
  <c r="CC417" i="24"/>
  <c r="CC416" i="24"/>
  <c r="CC414" i="24"/>
  <c r="CC413" i="24"/>
  <c r="CC412" i="24"/>
  <c r="CC411" i="24"/>
  <c r="CC410" i="24"/>
  <c r="CC409" i="24"/>
  <c r="CC408" i="24"/>
  <c r="CC407" i="24"/>
  <c r="CC406" i="24"/>
  <c r="CC405" i="24"/>
  <c r="CC404" i="24"/>
  <c r="CC403" i="24"/>
  <c r="CC402" i="24"/>
  <c r="CC401" i="24"/>
  <c r="CC400" i="24"/>
  <c r="CC399" i="24"/>
  <c r="CC398" i="24"/>
  <c r="CC397" i="24"/>
  <c r="CC396" i="24"/>
  <c r="CC395" i="24"/>
  <c r="CC393" i="24"/>
  <c r="CC392" i="24"/>
  <c r="CC391" i="24"/>
  <c r="CC390" i="24"/>
  <c r="CC389" i="24"/>
  <c r="CC388" i="24"/>
  <c r="CC387" i="24"/>
  <c r="CC386" i="24"/>
  <c r="CC385" i="24"/>
  <c r="CC383" i="24"/>
  <c r="CC382" i="24"/>
  <c r="CC381" i="24"/>
  <c r="CC380" i="24"/>
  <c r="CC379" i="24"/>
  <c r="CC378" i="24"/>
  <c r="CC377" i="24"/>
  <c r="CC376" i="24"/>
  <c r="CC375" i="24"/>
  <c r="CC374" i="24"/>
  <c r="CC373" i="24"/>
  <c r="CC372" i="24"/>
  <c r="CC371" i="24"/>
  <c r="CC370" i="24"/>
  <c r="CC369" i="24"/>
  <c r="CC368" i="24"/>
  <c r="CC367" i="24"/>
  <c r="CC366" i="24"/>
  <c r="CC365" i="24"/>
  <c r="CC364" i="24"/>
  <c r="CC363" i="24"/>
  <c r="CC362" i="24"/>
  <c r="CC361" i="24"/>
  <c r="CC360" i="24"/>
  <c r="CC359" i="24"/>
  <c r="CC358" i="24"/>
  <c r="CC357" i="24"/>
  <c r="CC356" i="24"/>
  <c r="CC355" i="24"/>
  <c r="CC354" i="24"/>
  <c r="CC353" i="24"/>
  <c r="CC352" i="24"/>
  <c r="CC351" i="24"/>
  <c r="CC349" i="24"/>
  <c r="CC348" i="24"/>
  <c r="CC347" i="24"/>
  <c r="CC346" i="24"/>
  <c r="CC344" i="24"/>
  <c r="CC343" i="24"/>
  <c r="CC342" i="24"/>
  <c r="CC341" i="24"/>
  <c r="CC340" i="24"/>
  <c r="CC339" i="24"/>
  <c r="CC338" i="24"/>
  <c r="CC337" i="24"/>
  <c r="CC336" i="24"/>
  <c r="CC334" i="24"/>
  <c r="CC333" i="24"/>
  <c r="CC332" i="24"/>
  <c r="CC331" i="24"/>
  <c r="CC330" i="24"/>
  <c r="CC329" i="24"/>
  <c r="CC328" i="24"/>
  <c r="CC327" i="24"/>
  <c r="CC326" i="24"/>
  <c r="CC325" i="24"/>
  <c r="CC324" i="24"/>
  <c r="CC323" i="24"/>
  <c r="CC322" i="24"/>
  <c r="CC321" i="24"/>
  <c r="CC320" i="24"/>
  <c r="CC319" i="24"/>
  <c r="CC318" i="24"/>
  <c r="CC317" i="24"/>
  <c r="CC316" i="24"/>
  <c r="CC315" i="24"/>
  <c r="CC314" i="24"/>
  <c r="CC313" i="24"/>
  <c r="CC312" i="24"/>
  <c r="CC311" i="24"/>
  <c r="CC310" i="24"/>
  <c r="CC309" i="24"/>
  <c r="CC308" i="24"/>
  <c r="CC307" i="24"/>
  <c r="CC306" i="24"/>
  <c r="CC305" i="24"/>
  <c r="CC304" i="24"/>
  <c r="CC303" i="24"/>
  <c r="CC302" i="24"/>
  <c r="CC301" i="24"/>
  <c r="CC300" i="24"/>
  <c r="CC299" i="24"/>
  <c r="CC297" i="24"/>
  <c r="CC296" i="24"/>
  <c r="CC295" i="24"/>
  <c r="CC294" i="24"/>
  <c r="CC293" i="24"/>
  <c r="CC292" i="24"/>
  <c r="CC291" i="24"/>
  <c r="CC290" i="24"/>
  <c r="CC289" i="24"/>
  <c r="CC288" i="24"/>
  <c r="CC287" i="24"/>
  <c r="CC286" i="24"/>
  <c r="CC285" i="24"/>
  <c r="CC284" i="24"/>
  <c r="CC283" i="24"/>
  <c r="CC282" i="24"/>
  <c r="CC281" i="24"/>
  <c r="CC280" i="24"/>
  <c r="CC279" i="24"/>
  <c r="CC278" i="24"/>
  <c r="CC275" i="24"/>
  <c r="CC274" i="24"/>
  <c r="CC273" i="24"/>
  <c r="CC272" i="24"/>
  <c r="CC271" i="24"/>
  <c r="CC270" i="24"/>
  <c r="CC269" i="24"/>
  <c r="CC268" i="24"/>
  <c r="CC267" i="24"/>
  <c r="CC266" i="24"/>
  <c r="CC265" i="24"/>
  <c r="CC264" i="24"/>
  <c r="CC263" i="24"/>
  <c r="CC262" i="24"/>
  <c r="CC261" i="24"/>
  <c r="CC260" i="24"/>
  <c r="CC259" i="24"/>
  <c r="CC258" i="24"/>
  <c r="CC256" i="24"/>
  <c r="CC255" i="24"/>
  <c r="CC254" i="24"/>
  <c r="CC253" i="24"/>
  <c r="CC252" i="24"/>
  <c r="CC251" i="24"/>
  <c r="CC250" i="24"/>
  <c r="CC249" i="24"/>
  <c r="CC248" i="24"/>
  <c r="CC247" i="24"/>
  <c r="CC246" i="24"/>
  <c r="CC245" i="24"/>
  <c r="CC244" i="24"/>
  <c r="CC243" i="24"/>
  <c r="CC242" i="24"/>
  <c r="CC241" i="24"/>
  <c r="CC240" i="24"/>
  <c r="CC239" i="24"/>
  <c r="CC238" i="24"/>
  <c r="CC236" i="24"/>
  <c r="CC235" i="24"/>
  <c r="CC234" i="24"/>
  <c r="CC233" i="24"/>
  <c r="CC232" i="24"/>
  <c r="CC231" i="24"/>
  <c r="CC230" i="24"/>
  <c r="CC229" i="24"/>
  <c r="CC228" i="24"/>
  <c r="CC227" i="24"/>
  <c r="CC226" i="24"/>
  <c r="CC225" i="24"/>
  <c r="CC224" i="24"/>
  <c r="CC223" i="24"/>
  <c r="CC221" i="24"/>
  <c r="CC220" i="24"/>
  <c r="CC219" i="24"/>
  <c r="CC218" i="24"/>
  <c r="CC217" i="24"/>
  <c r="CC216" i="24"/>
  <c r="CC215" i="24"/>
  <c r="CC214" i="24"/>
  <c r="CC213" i="24"/>
  <c r="CC212" i="24"/>
  <c r="CC211" i="24"/>
  <c r="CC209" i="24"/>
  <c r="CC208" i="24"/>
  <c r="CC201" i="24"/>
  <c r="CC200" i="24"/>
  <c r="CC198" i="24"/>
  <c r="CC197" i="24"/>
  <c r="CC196" i="24"/>
  <c r="CC194" i="24"/>
  <c r="CC193" i="24"/>
  <c r="CC192" i="24"/>
  <c r="CC191" i="24"/>
  <c r="CC189" i="24"/>
  <c r="CC188" i="24"/>
  <c r="CC187" i="24"/>
  <c r="CC186" i="24"/>
  <c r="CC185" i="24"/>
  <c r="CC184" i="24"/>
  <c r="CC183" i="24"/>
  <c r="CC181" i="24"/>
  <c r="CC180" i="24"/>
  <c r="CC178" i="24"/>
  <c r="CC177" i="24"/>
  <c r="CC175" i="24"/>
  <c r="CC174" i="24"/>
  <c r="CC173" i="24"/>
  <c r="CC171" i="24"/>
  <c r="CC170" i="24"/>
  <c r="CC168" i="24"/>
  <c r="CC167" i="24"/>
  <c r="CC166" i="24"/>
  <c r="CC164" i="24"/>
  <c r="CC163" i="24"/>
  <c r="CC162" i="24"/>
  <c r="CC161" i="24"/>
  <c r="CC160" i="24"/>
  <c r="CC159" i="24"/>
  <c r="CC158" i="24"/>
  <c r="CC156" i="24"/>
  <c r="CC155" i="24"/>
  <c r="CC149" i="24"/>
  <c r="CC148" i="24"/>
  <c r="CC147" i="24"/>
  <c r="CC145" i="24"/>
  <c r="CC144" i="24"/>
  <c r="CC143" i="24"/>
  <c r="CC141" i="24"/>
  <c r="CC140" i="24"/>
  <c r="CC139" i="24"/>
  <c r="CC138" i="24"/>
  <c r="CC137" i="24"/>
  <c r="CC135" i="24"/>
  <c r="CC134" i="24"/>
  <c r="CC133" i="24"/>
  <c r="CC132" i="24"/>
  <c r="CC131" i="24"/>
  <c r="CC130" i="24"/>
  <c r="CC128" i="24"/>
  <c r="CC127" i="24"/>
  <c r="CC126" i="24"/>
  <c r="CC124" i="24"/>
  <c r="CC123" i="24"/>
  <c r="CC120" i="24"/>
  <c r="CC119" i="24"/>
  <c r="CC118" i="24"/>
  <c r="CC117" i="24"/>
  <c r="CC116" i="24"/>
  <c r="CC115" i="24"/>
  <c r="CC110" i="24"/>
  <c r="CC109" i="24"/>
  <c r="CC108" i="24"/>
  <c r="CC102" i="24"/>
  <c r="CC101" i="24"/>
  <c r="CC100" i="24"/>
  <c r="CC99" i="24"/>
  <c r="CC96" i="24"/>
  <c r="CC95" i="24"/>
  <c r="CC91" i="24"/>
  <c r="CC90" i="24"/>
  <c r="CC89" i="24"/>
  <c r="CC87" i="24"/>
  <c r="CC86" i="24"/>
  <c r="CC85" i="24"/>
  <c r="CC83" i="24"/>
  <c r="CC82" i="24"/>
  <c r="CC81" i="24"/>
  <c r="CC80" i="24"/>
  <c r="CC79" i="24"/>
  <c r="CC78" i="24"/>
  <c r="CC77" i="24"/>
  <c r="CC76" i="24"/>
  <c r="CC74" i="24"/>
  <c r="CC73" i="24"/>
  <c r="CC71" i="24"/>
  <c r="CC70" i="24"/>
  <c r="CC69" i="24"/>
  <c r="CC68" i="24"/>
  <c r="CC67" i="24"/>
  <c r="CC46" i="24"/>
  <c r="CC45" i="24"/>
  <c r="CC40" i="24"/>
  <c r="CC39" i="24"/>
  <c r="CC37" i="24"/>
  <c r="CC36" i="24"/>
  <c r="CC12" i="24"/>
  <c r="CC10" i="24"/>
  <c r="BW624" i="24"/>
  <c r="BW625" i="24"/>
  <c r="BW626" i="24"/>
  <c r="BW627" i="24"/>
  <c r="BW628" i="24"/>
  <c r="BW629" i="24"/>
  <c r="BW630" i="24"/>
  <c r="BW631" i="24"/>
  <c r="BW632" i="24"/>
  <c r="BW633" i="24"/>
  <c r="BW634" i="24"/>
  <c r="BW635" i="24"/>
  <c r="BW636" i="24"/>
  <c r="BW637" i="24"/>
  <c r="BW638" i="24"/>
  <c r="BW639" i="24"/>
  <c r="BW640" i="24"/>
  <c r="BW641" i="24"/>
  <c r="BW642" i="24"/>
  <c r="BW643" i="24"/>
  <c r="BW644" i="24"/>
  <c r="BW645" i="24"/>
  <c r="BW646" i="24"/>
  <c r="BW647" i="24"/>
  <c r="BW648" i="24"/>
  <c r="BW649" i="24"/>
  <c r="BW650" i="24"/>
  <c r="BW651" i="24"/>
  <c r="BW652" i="24"/>
  <c r="BW622" i="24"/>
  <c r="BW623" i="24"/>
  <c r="BW608" i="24"/>
  <c r="BW609" i="24"/>
  <c r="BW610" i="24"/>
  <c r="BW611" i="24"/>
  <c r="BW612" i="24"/>
  <c r="BW613" i="24"/>
  <c r="BW614" i="24"/>
  <c r="BW615" i="24"/>
  <c r="BW616" i="24"/>
  <c r="BW617" i="24"/>
  <c r="BW618" i="24"/>
  <c r="BW619" i="24"/>
  <c r="BW620" i="24"/>
  <c r="BW621" i="24"/>
  <c r="BW607" i="24" l="1"/>
  <c r="BW606" i="24"/>
  <c r="BW605" i="24"/>
  <c r="BW604" i="24"/>
  <c r="BW603" i="24"/>
  <c r="BW602" i="24"/>
  <c r="BW601" i="24"/>
  <c r="BW600" i="24"/>
  <c r="BW599" i="24"/>
  <c r="BW598" i="24"/>
  <c r="BU548" i="24" l="1"/>
  <c r="BU9" i="24" l="1"/>
  <c r="BU186" i="24"/>
  <c r="BU187" i="24"/>
  <c r="BU188" i="24"/>
  <c r="BU189" i="24"/>
  <c r="BU190" i="24"/>
  <c r="BU191" i="24"/>
  <c r="BU192" i="24"/>
  <c r="BU193" i="24"/>
  <c r="BU194" i="24"/>
  <c r="BU195" i="24"/>
  <c r="BU196" i="24"/>
  <c r="BU197" i="24"/>
  <c r="BU198" i="24"/>
  <c r="BU199" i="24"/>
  <c r="BU200" i="24"/>
  <c r="BU201" i="24"/>
  <c r="BU208" i="24"/>
  <c r="BU209" i="24"/>
  <c r="BU210" i="24"/>
  <c r="BU211" i="24"/>
  <c r="BU212" i="24"/>
  <c r="BU213" i="24"/>
  <c r="BU214" i="24"/>
  <c r="BU215" i="24"/>
  <c r="BU216" i="24"/>
  <c r="BU217" i="24"/>
  <c r="BU218" i="24"/>
  <c r="BU219" i="24"/>
  <c r="BU220" i="24"/>
  <c r="BU221" i="24"/>
  <c r="BU222" i="24"/>
  <c r="BU223" i="24"/>
  <c r="BU224" i="24"/>
  <c r="BU225" i="24"/>
  <c r="BU226" i="24"/>
  <c r="BU227" i="24"/>
  <c r="BU228" i="24"/>
  <c r="BU229" i="24"/>
  <c r="BU230" i="24"/>
  <c r="BU231" i="24"/>
  <c r="BU232" i="24"/>
  <c r="BU233" i="24"/>
  <c r="BU234" i="24"/>
  <c r="BU235" i="24"/>
  <c r="BU236" i="24"/>
  <c r="BU237" i="24"/>
  <c r="BU238" i="24"/>
  <c r="BU239" i="24"/>
  <c r="BU240" i="24"/>
  <c r="BU241" i="24"/>
  <c r="BU242" i="24"/>
  <c r="BU243" i="24"/>
  <c r="BU244" i="24"/>
  <c r="BU245" i="24"/>
  <c r="BU246" i="24"/>
  <c r="BU247" i="24"/>
  <c r="BU248" i="24"/>
  <c r="BU249" i="24"/>
  <c r="BU250" i="24"/>
  <c r="BU251" i="24"/>
  <c r="BU252" i="24"/>
  <c r="BU253" i="24"/>
  <c r="BU254" i="24"/>
  <c r="BU255" i="24"/>
  <c r="BU256" i="24"/>
  <c r="BU257" i="24"/>
  <c r="BU258" i="24"/>
  <c r="BU259" i="24"/>
  <c r="BU260" i="24"/>
  <c r="BU261" i="24"/>
  <c r="BU262" i="24"/>
  <c r="BU263" i="24"/>
  <c r="BU264" i="24"/>
  <c r="BU265" i="24"/>
  <c r="BU266" i="24"/>
  <c r="BU267" i="24"/>
  <c r="BU268" i="24"/>
  <c r="BU269" i="24"/>
  <c r="BU270" i="24"/>
  <c r="BU271" i="24"/>
  <c r="BU272" i="24"/>
  <c r="BU273" i="24"/>
  <c r="BU274" i="24"/>
  <c r="BU275" i="24"/>
  <c r="BU277" i="24"/>
  <c r="BU278" i="24"/>
  <c r="BU279" i="24"/>
  <c r="BU280" i="24"/>
  <c r="BU281" i="24"/>
  <c r="BU282" i="24"/>
  <c r="BU283" i="24"/>
  <c r="BU284" i="24"/>
  <c r="BU285" i="24"/>
  <c r="BU286" i="24"/>
  <c r="BU287" i="24"/>
  <c r="BU288" i="24"/>
  <c r="BU289" i="24"/>
  <c r="BU290" i="24"/>
  <c r="BU291" i="24"/>
  <c r="BU292" i="24"/>
  <c r="BU293" i="24"/>
  <c r="BU294" i="24"/>
  <c r="BU295" i="24"/>
  <c r="BU296" i="24"/>
  <c r="BU297" i="24"/>
  <c r="BU298" i="24"/>
  <c r="BU299" i="24"/>
  <c r="BU300" i="24"/>
  <c r="BU301" i="24"/>
  <c r="BU302" i="24"/>
  <c r="BU303" i="24"/>
  <c r="BU304" i="24"/>
  <c r="BU305" i="24"/>
  <c r="BU306" i="24"/>
  <c r="BU307" i="24"/>
  <c r="BU308" i="24"/>
  <c r="BU309" i="24"/>
  <c r="BU310" i="24"/>
  <c r="BU311" i="24"/>
  <c r="BU312" i="24"/>
  <c r="BU313" i="24"/>
  <c r="BU314" i="24"/>
  <c r="BU315" i="24"/>
  <c r="BU316" i="24"/>
  <c r="BU317" i="24"/>
  <c r="BU318" i="24"/>
  <c r="BU319" i="24"/>
  <c r="BU320" i="24"/>
  <c r="BU321" i="24"/>
  <c r="BU322" i="24"/>
  <c r="BU323" i="24"/>
  <c r="BU324" i="24"/>
  <c r="BU325" i="24"/>
  <c r="BU326" i="24"/>
  <c r="BU327" i="24"/>
  <c r="BU328" i="24"/>
  <c r="BU329" i="24"/>
  <c r="BU330" i="24"/>
  <c r="BU331" i="24"/>
  <c r="BU332" i="24"/>
  <c r="BU333" i="24"/>
  <c r="BU334" i="24"/>
  <c r="BU335" i="24"/>
  <c r="BU336" i="24"/>
  <c r="BU337" i="24"/>
  <c r="BU340" i="24"/>
  <c r="BU343" i="24"/>
  <c r="BU344" i="24"/>
  <c r="BU345" i="24"/>
  <c r="BU346" i="24"/>
  <c r="BU347" i="24"/>
  <c r="BU348" i="24"/>
  <c r="BU349" i="24"/>
  <c r="BU350" i="24"/>
  <c r="BU351" i="24"/>
  <c r="BU352" i="24"/>
  <c r="BU353" i="24"/>
  <c r="BU354" i="24"/>
  <c r="BU355" i="24"/>
  <c r="BU356" i="24"/>
  <c r="BU357" i="24"/>
  <c r="BU358" i="24"/>
  <c r="BU359" i="24"/>
  <c r="BU360" i="24"/>
  <c r="BU361" i="24"/>
  <c r="BU362" i="24"/>
  <c r="BU363" i="24"/>
  <c r="BU364" i="24"/>
  <c r="BU365" i="24"/>
  <c r="BU366" i="24"/>
  <c r="BU367" i="24"/>
  <c r="BU368" i="24"/>
  <c r="BU369" i="24"/>
  <c r="BU370" i="24"/>
  <c r="BU371" i="24"/>
  <c r="BU372" i="24"/>
  <c r="BU373" i="24"/>
  <c r="BU374" i="24"/>
  <c r="BU375" i="24"/>
  <c r="BU376" i="24"/>
  <c r="BU377" i="24"/>
  <c r="BU378" i="24"/>
  <c r="BU379" i="24"/>
  <c r="BU380" i="24"/>
  <c r="BU381" i="24"/>
  <c r="BU382" i="24"/>
  <c r="BU383" i="24"/>
  <c r="BU384" i="24"/>
  <c r="BU385" i="24"/>
  <c r="BU386" i="24"/>
  <c r="BU387" i="24"/>
  <c r="BU388" i="24"/>
  <c r="BU389" i="24"/>
  <c r="BU390" i="24"/>
  <c r="BU391" i="24"/>
  <c r="BU392" i="24"/>
  <c r="BU393" i="24"/>
  <c r="BU394" i="24"/>
  <c r="BU395" i="24"/>
  <c r="BU396" i="24"/>
  <c r="BU397" i="24"/>
  <c r="BU398" i="24"/>
  <c r="BU399" i="24"/>
  <c r="BU400" i="24"/>
  <c r="BU401" i="24"/>
  <c r="BU402" i="24"/>
  <c r="BU403" i="24"/>
  <c r="BU404" i="24"/>
  <c r="BU405" i="24"/>
  <c r="BU406" i="24"/>
  <c r="BU407" i="24"/>
  <c r="BU408" i="24"/>
  <c r="BU409" i="24"/>
  <c r="BU410" i="24"/>
  <c r="BU411" i="24"/>
  <c r="BU412" i="24"/>
  <c r="BU413" i="24"/>
  <c r="BU414" i="24"/>
  <c r="BU416" i="24"/>
  <c r="BU417" i="24"/>
  <c r="BU418" i="24"/>
  <c r="BU419" i="24"/>
  <c r="BU420" i="24"/>
  <c r="BU421" i="24"/>
  <c r="BU422" i="24"/>
  <c r="BU423" i="24"/>
  <c r="BU424" i="24"/>
  <c r="BU425" i="24"/>
  <c r="BU426" i="24"/>
  <c r="BU427" i="24"/>
  <c r="BU428" i="24"/>
  <c r="BU429" i="24"/>
  <c r="BU430" i="24"/>
  <c r="BU431" i="24"/>
  <c r="BU432" i="24"/>
  <c r="BU433" i="24"/>
  <c r="BU434" i="24"/>
  <c r="BU435" i="24"/>
  <c r="BU436" i="24"/>
  <c r="BU437" i="24"/>
  <c r="BU438" i="24"/>
  <c r="BU439" i="24"/>
  <c r="BU440" i="24"/>
  <c r="BU441" i="24"/>
  <c r="BU442" i="24"/>
  <c r="BU443" i="24"/>
  <c r="BU444" i="24"/>
  <c r="BU445" i="24"/>
  <c r="BU446" i="24"/>
  <c r="BU447" i="24"/>
  <c r="BU448" i="24"/>
  <c r="BU449" i="24"/>
  <c r="BU450" i="24"/>
  <c r="BU451" i="24"/>
  <c r="BU452" i="24"/>
  <c r="BU453" i="24"/>
  <c r="BU454" i="24"/>
  <c r="BU455" i="24"/>
  <c r="BU456" i="24"/>
  <c r="BU457" i="24"/>
  <c r="BU458" i="24"/>
  <c r="BU459" i="24"/>
  <c r="BU460" i="24"/>
  <c r="BU461" i="24"/>
  <c r="BU462" i="24"/>
  <c r="BU463" i="24"/>
  <c r="BU464" i="24"/>
  <c r="BU465" i="24"/>
  <c r="BU466" i="24"/>
  <c r="BU467" i="24"/>
  <c r="BU468" i="24"/>
  <c r="BU469" i="24"/>
  <c r="BU470" i="24"/>
  <c r="BU471" i="24"/>
  <c r="BU472" i="24"/>
  <c r="BU473" i="24"/>
  <c r="BU474" i="24"/>
  <c r="BU475" i="24"/>
  <c r="BU476" i="24"/>
  <c r="BU477" i="24"/>
  <c r="BU478" i="24"/>
  <c r="BU479" i="24"/>
  <c r="BU480" i="24"/>
  <c r="BU481" i="24"/>
  <c r="BU482" i="24"/>
  <c r="BU483" i="24"/>
  <c r="BU484" i="24"/>
  <c r="BU485" i="24"/>
  <c r="BU486" i="24"/>
  <c r="BU487" i="24"/>
  <c r="BU488" i="24"/>
  <c r="BU489" i="24"/>
  <c r="BU490" i="24"/>
  <c r="BU491" i="24"/>
  <c r="BU492" i="24"/>
  <c r="BU493" i="24"/>
  <c r="BU494" i="24"/>
  <c r="BU495" i="24"/>
  <c r="BU496" i="24"/>
  <c r="BU497" i="24"/>
  <c r="BU498" i="24"/>
  <c r="BU499" i="24"/>
  <c r="BU500" i="24"/>
  <c r="BU501" i="24"/>
  <c r="BU502" i="24"/>
  <c r="BU503" i="24"/>
  <c r="BU504" i="24"/>
  <c r="BU505" i="24"/>
  <c r="BU506" i="24"/>
  <c r="BU507" i="24"/>
  <c r="BU508" i="24"/>
  <c r="BU509" i="24"/>
  <c r="BU510" i="24"/>
  <c r="BU511" i="24"/>
  <c r="BU512" i="24"/>
  <c r="BU513" i="24"/>
  <c r="BU514" i="24"/>
  <c r="BU515" i="24"/>
  <c r="BU516" i="24"/>
  <c r="BU517" i="24"/>
  <c r="BU518" i="24"/>
  <c r="BU519" i="24"/>
  <c r="BU520" i="24"/>
  <c r="BU521" i="24"/>
  <c r="BU522" i="24"/>
  <c r="BU523" i="24"/>
  <c r="BU524" i="24"/>
  <c r="BU525" i="24"/>
  <c r="BU526" i="24"/>
  <c r="BU527" i="24"/>
  <c r="BU528" i="24"/>
  <c r="BU529" i="24"/>
  <c r="BU530" i="24"/>
  <c r="BU531" i="24"/>
  <c r="BU532" i="24"/>
  <c r="BU533" i="24"/>
  <c r="BU534" i="24"/>
  <c r="BU535" i="24"/>
  <c r="BU536" i="24"/>
  <c r="BU537" i="24"/>
  <c r="BU538" i="24"/>
  <c r="BU539" i="24"/>
  <c r="BU540" i="24"/>
  <c r="BU541" i="24"/>
  <c r="BU542" i="24"/>
  <c r="BU543" i="24"/>
  <c r="BU544" i="24"/>
  <c r="BU545" i="24"/>
  <c r="BU546" i="24"/>
  <c r="BU550" i="24"/>
  <c r="BU551" i="24"/>
  <c r="BU552" i="24"/>
  <c r="BU553" i="24"/>
  <c r="BU554" i="24"/>
  <c r="BU555" i="24"/>
  <c r="BU556" i="24"/>
  <c r="BU557" i="24"/>
  <c r="BU558" i="24"/>
  <c r="BU559" i="24"/>
  <c r="BU560" i="24"/>
  <c r="BU561" i="24"/>
  <c r="BU562" i="24"/>
  <c r="BU563" i="24"/>
  <c r="BU564" i="24"/>
  <c r="BU565" i="24"/>
  <c r="BU566" i="24"/>
  <c r="BU567" i="24"/>
  <c r="BU568" i="24"/>
  <c r="BU569" i="24"/>
  <c r="BU570" i="24"/>
  <c r="BU571" i="24"/>
  <c r="BU572" i="24"/>
  <c r="BU573" i="24"/>
  <c r="BU574" i="24"/>
  <c r="BU575" i="24"/>
  <c r="BU576" i="24"/>
  <c r="BU577" i="24"/>
  <c r="BU578" i="24"/>
  <c r="BU579" i="24"/>
  <c r="BU581" i="24"/>
  <c r="BU582" i="24"/>
  <c r="BU583" i="24"/>
  <c r="BU584" i="24"/>
  <c r="BU585" i="24"/>
  <c r="BU586" i="24"/>
  <c r="BU587" i="24"/>
  <c r="BU588" i="24"/>
  <c r="BU589" i="24"/>
  <c r="BU590" i="24"/>
  <c r="BU591" i="24"/>
  <c r="BU592" i="24"/>
  <c r="BU593" i="24"/>
  <c r="BU594" i="24"/>
  <c r="BU595" i="24"/>
  <c r="BU596" i="24"/>
  <c r="BU597" i="24"/>
  <c r="BU598" i="24"/>
  <c r="BU599" i="24"/>
  <c r="BU600" i="24"/>
  <c r="BU601" i="24"/>
  <c r="BU602" i="24"/>
  <c r="BU603" i="24"/>
  <c r="BU604" i="24"/>
  <c r="BU605" i="24"/>
  <c r="BU606" i="24"/>
  <c r="BU607" i="24"/>
  <c r="BU608" i="24"/>
  <c r="BU609" i="24"/>
  <c r="BU610" i="24"/>
  <c r="BU611" i="24"/>
  <c r="BU612" i="24"/>
  <c r="BU613" i="24"/>
  <c r="BU614" i="24"/>
  <c r="BU615" i="24"/>
  <c r="BU616" i="24"/>
  <c r="BU617" i="24"/>
  <c r="BU618" i="24"/>
  <c r="BU619" i="24"/>
  <c r="BU620" i="24"/>
  <c r="BU621" i="24"/>
  <c r="BU622" i="24"/>
  <c r="BU623" i="24"/>
  <c r="BU624" i="24"/>
  <c r="BU625" i="24"/>
  <c r="BU626" i="24"/>
  <c r="BU627" i="24"/>
  <c r="BU628" i="24"/>
  <c r="BU629" i="24"/>
  <c r="BU630" i="24"/>
  <c r="BU631" i="24"/>
  <c r="BU632" i="24"/>
  <c r="BU633" i="24"/>
  <c r="BU634" i="24"/>
  <c r="BU635" i="24"/>
  <c r="BU636" i="24"/>
  <c r="BU637" i="24"/>
  <c r="BU638" i="24"/>
  <c r="BU639" i="24"/>
  <c r="BU640" i="24"/>
  <c r="BU641" i="24"/>
  <c r="BU642" i="24"/>
  <c r="BU643" i="24"/>
  <c r="BU644" i="24"/>
  <c r="BU645" i="24"/>
  <c r="BU646" i="24"/>
  <c r="BU647" i="24"/>
  <c r="BU648" i="24"/>
  <c r="BU649" i="24"/>
  <c r="BU650" i="24"/>
  <c r="BU651" i="24"/>
  <c r="BU652" i="24"/>
  <c r="BU130" i="24"/>
  <c r="BU131" i="24"/>
  <c r="BU132" i="24"/>
  <c r="BU134" i="24"/>
  <c r="BU135" i="24"/>
  <c r="BU136" i="24"/>
  <c r="BU137" i="24"/>
  <c r="BU139" i="24"/>
  <c r="BU140" i="24"/>
  <c r="BU142" i="24"/>
  <c r="BU143" i="24"/>
  <c r="BU144" i="24"/>
  <c r="BU145" i="24"/>
  <c r="BU146" i="24"/>
  <c r="BU147" i="24"/>
  <c r="BU148" i="24"/>
  <c r="BU149" i="24"/>
  <c r="BU152" i="24"/>
  <c r="BU155" i="24"/>
  <c r="BU156" i="24"/>
  <c r="BU157" i="24"/>
  <c r="BU158" i="24"/>
  <c r="BU159" i="24"/>
  <c r="BU160" i="24"/>
  <c r="BU161" i="24"/>
  <c r="BU162" i="24"/>
  <c r="BU163" i="24"/>
  <c r="BU164" i="24"/>
  <c r="BU165" i="24"/>
  <c r="BU166" i="24"/>
  <c r="BU167" i="24"/>
  <c r="BU168" i="24"/>
  <c r="BU169" i="24"/>
  <c r="BU170" i="24"/>
  <c r="BU171" i="24"/>
  <c r="BU172" i="24"/>
  <c r="BU173" i="24"/>
  <c r="BU174" i="24"/>
  <c r="BU175" i="24"/>
  <c r="BU176" i="24"/>
  <c r="BU177" i="24"/>
  <c r="BU178" i="24"/>
  <c r="BU179" i="24"/>
  <c r="BU180" i="24"/>
  <c r="BU181" i="24"/>
  <c r="BU182" i="24"/>
  <c r="BU183" i="24"/>
  <c r="BU184" i="24"/>
  <c r="BU185" i="24"/>
  <c r="BU10" i="24"/>
  <c r="BU12" i="24"/>
  <c r="BU30" i="24"/>
  <c r="BU31" i="24"/>
  <c r="BU32" i="24"/>
  <c r="BU36" i="24"/>
  <c r="BU37" i="24"/>
  <c r="BU38" i="24"/>
  <c r="BU39" i="24"/>
  <c r="BU40" i="24"/>
  <c r="BU42" i="24"/>
  <c r="BU43" i="24"/>
  <c r="BU44" i="24"/>
  <c r="BU45" i="24"/>
  <c r="BU46" i="24"/>
  <c r="BU47" i="24"/>
  <c r="BU67" i="24"/>
  <c r="BU68" i="24"/>
  <c r="BU69" i="24"/>
  <c r="BU70" i="24"/>
  <c r="BU71" i="24"/>
  <c r="BU72" i="24"/>
  <c r="BU73" i="24"/>
  <c r="BU74" i="24"/>
  <c r="BU75" i="24"/>
  <c r="BU76" i="24"/>
  <c r="BU77" i="24"/>
  <c r="BU78" i="24"/>
  <c r="BU79" i="24"/>
  <c r="BU80" i="24"/>
  <c r="BU81" i="24"/>
  <c r="BU82" i="24"/>
  <c r="BU83" i="24"/>
  <c r="BU84" i="24"/>
  <c r="BU85" i="24"/>
  <c r="BU86" i="24"/>
  <c r="BU87" i="24"/>
  <c r="BU88" i="24"/>
  <c r="BU89" i="24"/>
  <c r="BU90" i="24"/>
  <c r="BU91" i="24"/>
  <c r="BU92" i="24"/>
  <c r="BU95" i="24"/>
  <c r="BU96" i="24"/>
  <c r="BU99" i="24"/>
  <c r="BU100" i="24"/>
  <c r="BU101" i="24"/>
  <c r="BU102" i="24"/>
  <c r="BU103" i="24"/>
  <c r="BU104" i="24"/>
  <c r="BU105" i="24"/>
  <c r="BU106" i="24"/>
  <c r="BU107" i="24"/>
  <c r="BU108" i="24"/>
  <c r="BU109" i="24"/>
  <c r="BU110" i="24"/>
  <c r="BU111" i="24"/>
  <c r="BU112" i="24"/>
  <c r="BU113" i="24"/>
  <c r="BU114" i="24"/>
  <c r="BU115" i="24"/>
  <c r="BU116" i="24"/>
  <c r="BU118" i="24"/>
  <c r="BU119" i="24"/>
  <c r="BU120" i="24"/>
  <c r="BU121" i="24"/>
  <c r="BU122" i="24"/>
  <c r="BU123" i="24"/>
  <c r="BU124" i="24"/>
  <c r="BU125" i="24"/>
  <c r="BU126" i="24"/>
  <c r="BU127" i="24"/>
  <c r="BU128" i="24"/>
  <c r="BU129" i="24"/>
  <c r="BH42" i="24" l="1"/>
  <c r="BH40" i="24"/>
  <c r="BH39" i="24"/>
  <c r="BH37" i="24"/>
  <c r="BH36" i="24"/>
  <c r="BF580" i="24"/>
  <c r="BH580" i="24" s="1"/>
  <c r="BF549" i="24"/>
  <c r="BH549" i="24" s="1"/>
  <c r="BF207" i="24"/>
  <c r="BF206" i="24"/>
  <c r="BF205" i="24"/>
  <c r="BF204" i="24"/>
  <c r="BF203" i="24"/>
  <c r="BF202" i="24"/>
  <c r="BF114" i="24"/>
  <c r="BF113" i="24"/>
  <c r="BF112" i="24"/>
  <c r="BF111" i="24"/>
  <c r="BF107" i="24"/>
  <c r="BF106" i="24"/>
  <c r="BF105" i="24"/>
  <c r="BF104" i="24"/>
  <c r="BF98" i="24"/>
  <c r="BF97" i="24"/>
  <c r="BF94" i="24"/>
  <c r="BF93" i="24"/>
  <c r="BF68" i="24"/>
  <c r="BF67" i="24"/>
  <c r="BF66" i="24"/>
  <c r="BF65" i="24"/>
  <c r="BF64" i="24"/>
  <c r="BF63" i="24"/>
  <c r="BF62" i="24"/>
  <c r="BF61" i="24"/>
  <c r="BF60" i="24"/>
  <c r="BF59" i="24"/>
  <c r="BF58" i="24"/>
  <c r="BF57" i="24"/>
  <c r="BF56" i="24"/>
  <c r="BF55" i="24"/>
  <c r="BF54" i="24"/>
  <c r="BF53" i="24"/>
  <c r="BF52" i="24"/>
  <c r="BF51" i="24"/>
  <c r="BF50" i="24"/>
  <c r="BF49" i="24"/>
  <c r="BF48" i="24"/>
  <c r="BF47" i="24"/>
  <c r="BH47" i="24" s="1"/>
  <c r="BF46" i="24"/>
  <c r="BF45" i="24"/>
  <c r="BF44" i="24"/>
  <c r="BF43" i="24"/>
  <c r="BF42" i="24"/>
  <c r="BF40" i="24"/>
  <c r="BF39" i="24"/>
  <c r="BF38" i="24"/>
  <c r="BH38" i="24" s="1"/>
  <c r="BF37" i="24"/>
  <c r="BF36" i="24"/>
  <c r="BF29" i="24"/>
  <c r="BH29" i="24" s="1"/>
  <c r="BF28" i="24"/>
  <c r="BF27" i="24"/>
  <c r="BF26" i="24"/>
  <c r="BF25" i="24"/>
  <c r="BF24" i="24"/>
  <c r="BF23" i="24"/>
  <c r="BF22" i="24"/>
  <c r="BF21" i="24"/>
  <c r="BF20" i="24"/>
  <c r="BF19" i="24"/>
  <c r="BF18" i="24"/>
  <c r="BF17" i="24"/>
  <c r="BF16" i="24"/>
  <c r="BF15" i="24"/>
  <c r="BH15" i="24" s="1"/>
  <c r="BF14" i="24"/>
  <c r="BH14" i="24" s="1"/>
  <c r="BF13" i="24"/>
  <c r="BH13" i="24" s="1"/>
  <c r="BF12" i="24"/>
  <c r="BF11" i="24"/>
  <c r="BF10" i="24"/>
  <c r="AY549" i="24"/>
  <c r="AY580" i="24"/>
  <c r="AY207" i="24"/>
  <c r="AY206" i="24"/>
  <c r="AY205" i="24"/>
  <c r="AY204" i="24"/>
  <c r="AY203" i="24"/>
  <c r="AY202" i="24"/>
  <c r="AY114" i="24"/>
  <c r="AY113" i="24"/>
  <c r="AY112" i="24"/>
  <c r="AY111" i="24"/>
  <c r="AY107" i="24"/>
  <c r="AY106" i="24"/>
  <c r="AY105" i="24"/>
  <c r="AY104" i="24"/>
  <c r="AY98" i="24"/>
  <c r="AY97" i="24"/>
  <c r="AY94" i="24"/>
  <c r="AY93" i="24"/>
  <c r="AY68" i="24"/>
  <c r="AY67" i="24"/>
  <c r="AY66" i="24"/>
  <c r="AY65" i="24"/>
  <c r="AY64" i="24"/>
  <c r="AY63" i="24"/>
  <c r="AY62" i="24"/>
  <c r="AY61" i="24"/>
  <c r="AY60" i="24"/>
  <c r="AY59" i="24"/>
  <c r="AY58" i="24"/>
  <c r="AY57" i="24"/>
  <c r="AY56" i="24"/>
  <c r="AY55" i="24"/>
  <c r="AY54" i="24"/>
  <c r="AY53" i="24"/>
  <c r="AY52" i="24"/>
  <c r="AY51" i="24"/>
  <c r="AY50" i="24"/>
  <c r="AY49" i="24"/>
  <c r="AY48" i="24"/>
  <c r="AY47" i="24"/>
  <c r="AY46" i="24"/>
  <c r="AY45" i="24"/>
  <c r="AY44" i="24"/>
  <c r="AY43" i="24"/>
  <c r="AY42" i="24"/>
  <c r="AY40" i="24"/>
  <c r="AY39" i="24"/>
  <c r="AY38" i="24"/>
  <c r="AY37" i="24"/>
  <c r="AY36" i="24"/>
  <c r="AY25" i="24"/>
  <c r="AY26" i="24"/>
  <c r="AY27" i="24"/>
  <c r="AY28" i="24"/>
  <c r="AY29" i="24"/>
  <c r="AY11" i="24"/>
  <c r="AY12" i="24"/>
  <c r="AY13" i="24"/>
  <c r="AY14" i="24"/>
  <c r="AY15" i="24"/>
  <c r="AY16" i="24"/>
  <c r="AY17" i="24"/>
  <c r="AY18" i="24"/>
  <c r="AY19" i="24"/>
  <c r="AY20" i="24"/>
  <c r="AY21" i="24"/>
  <c r="AY22" i="24"/>
  <c r="AY23" i="24"/>
  <c r="AY24" i="24"/>
  <c r="AY10" i="24"/>
  <c r="BN434" i="24"/>
  <c r="BN548" i="24"/>
  <c r="BN299" i="24"/>
  <c r="BN300" i="24"/>
  <c r="BN301" i="24"/>
  <c r="BN302" i="24"/>
  <c r="BN303" i="24"/>
  <c r="BN304" i="24"/>
  <c r="BN305" i="24"/>
  <c r="BN306" i="24"/>
  <c r="BN307" i="24"/>
  <c r="BN308" i="24"/>
  <c r="BN309" i="24"/>
  <c r="BN310" i="24"/>
  <c r="BN311" i="24"/>
  <c r="BN312" i="24"/>
  <c r="BN313" i="24"/>
  <c r="BN314" i="24"/>
  <c r="BN315" i="24"/>
  <c r="BN316" i="24"/>
  <c r="BN317" i="24"/>
  <c r="BN318" i="24"/>
  <c r="BN319" i="24"/>
  <c r="BN320" i="24"/>
  <c r="BN321" i="24"/>
  <c r="BN322" i="24"/>
  <c r="BN323" i="24"/>
  <c r="BN324" i="24"/>
  <c r="BN325" i="24"/>
  <c r="BN326" i="24"/>
  <c r="BN327" i="24"/>
  <c r="BN328" i="24"/>
  <c r="BN329" i="24"/>
  <c r="BN330" i="24"/>
  <c r="BN331" i="24"/>
  <c r="BN332" i="24"/>
  <c r="BN333" i="24"/>
  <c r="BN334" i="24"/>
  <c r="BN335" i="24"/>
  <c r="BN336" i="24"/>
  <c r="BN337" i="24"/>
  <c r="BN340" i="24"/>
  <c r="BN343" i="24"/>
  <c r="BN344" i="24"/>
  <c r="BN345" i="24"/>
  <c r="BN346" i="24"/>
  <c r="BN347" i="24"/>
  <c r="BN348" i="24"/>
  <c r="BN349" i="24"/>
  <c r="BN350" i="24"/>
  <c r="BN351" i="24"/>
  <c r="BN352" i="24"/>
  <c r="BN353" i="24"/>
  <c r="BN354" i="24"/>
  <c r="BN355" i="24"/>
  <c r="BN356" i="24"/>
  <c r="BN357" i="24"/>
  <c r="BN358" i="24"/>
  <c r="BN359" i="24"/>
  <c r="BN360" i="24"/>
  <c r="BN361" i="24"/>
  <c r="BN362" i="24"/>
  <c r="BN363" i="24"/>
  <c r="BN364" i="24"/>
  <c r="BN365" i="24"/>
  <c r="BN366" i="24"/>
  <c r="BN367" i="24"/>
  <c r="BN368" i="24"/>
  <c r="BN369" i="24"/>
  <c r="BN370" i="24"/>
  <c r="BN371" i="24"/>
  <c r="BN372" i="24"/>
  <c r="BN373" i="24"/>
  <c r="BN374" i="24"/>
  <c r="BN375" i="24"/>
  <c r="BN376" i="24"/>
  <c r="BN377" i="24"/>
  <c r="BN378" i="24"/>
  <c r="BN379" i="24"/>
  <c r="BN380" i="24"/>
  <c r="BN381" i="24"/>
  <c r="BN382" i="24"/>
  <c r="BN383" i="24"/>
  <c r="BN384" i="24"/>
  <c r="BN385" i="24"/>
  <c r="BN386" i="24"/>
  <c r="BN387" i="24"/>
  <c r="BN388" i="24"/>
  <c r="BN389" i="24"/>
  <c r="BN390" i="24"/>
  <c r="BN391" i="24"/>
  <c r="BN392" i="24"/>
  <c r="BN393" i="24"/>
  <c r="BN394" i="24"/>
  <c r="BN395" i="24"/>
  <c r="BN396" i="24"/>
  <c r="BN397" i="24"/>
  <c r="BN398" i="24"/>
  <c r="BN399" i="24"/>
  <c r="BN400" i="24"/>
  <c r="BN401" i="24"/>
  <c r="BN402" i="24"/>
  <c r="BN403" i="24"/>
  <c r="BN404" i="24"/>
  <c r="BN405" i="24"/>
  <c r="BN406" i="24"/>
  <c r="BN407" i="24"/>
  <c r="BN408" i="24"/>
  <c r="BN409" i="24"/>
  <c r="BN410" i="24"/>
  <c r="BN411" i="24"/>
  <c r="BN412" i="24"/>
  <c r="BN413" i="24"/>
  <c r="BN414" i="24"/>
  <c r="BN416" i="24"/>
  <c r="BN417" i="24"/>
  <c r="BN418" i="24"/>
  <c r="BN419" i="24"/>
  <c r="BN420" i="24"/>
  <c r="BN421" i="24"/>
  <c r="BN422" i="24"/>
  <c r="BN423" i="24"/>
  <c r="BN424" i="24"/>
  <c r="BN425" i="24"/>
  <c r="BN426" i="24"/>
  <c r="BN427" i="24"/>
  <c r="BN428" i="24"/>
  <c r="BN429" i="24"/>
  <c r="BN430" i="24"/>
  <c r="BN431" i="24"/>
  <c r="BN432" i="24"/>
  <c r="BN433" i="24"/>
  <c r="BN435" i="24"/>
  <c r="BN436" i="24"/>
  <c r="BN437" i="24"/>
  <c r="BN438" i="24"/>
  <c r="BN439" i="24"/>
  <c r="BN440" i="24"/>
  <c r="BN441" i="24"/>
  <c r="BN442" i="24"/>
  <c r="BN443" i="24"/>
  <c r="BN444" i="24"/>
  <c r="BN445" i="24"/>
  <c r="BN446" i="24"/>
  <c r="BN447" i="24"/>
  <c r="BN448" i="24"/>
  <c r="BN449" i="24"/>
  <c r="BN450" i="24"/>
  <c r="BN451" i="24"/>
  <c r="BN452" i="24"/>
  <c r="BN453" i="24"/>
  <c r="BN454" i="24"/>
  <c r="BN455" i="24"/>
  <c r="BN456" i="24"/>
  <c r="BN457" i="24"/>
  <c r="BN458" i="24"/>
  <c r="BN459" i="24"/>
  <c r="BN460" i="24"/>
  <c r="BN461" i="24"/>
  <c r="BN462" i="24"/>
  <c r="BN463" i="24"/>
  <c r="BN464" i="24"/>
  <c r="BN465" i="24"/>
  <c r="BN466" i="24"/>
  <c r="BN467" i="24"/>
  <c r="BN468" i="24"/>
  <c r="BN469" i="24"/>
  <c r="BN470" i="24"/>
  <c r="BN471" i="24"/>
  <c r="BN472" i="24"/>
  <c r="BN473" i="24"/>
  <c r="BN474" i="24"/>
  <c r="BN475" i="24"/>
  <c r="BN476" i="24"/>
  <c r="BN477" i="24"/>
  <c r="BN478" i="24"/>
  <c r="BN479" i="24"/>
  <c r="BN480" i="24"/>
  <c r="BN481" i="24"/>
  <c r="BN482" i="24"/>
  <c r="BN483" i="24"/>
  <c r="BN484" i="24"/>
  <c r="BN485" i="24"/>
  <c r="BN486" i="24"/>
  <c r="BN487" i="24"/>
  <c r="BN488" i="24"/>
  <c r="BN489" i="24"/>
  <c r="BN490" i="24"/>
  <c r="BN491" i="24"/>
  <c r="BN492" i="24"/>
  <c r="BN493" i="24"/>
  <c r="BN494" i="24"/>
  <c r="BN495" i="24"/>
  <c r="BN496" i="24"/>
  <c r="BN497" i="24"/>
  <c r="BN498" i="24"/>
  <c r="BN499" i="24"/>
  <c r="BN500" i="24"/>
  <c r="BN501" i="24"/>
  <c r="BN502" i="24"/>
  <c r="BN503" i="24"/>
  <c r="BN504" i="24"/>
  <c r="BN505" i="24"/>
  <c r="BN506" i="24"/>
  <c r="BN507" i="24"/>
  <c r="BN508" i="24"/>
  <c r="BN509" i="24"/>
  <c r="BN510" i="24"/>
  <c r="BN511" i="24"/>
  <c r="BN512" i="24"/>
  <c r="BN513" i="24"/>
  <c r="BN514" i="24"/>
  <c r="BN515" i="24"/>
  <c r="BN516" i="24"/>
  <c r="BN517" i="24"/>
  <c r="BN518" i="24"/>
  <c r="BN519" i="24"/>
  <c r="BN520" i="24"/>
  <c r="BN521" i="24"/>
  <c r="BN522" i="24"/>
  <c r="BN523" i="24"/>
  <c r="BN524" i="24"/>
  <c r="BN525" i="24"/>
  <c r="BN526" i="24"/>
  <c r="BN527" i="24"/>
  <c r="BN528" i="24"/>
  <c r="BN529" i="24"/>
  <c r="BN530" i="24"/>
  <c r="BN531" i="24"/>
  <c r="BN532" i="24"/>
  <c r="BN533" i="24"/>
  <c r="BN534" i="24"/>
  <c r="BN535" i="24"/>
  <c r="BN536" i="24"/>
  <c r="BN537" i="24"/>
  <c r="BN538" i="24"/>
  <c r="BN539" i="24"/>
  <c r="BN540" i="24"/>
  <c r="BN541" i="24"/>
  <c r="BN542" i="24"/>
  <c r="BN543" i="24"/>
  <c r="BN544" i="24"/>
  <c r="BN545" i="24"/>
  <c r="BN546" i="24"/>
  <c r="BN550" i="24"/>
  <c r="BN551" i="24"/>
  <c r="BN552" i="24"/>
  <c r="BN553" i="24"/>
  <c r="BN554" i="24"/>
  <c r="BN555" i="24"/>
  <c r="BN556" i="24"/>
  <c r="BN557" i="24"/>
  <c r="BN558" i="24"/>
  <c r="BN559" i="24"/>
  <c r="BN560" i="24"/>
  <c r="BN561" i="24"/>
  <c r="BN562" i="24"/>
  <c r="BN563" i="24"/>
  <c r="BN564" i="24"/>
  <c r="BN565" i="24"/>
  <c r="BN566" i="24"/>
  <c r="BN567" i="24"/>
  <c r="BN568" i="24"/>
  <c r="BN569" i="24"/>
  <c r="BN570" i="24"/>
  <c r="BN571" i="24"/>
  <c r="BN572" i="24"/>
  <c r="BN573" i="24"/>
  <c r="BN574" i="24"/>
  <c r="BN575" i="24"/>
  <c r="BN576" i="24"/>
  <c r="BN577" i="24"/>
  <c r="BN578" i="24"/>
  <c r="BN579" i="24"/>
  <c r="BN581" i="24"/>
  <c r="BN582" i="24"/>
  <c r="BN583" i="24"/>
  <c r="BN584" i="24"/>
  <c r="BN585" i="24"/>
  <c r="BN586" i="24"/>
  <c r="BN587" i="24"/>
  <c r="BN588" i="24"/>
  <c r="BN589" i="24"/>
  <c r="BN590" i="24"/>
  <c r="BN591" i="24"/>
  <c r="BN592" i="24"/>
  <c r="BN593" i="24"/>
  <c r="BN594" i="24"/>
  <c r="BN595" i="24"/>
  <c r="BN596" i="24"/>
  <c r="BN597" i="24"/>
  <c r="BN598" i="24"/>
  <c r="BN599" i="24"/>
  <c r="BN600" i="24"/>
  <c r="BN601" i="24"/>
  <c r="BN602" i="24"/>
  <c r="BN603" i="24"/>
  <c r="BN604" i="24"/>
  <c r="BN605" i="24"/>
  <c r="BN606" i="24"/>
  <c r="BN607" i="24"/>
  <c r="BN608" i="24"/>
  <c r="BN609" i="24"/>
  <c r="BN610" i="24"/>
  <c r="BN611" i="24"/>
  <c r="BN612" i="24"/>
  <c r="BN613" i="24"/>
  <c r="BN614" i="24"/>
  <c r="BN615" i="24"/>
  <c r="BN616" i="24"/>
  <c r="BN617" i="24"/>
  <c r="BN618" i="24"/>
  <c r="BN619" i="24"/>
  <c r="BN620" i="24"/>
  <c r="BN621" i="24"/>
  <c r="BN622" i="24"/>
  <c r="BN623" i="24"/>
  <c r="BN624" i="24"/>
  <c r="BN625" i="24"/>
  <c r="BN626" i="24"/>
  <c r="BN627" i="24"/>
  <c r="BN628" i="24"/>
  <c r="BN629" i="24"/>
  <c r="BN630" i="24"/>
  <c r="BN631" i="24"/>
  <c r="BN632" i="24"/>
  <c r="BN633" i="24"/>
  <c r="BN634" i="24"/>
  <c r="BN635" i="24"/>
  <c r="BN636" i="24"/>
  <c r="BN637" i="24"/>
  <c r="BN638" i="24"/>
  <c r="BN639" i="24"/>
  <c r="BN640" i="24"/>
  <c r="BN279" i="24"/>
  <c r="BN280" i="24"/>
  <c r="BN281" i="24"/>
  <c r="BN282" i="24"/>
  <c r="BN283" i="24"/>
  <c r="BN284" i="24"/>
  <c r="BN285" i="24"/>
  <c r="BN286" i="24"/>
  <c r="BN287" i="24"/>
  <c r="BN288" i="24"/>
  <c r="BN289" i="24"/>
  <c r="BN290" i="24"/>
  <c r="BN291" i="24"/>
  <c r="BN292" i="24"/>
  <c r="BN293" i="24"/>
  <c r="BN294" i="24"/>
  <c r="BN295" i="24"/>
  <c r="BN296" i="24"/>
  <c r="BN297" i="24"/>
  <c r="BN298" i="24"/>
  <c r="BN278" i="24"/>
  <c r="BN275" i="24"/>
  <c r="BN274" i="24"/>
  <c r="BN273" i="24"/>
  <c r="BN272" i="24"/>
  <c r="BN271" i="24"/>
  <c r="BN270" i="24"/>
  <c r="BN269" i="24"/>
  <c r="BN268" i="24"/>
  <c r="BN267" i="24"/>
  <c r="BN266" i="24"/>
  <c r="BN265" i="24"/>
  <c r="BN264" i="24"/>
  <c r="BN263" i="24"/>
  <c r="BN262" i="24"/>
  <c r="BN261" i="24"/>
  <c r="BN260" i="24"/>
  <c r="BN259" i="24"/>
  <c r="BN258" i="24"/>
  <c r="BN257" i="24"/>
  <c r="BN256" i="24"/>
  <c r="BN255" i="24"/>
  <c r="BN254" i="24"/>
  <c r="BN253" i="24"/>
  <c r="BN252" i="24"/>
  <c r="BN251" i="24"/>
  <c r="BN250" i="24"/>
  <c r="BN249" i="24"/>
  <c r="BN248" i="24"/>
  <c r="BN247" i="24"/>
  <c r="BN246" i="24"/>
  <c r="BN245" i="24"/>
  <c r="BN244" i="24"/>
  <c r="BN243" i="24"/>
  <c r="BN242" i="24"/>
  <c r="BN241" i="24"/>
  <c r="BN240" i="24"/>
  <c r="BN239" i="24"/>
  <c r="BN238" i="24"/>
  <c r="BN237" i="24"/>
  <c r="BN236" i="24"/>
  <c r="BN235" i="24"/>
  <c r="BN234" i="24"/>
  <c r="BN233" i="24"/>
  <c r="BN232" i="24"/>
  <c r="BN231" i="24"/>
  <c r="BN230" i="24"/>
  <c r="BN229" i="24"/>
  <c r="BN228" i="24"/>
  <c r="BN227" i="24"/>
  <c r="BN226" i="24"/>
  <c r="BN225" i="24"/>
  <c r="BN224" i="24"/>
  <c r="BN223" i="24"/>
  <c r="BN222" i="24"/>
  <c r="BN221" i="24"/>
  <c r="BN220" i="24"/>
  <c r="BN219" i="24"/>
  <c r="BN218" i="24"/>
  <c r="BN217" i="24"/>
  <c r="BN216" i="24"/>
  <c r="BN215" i="24"/>
  <c r="BN214" i="24"/>
  <c r="BN213" i="24"/>
  <c r="BN212" i="24"/>
  <c r="BN211" i="24"/>
  <c r="BN210" i="24"/>
  <c r="BN209" i="24"/>
  <c r="BN208" i="24"/>
  <c r="BN201" i="24"/>
  <c r="BN200" i="24"/>
  <c r="BN199" i="24"/>
  <c r="BN198" i="24"/>
  <c r="BN197" i="24"/>
  <c r="BN196" i="24"/>
  <c r="BN195" i="24"/>
  <c r="BN194" i="24"/>
  <c r="BN193" i="24"/>
  <c r="BN192" i="24"/>
  <c r="BN191" i="24"/>
  <c r="BN190" i="24"/>
  <c r="BN189" i="24"/>
  <c r="BN188" i="24"/>
  <c r="BN187" i="24"/>
  <c r="BN186" i="24"/>
  <c r="BN185" i="24"/>
  <c r="BN184" i="24"/>
  <c r="BN183" i="24"/>
  <c r="BN182" i="24"/>
  <c r="BN181" i="24"/>
  <c r="BN180" i="24"/>
  <c r="BN179" i="24"/>
  <c r="BN178" i="24"/>
  <c r="BN177" i="24"/>
  <c r="BN176" i="24"/>
  <c r="BN175" i="24"/>
  <c r="BN174" i="24"/>
  <c r="BN173" i="24"/>
  <c r="BN172" i="24"/>
  <c r="BN171" i="24"/>
  <c r="BN170" i="24"/>
  <c r="BN169" i="24"/>
  <c r="BN168" i="24"/>
  <c r="BN167" i="24"/>
  <c r="BN166" i="24"/>
  <c r="BN165" i="24"/>
  <c r="BN164" i="24"/>
  <c r="BN163" i="24"/>
  <c r="BN162" i="24"/>
  <c r="BN161" i="24"/>
  <c r="BN160" i="24"/>
  <c r="BN159" i="24"/>
  <c r="BN158" i="24"/>
  <c r="BN157" i="24"/>
  <c r="BN156" i="24"/>
  <c r="BN155" i="24"/>
  <c r="BN150" i="24"/>
  <c r="BN149" i="24"/>
  <c r="BN148" i="24"/>
  <c r="BN147" i="24"/>
  <c r="BN146" i="24"/>
  <c r="BN145" i="24"/>
  <c r="BN144" i="24"/>
  <c r="BN143" i="24"/>
  <c r="BN142" i="24"/>
  <c r="BN140" i="24"/>
  <c r="BN139" i="24"/>
  <c r="BN137" i="24"/>
  <c r="BN136" i="24"/>
  <c r="BN135" i="24"/>
  <c r="BN134" i="24"/>
  <c r="BN132" i="24"/>
  <c r="BN131" i="24"/>
  <c r="BN130" i="24"/>
  <c r="BN129" i="24"/>
  <c r="BN128" i="24"/>
  <c r="BN127" i="24"/>
  <c r="BN126" i="24"/>
  <c r="BN125" i="24"/>
  <c r="BN124" i="24"/>
  <c r="BN123" i="24"/>
  <c r="BN122" i="24"/>
  <c r="BN121" i="24"/>
  <c r="BN120" i="24"/>
  <c r="BN119" i="24"/>
  <c r="BN118" i="24"/>
  <c r="BN116" i="24"/>
  <c r="BN115" i="24"/>
  <c r="BN114" i="24"/>
  <c r="BN113" i="24"/>
  <c r="BN112" i="24"/>
  <c r="BN111" i="24"/>
  <c r="BN110" i="24"/>
  <c r="BN109" i="24"/>
  <c r="BN108" i="24"/>
  <c r="BN107" i="24"/>
  <c r="BN106" i="24"/>
  <c r="BN105" i="24"/>
  <c r="BN104" i="24"/>
  <c r="BN103" i="24"/>
  <c r="BN102" i="24"/>
  <c r="BN101" i="24"/>
  <c r="BN100" i="24"/>
  <c r="BN99" i="24"/>
  <c r="BN96" i="24"/>
  <c r="BN95" i="24"/>
  <c r="BN92" i="24"/>
  <c r="BN91" i="24"/>
  <c r="BN90" i="24"/>
  <c r="BN89" i="24"/>
  <c r="BN88" i="24"/>
  <c r="BN87" i="24"/>
  <c r="BN86" i="24"/>
  <c r="BN85" i="24"/>
  <c r="BN84" i="24"/>
  <c r="BN83" i="24"/>
  <c r="BN82" i="24"/>
  <c r="BN81" i="24"/>
  <c r="BN80" i="24"/>
  <c r="BN79" i="24"/>
  <c r="BN78" i="24"/>
  <c r="BN77" i="24"/>
  <c r="BN76" i="24"/>
  <c r="BN75" i="24"/>
  <c r="BN74" i="24"/>
  <c r="BN73" i="24"/>
  <c r="BN72" i="24"/>
  <c r="BN71" i="24"/>
  <c r="BN70" i="24"/>
  <c r="BN69" i="24"/>
  <c r="BN68" i="24"/>
  <c r="BN67" i="24"/>
  <c r="BN47" i="24"/>
  <c r="BN46" i="24"/>
  <c r="BN45" i="24"/>
  <c r="BN44" i="24"/>
  <c r="BN43" i="24"/>
  <c r="BN42" i="24"/>
  <c r="BN40" i="24"/>
  <c r="BN39" i="24"/>
  <c r="BN38" i="24"/>
  <c r="BN37" i="24"/>
  <c r="BN36" i="24"/>
  <c r="BN32" i="24"/>
  <c r="BN31" i="24"/>
  <c r="BN30" i="24"/>
  <c r="BN12" i="24"/>
  <c r="BN10" i="24"/>
  <c r="BN9" i="24"/>
  <c r="CW621" i="24" l="1"/>
  <c r="CW620" i="24"/>
  <c r="CW619" i="24"/>
  <c r="CW618" i="24"/>
  <c r="CW617" i="24"/>
  <c r="CW616" i="24"/>
  <c r="CW615" i="24"/>
  <c r="CW614" i="24"/>
  <c r="CW613" i="24"/>
  <c r="CW612" i="24"/>
  <c r="CW611" i="24"/>
  <c r="CW610" i="24"/>
  <c r="CW609" i="24"/>
  <c r="CW608" i="24"/>
  <c r="CW607" i="24"/>
  <c r="CW606" i="24"/>
  <c r="CW605" i="24"/>
  <c r="CW604" i="24"/>
  <c r="CW603" i="24"/>
  <c r="CW602" i="24"/>
  <c r="CW601" i="24"/>
  <c r="CW600" i="24"/>
  <c r="CW599" i="24"/>
  <c r="CW598" i="24"/>
  <c r="DK652" i="24" l="1"/>
  <c r="DK651" i="24"/>
  <c r="DK650" i="24"/>
  <c r="DK649" i="24"/>
  <c r="DK648" i="24"/>
  <c r="DK647" i="24"/>
  <c r="DK646" i="24"/>
  <c r="DK645" i="24"/>
  <c r="DK644" i="24"/>
  <c r="DK643" i="24"/>
  <c r="DK642" i="24"/>
  <c r="DK641" i="24"/>
  <c r="DK640" i="24"/>
  <c r="DK639" i="24"/>
  <c r="DK638" i="24"/>
  <c r="DK637" i="24"/>
  <c r="DK636" i="24"/>
  <c r="DK635" i="24"/>
  <c r="DK634" i="24"/>
  <c r="DK633" i="24"/>
  <c r="DK632" i="24"/>
  <c r="DK631" i="24"/>
  <c r="DK630" i="24"/>
  <c r="DK629" i="24"/>
  <c r="DK628" i="24"/>
  <c r="DK627" i="24"/>
  <c r="DK626" i="24"/>
  <c r="DK625" i="24"/>
  <c r="DK624" i="24"/>
  <c r="DK623" i="24"/>
  <c r="DK622" i="24"/>
  <c r="DK621" i="24"/>
  <c r="DK620" i="24"/>
  <c r="DK619" i="24"/>
  <c r="DK618" i="24"/>
  <c r="DK617" i="24"/>
  <c r="DK616" i="24"/>
  <c r="DK615" i="24"/>
  <c r="DK614" i="24"/>
  <c r="DK613" i="24"/>
  <c r="DK612" i="24"/>
  <c r="DK611" i="24"/>
  <c r="DK610" i="24"/>
  <c r="DK609" i="24"/>
  <c r="DK608" i="24"/>
  <c r="DK607" i="24"/>
  <c r="DK606" i="24"/>
  <c r="DK605" i="24"/>
  <c r="DK604" i="24"/>
  <c r="DK603" i="24"/>
  <c r="DK602" i="24"/>
  <c r="DK601" i="24"/>
  <c r="DK600" i="24"/>
  <c r="DK599" i="24"/>
  <c r="DK598" i="24"/>
  <c r="DK597" i="24"/>
  <c r="DK595" i="24"/>
  <c r="DK594" i="24"/>
  <c r="DK593" i="24"/>
  <c r="DK592" i="24"/>
  <c r="DK591" i="24"/>
  <c r="DK590" i="24"/>
  <c r="DK589" i="24"/>
  <c r="DK588" i="24"/>
  <c r="DK587" i="24"/>
  <c r="DK586" i="24"/>
  <c r="DK585" i="24"/>
  <c r="DK584" i="24"/>
  <c r="DK583" i="24"/>
  <c r="DK581" i="24"/>
  <c r="DJ652" i="24"/>
  <c r="DJ651" i="24"/>
  <c r="DJ650" i="24"/>
  <c r="DJ649" i="24"/>
  <c r="DJ648" i="24"/>
  <c r="DJ647" i="24"/>
  <c r="DJ646" i="24"/>
  <c r="DJ645" i="24"/>
  <c r="DJ644" i="24"/>
  <c r="DJ643" i="24"/>
  <c r="DJ642" i="24"/>
  <c r="DJ641" i="24"/>
  <c r="DJ621" i="24"/>
  <c r="DJ620" i="24"/>
  <c r="DJ619" i="24"/>
  <c r="DJ618" i="24"/>
  <c r="DJ617" i="24"/>
  <c r="DJ616" i="24"/>
  <c r="DJ615" i="24"/>
  <c r="DJ614" i="24"/>
  <c r="DJ613" i="24"/>
  <c r="DJ612" i="24"/>
  <c r="DJ611" i="24"/>
  <c r="DJ610" i="24"/>
  <c r="DJ609" i="24"/>
  <c r="DJ608" i="24"/>
  <c r="DJ607" i="24"/>
  <c r="DJ606" i="24"/>
  <c r="DJ605" i="24"/>
  <c r="DJ604" i="24"/>
  <c r="DJ603" i="24"/>
  <c r="DJ602" i="24"/>
  <c r="DJ601" i="24"/>
  <c r="DJ600" i="24"/>
  <c r="DJ599" i="24"/>
  <c r="DJ598" i="24"/>
  <c r="DJ597" i="24"/>
  <c r="DJ595" i="24"/>
  <c r="DJ594" i="24"/>
  <c r="DJ593" i="24"/>
  <c r="DJ592" i="24"/>
  <c r="DJ591" i="24"/>
  <c r="DJ590" i="24"/>
  <c r="DJ589" i="24"/>
  <c r="DJ588" i="24"/>
  <c r="DJ587" i="24"/>
  <c r="DJ586" i="24"/>
  <c r="DJ585" i="24"/>
  <c r="DJ584" i="24"/>
  <c r="DJ583" i="24"/>
  <c r="DJ581" i="24"/>
  <c r="DJ566" i="24"/>
  <c r="DJ567" i="24"/>
  <c r="DJ568" i="24"/>
  <c r="DJ569" i="24"/>
  <c r="DJ570" i="24"/>
  <c r="DJ571" i="24"/>
  <c r="DJ572" i="24"/>
  <c r="DJ573" i="24"/>
  <c r="DJ574" i="24"/>
  <c r="DJ575" i="24"/>
  <c r="DJ576" i="24"/>
  <c r="DJ577" i="24"/>
  <c r="DJ578" i="24"/>
  <c r="DJ562" i="24"/>
  <c r="DJ563" i="24"/>
  <c r="DJ564" i="24"/>
  <c r="DJ565" i="24"/>
  <c r="CW597" i="24"/>
  <c r="CW595" i="24"/>
  <c r="CW594" i="24"/>
  <c r="CW593" i="24"/>
  <c r="CW592" i="24"/>
  <c r="CW591" i="24"/>
  <c r="CW590" i="24"/>
  <c r="CW589" i="24"/>
  <c r="CW588" i="24"/>
  <c r="CW587" i="24"/>
  <c r="CW586" i="24"/>
  <c r="CW585" i="24"/>
  <c r="CW584" i="24" l="1"/>
  <c r="CW583" i="24"/>
  <c r="CW582" i="24"/>
  <c r="CW581" i="24"/>
  <c r="BW597" i="24" l="1"/>
  <c r="BW596" i="24"/>
  <c r="BW595" i="24"/>
  <c r="BW594" i="24"/>
  <c r="BW593" i="24"/>
  <c r="BW592" i="24"/>
  <c r="BW591" i="24"/>
  <c r="BW590" i="24"/>
  <c r="BW589" i="24"/>
  <c r="BW588" i="24"/>
  <c r="BW587" i="24"/>
  <c r="BW586" i="24"/>
  <c r="BW585" i="24"/>
  <c r="AM597" i="24" l="1"/>
  <c r="AM596" i="24"/>
  <c r="AM595" i="24"/>
  <c r="AM594" i="24"/>
  <c r="AM593" i="24"/>
  <c r="AM592" i="24"/>
  <c r="AM591" i="24"/>
  <c r="AM590" i="24"/>
  <c r="AM589" i="24"/>
  <c r="AM588" i="24"/>
  <c r="AM587" i="24"/>
  <c r="AM586" i="24"/>
  <c r="AM585" i="24"/>
  <c r="AO597" i="24"/>
  <c r="AN597" i="24"/>
  <c r="AR597" i="24" s="1"/>
  <c r="AO595" i="24"/>
  <c r="AN595" i="24"/>
  <c r="AR595" i="24" s="1"/>
  <c r="AO594" i="24"/>
  <c r="AN594" i="24"/>
  <c r="AR594" i="24" s="1"/>
  <c r="AO593" i="24"/>
  <c r="AN593" i="24"/>
  <c r="AR593" i="24" s="1"/>
  <c r="AO592" i="24"/>
  <c r="AN592" i="24"/>
  <c r="AR592" i="24" s="1"/>
  <c r="AO591" i="24"/>
  <c r="AN591" i="24"/>
  <c r="AR591" i="24" s="1"/>
  <c r="AO590" i="24"/>
  <c r="AN590" i="24"/>
  <c r="AR590" i="24" s="1"/>
  <c r="AO589" i="24"/>
  <c r="AN589" i="24"/>
  <c r="AR589" i="24" s="1"/>
  <c r="AO588" i="24"/>
  <c r="AN588" i="24"/>
  <c r="AR588" i="24" s="1"/>
  <c r="AO587" i="24"/>
  <c r="AN587" i="24"/>
  <c r="AR587" i="24" s="1"/>
  <c r="AO586" i="24"/>
  <c r="AN586" i="24"/>
  <c r="AR586" i="24" s="1"/>
  <c r="AO585" i="24"/>
  <c r="AN585" i="24"/>
  <c r="AR585" i="24" s="1"/>
  <c r="AF597" i="24"/>
  <c r="AF596" i="24"/>
  <c r="AF595" i="24"/>
  <c r="AF594" i="24"/>
  <c r="AF593" i="24"/>
  <c r="AF592" i="24"/>
  <c r="AF591" i="24"/>
  <c r="AF590" i="24"/>
  <c r="AF589" i="24"/>
  <c r="AF588" i="24"/>
  <c r="AF587" i="24"/>
  <c r="AF586" i="24"/>
  <c r="AF585" i="24"/>
  <c r="Y597" i="24"/>
  <c r="Y596" i="24"/>
  <c r="Y595" i="24"/>
  <c r="Y594" i="24"/>
  <c r="Y593" i="24"/>
  <c r="Y592" i="24"/>
  <c r="Y591" i="24"/>
  <c r="Y590" i="24"/>
  <c r="Y589" i="24"/>
  <c r="Y588" i="24"/>
  <c r="Y587" i="24"/>
  <c r="Y586" i="24"/>
  <c r="Y585" i="24"/>
  <c r="AP594" i="24" l="1"/>
  <c r="AP592" i="24"/>
  <c r="AP593" i="24"/>
  <c r="AP586" i="24"/>
  <c r="AP589" i="24"/>
  <c r="AP590" i="24"/>
  <c r="AP591" i="24"/>
  <c r="AP595" i="24"/>
  <c r="AP585" i="24"/>
  <c r="AP587" i="24"/>
  <c r="AP597" i="24"/>
  <c r="AP588" i="24"/>
  <c r="AF434" i="24" l="1"/>
  <c r="AF435" i="24"/>
  <c r="AF436" i="24"/>
  <c r="AF437" i="24"/>
  <c r="AF438" i="24"/>
  <c r="AF439" i="24"/>
  <c r="AF440" i="24"/>
  <c r="AF441" i="24"/>
  <c r="AF442" i="24"/>
  <c r="AF443" i="24"/>
  <c r="AF444" i="24"/>
  <c r="AF445" i="24"/>
  <c r="AF446" i="24"/>
  <c r="AF447" i="24"/>
  <c r="AF448" i="24"/>
  <c r="AF449" i="24"/>
  <c r="AF450" i="24"/>
  <c r="AF451" i="24"/>
  <c r="AF452" i="24"/>
  <c r="AF453" i="24"/>
  <c r="AF454" i="24"/>
  <c r="AF455" i="24"/>
  <c r="AF456" i="24"/>
  <c r="AF457" i="24"/>
  <c r="AF458" i="24"/>
  <c r="AF459" i="24"/>
  <c r="AF460" i="24"/>
  <c r="AF461" i="24"/>
  <c r="AF462" i="24"/>
  <c r="AF463" i="24"/>
  <c r="AF464" i="24"/>
  <c r="AF465" i="24"/>
  <c r="AF466" i="24"/>
  <c r="AF467" i="24"/>
  <c r="AF468" i="24"/>
  <c r="AF469" i="24"/>
  <c r="AF470" i="24"/>
  <c r="AF471" i="24"/>
  <c r="AF472" i="24"/>
  <c r="AF473" i="24"/>
  <c r="AF474" i="24"/>
  <c r="AF475" i="24"/>
  <c r="AF476" i="24"/>
  <c r="AF477" i="24"/>
  <c r="AF478" i="24"/>
  <c r="AF479" i="24"/>
  <c r="AF480" i="24"/>
  <c r="AF481" i="24"/>
  <c r="AF482" i="24"/>
  <c r="AF483" i="24"/>
  <c r="AF484" i="24"/>
  <c r="AF485" i="24"/>
  <c r="AF486" i="24"/>
  <c r="AF487" i="24"/>
  <c r="AF488" i="24"/>
  <c r="AF489" i="24"/>
  <c r="AF490" i="24"/>
  <c r="AF491" i="24"/>
  <c r="AF492" i="24"/>
  <c r="AF493" i="24"/>
  <c r="AF494" i="24"/>
  <c r="AF495" i="24"/>
  <c r="AF496" i="24"/>
  <c r="AF497" i="24"/>
  <c r="AF498" i="24"/>
  <c r="AF499" i="24"/>
  <c r="AF500" i="24"/>
  <c r="AF501" i="24"/>
  <c r="AF502" i="24"/>
  <c r="AF503" i="24"/>
  <c r="AF504" i="24"/>
  <c r="AF505" i="24"/>
  <c r="AF506" i="24"/>
  <c r="AF507" i="24"/>
  <c r="AF508" i="24"/>
  <c r="AF509" i="24"/>
  <c r="AF510" i="24"/>
  <c r="AF511" i="24"/>
  <c r="AF512" i="24"/>
  <c r="AF513" i="24"/>
  <c r="AF514" i="24"/>
  <c r="AF515" i="24"/>
  <c r="AF516" i="24"/>
  <c r="AF517" i="24"/>
  <c r="AF518" i="24"/>
  <c r="AF519" i="24"/>
  <c r="AF520" i="24"/>
  <c r="AF521" i="24"/>
  <c r="AF522" i="24"/>
  <c r="AF523" i="24"/>
  <c r="AF524" i="24"/>
  <c r="AF525" i="24"/>
  <c r="AF526" i="24"/>
  <c r="AF527" i="24"/>
  <c r="AF528" i="24"/>
  <c r="AF529" i="24"/>
  <c r="AF530" i="24"/>
  <c r="AF531" i="24"/>
  <c r="AF532" i="24"/>
  <c r="AF533" i="24"/>
  <c r="AF534" i="24"/>
  <c r="AF535" i="24"/>
  <c r="AF536" i="24"/>
  <c r="AF537" i="24"/>
  <c r="AF538" i="24"/>
  <c r="AF539" i="24"/>
  <c r="AF540" i="24"/>
  <c r="AF541" i="24"/>
  <c r="AF542" i="24"/>
  <c r="AF543" i="24"/>
  <c r="AF544" i="24"/>
  <c r="AF545" i="24"/>
  <c r="AF546" i="24"/>
  <c r="AF547" i="24"/>
  <c r="AF548" i="24"/>
  <c r="AF549" i="24"/>
  <c r="AF550" i="24"/>
  <c r="AF551" i="24"/>
  <c r="AF552" i="24"/>
  <c r="AF553" i="24"/>
  <c r="AF554" i="24"/>
  <c r="AF555" i="24"/>
  <c r="AF556" i="24"/>
  <c r="AF557" i="24"/>
  <c r="AF558" i="24"/>
  <c r="AF559" i="24"/>
  <c r="AF560" i="24"/>
  <c r="AF561" i="24"/>
  <c r="AF562" i="24"/>
  <c r="AF563" i="24"/>
  <c r="AF564" i="24"/>
  <c r="AF565" i="24"/>
  <c r="AF566" i="24"/>
  <c r="AF567" i="24"/>
  <c r="AF568" i="24"/>
  <c r="AF569" i="24"/>
  <c r="AF570" i="24"/>
  <c r="AF571" i="24"/>
  <c r="AF572" i="24"/>
  <c r="AF573" i="24"/>
  <c r="AF574" i="24"/>
  <c r="AF575" i="24"/>
  <c r="AF576" i="24"/>
  <c r="AF577" i="24"/>
  <c r="AF578" i="24"/>
  <c r="AF579" i="24"/>
  <c r="AM434" i="24"/>
  <c r="AM435" i="24"/>
  <c r="AM436" i="24"/>
  <c r="AM437" i="24"/>
  <c r="AM438" i="24"/>
  <c r="AM439" i="24"/>
  <c r="AM440" i="24"/>
  <c r="AM441" i="24"/>
  <c r="AM442" i="24"/>
  <c r="AM443" i="24"/>
  <c r="AM444" i="24"/>
  <c r="AM445" i="24"/>
  <c r="AM446" i="24"/>
  <c r="AM447" i="24"/>
  <c r="AM448" i="24"/>
  <c r="AM449" i="24"/>
  <c r="AM450" i="24"/>
  <c r="AM451" i="24"/>
  <c r="AM452" i="24"/>
  <c r="AM453" i="24"/>
  <c r="AM454" i="24"/>
  <c r="AM455" i="24"/>
  <c r="AM456" i="24"/>
  <c r="AM457" i="24"/>
  <c r="AM458" i="24"/>
  <c r="AM459" i="24"/>
  <c r="AM460" i="24"/>
  <c r="AM461" i="24"/>
  <c r="AM462" i="24"/>
  <c r="AM463" i="24"/>
  <c r="AM464" i="24"/>
  <c r="AM465" i="24"/>
  <c r="AM466" i="24"/>
  <c r="AM467" i="24"/>
  <c r="AM468" i="24"/>
  <c r="AM469" i="24"/>
  <c r="AM470" i="24"/>
  <c r="AM471" i="24"/>
  <c r="AM472" i="24"/>
  <c r="AM473" i="24"/>
  <c r="AM474" i="24"/>
  <c r="AM475" i="24"/>
  <c r="AM476" i="24"/>
  <c r="AM477" i="24"/>
  <c r="AM478" i="24"/>
  <c r="AM479" i="24"/>
  <c r="AM480" i="24"/>
  <c r="AM481" i="24"/>
  <c r="AM482" i="24"/>
  <c r="AM483" i="24"/>
  <c r="AM484" i="24"/>
  <c r="AM485" i="24"/>
  <c r="AM486" i="24"/>
  <c r="AM487" i="24"/>
  <c r="AM488" i="24"/>
  <c r="AM489" i="24"/>
  <c r="AM490" i="24"/>
  <c r="AM491" i="24"/>
  <c r="AM492" i="24"/>
  <c r="AM493" i="24"/>
  <c r="AM494" i="24"/>
  <c r="AM495" i="24"/>
  <c r="AM496" i="24"/>
  <c r="AM497" i="24"/>
  <c r="AM498" i="24"/>
  <c r="AM499" i="24"/>
  <c r="AM500" i="24"/>
  <c r="AM501" i="24"/>
  <c r="AM502" i="24"/>
  <c r="AM503" i="24"/>
  <c r="AM504" i="24"/>
  <c r="AM505" i="24"/>
  <c r="AM506" i="24"/>
  <c r="AM507" i="24"/>
  <c r="AM508" i="24"/>
  <c r="AM509" i="24"/>
  <c r="AM510" i="24"/>
  <c r="AM511" i="24"/>
  <c r="AM512" i="24"/>
  <c r="AM513" i="24"/>
  <c r="AM514" i="24"/>
  <c r="AM515" i="24"/>
  <c r="AM516" i="24"/>
  <c r="AM517" i="24"/>
  <c r="AM518" i="24"/>
  <c r="AM519" i="24"/>
  <c r="AM520" i="24"/>
  <c r="AM521" i="24"/>
  <c r="AM522" i="24"/>
  <c r="AM523" i="24"/>
  <c r="AM524" i="24"/>
  <c r="AM525" i="24"/>
  <c r="AM526" i="24"/>
  <c r="AM527" i="24"/>
  <c r="AM528" i="24"/>
  <c r="AM529" i="24"/>
  <c r="AM530" i="24"/>
  <c r="AM531" i="24"/>
  <c r="AM532" i="24"/>
  <c r="AM533" i="24"/>
  <c r="AM534" i="24"/>
  <c r="AM535" i="24"/>
  <c r="AM536" i="24"/>
  <c r="AM537" i="24"/>
  <c r="AM538" i="24"/>
  <c r="AM539" i="24"/>
  <c r="AM540" i="24"/>
  <c r="AM541" i="24"/>
  <c r="AM542" i="24"/>
  <c r="AM543" i="24"/>
  <c r="AM544" i="24"/>
  <c r="AM545" i="24"/>
  <c r="AM546" i="24"/>
  <c r="AM547" i="24"/>
  <c r="AM548" i="24"/>
  <c r="AM549" i="24"/>
  <c r="AM550" i="24"/>
  <c r="AM551" i="24"/>
  <c r="AM552" i="24"/>
  <c r="AM553" i="24"/>
  <c r="AM554" i="24"/>
  <c r="AM555" i="24"/>
  <c r="AM556" i="24"/>
  <c r="AM557" i="24"/>
  <c r="AM558" i="24"/>
  <c r="AM559" i="24"/>
  <c r="AM560" i="24"/>
  <c r="AM561" i="24"/>
  <c r="AM562" i="24"/>
  <c r="AM563" i="24"/>
  <c r="AM564" i="24"/>
  <c r="AM565" i="24"/>
  <c r="AM566" i="24"/>
  <c r="AM567" i="24"/>
  <c r="AM568" i="24"/>
  <c r="AM569" i="24"/>
  <c r="AM570" i="24"/>
  <c r="AM571" i="24"/>
  <c r="AM572" i="24"/>
  <c r="AM573" i="24"/>
  <c r="AM574" i="24"/>
  <c r="AM575" i="24"/>
  <c r="AM576" i="24"/>
  <c r="AM577" i="24"/>
  <c r="AM578" i="24"/>
  <c r="AM579" i="24"/>
  <c r="AR422" i="24"/>
  <c r="AR423" i="24"/>
  <c r="AR424" i="24"/>
  <c r="AR425" i="24"/>
  <c r="AR426" i="24"/>
  <c r="AR427" i="24"/>
  <c r="AR428" i="24"/>
  <c r="AR429" i="24"/>
  <c r="AR430" i="24"/>
  <c r="AR431" i="24"/>
  <c r="AR432" i="24"/>
  <c r="AR433" i="24"/>
  <c r="AR434" i="24"/>
  <c r="AR435" i="24"/>
  <c r="AR436" i="24"/>
  <c r="AR437" i="24"/>
  <c r="AR438" i="24"/>
  <c r="AR439" i="24"/>
  <c r="AR440" i="24"/>
  <c r="AR441" i="24"/>
  <c r="AR442" i="24"/>
  <c r="AR443" i="24"/>
  <c r="AR444" i="24"/>
  <c r="AR445" i="24"/>
  <c r="AR446" i="24"/>
  <c r="AR447" i="24"/>
  <c r="AR448" i="24"/>
  <c r="AR449" i="24"/>
  <c r="AR450" i="24"/>
  <c r="AR451" i="24"/>
  <c r="AR452" i="24"/>
  <c r="AR453" i="24"/>
  <c r="AR454" i="24"/>
  <c r="AR455" i="24"/>
  <c r="AR456" i="24"/>
  <c r="AR457" i="24"/>
  <c r="AR458" i="24"/>
  <c r="AR459" i="24"/>
  <c r="AR460" i="24"/>
  <c r="AR461" i="24"/>
  <c r="AR462" i="24"/>
  <c r="AR463" i="24"/>
  <c r="AR464" i="24"/>
  <c r="AR465" i="24"/>
  <c r="AR466" i="24"/>
  <c r="AR467" i="24"/>
  <c r="AR468" i="24"/>
  <c r="AR469" i="24"/>
  <c r="AR470" i="24"/>
  <c r="AR471" i="24"/>
  <c r="AR472" i="24"/>
  <c r="AR473" i="24"/>
  <c r="AR474" i="24"/>
  <c r="AR475" i="24"/>
  <c r="AR476" i="24"/>
  <c r="AR477" i="24"/>
  <c r="AR478" i="24"/>
  <c r="AR479" i="24"/>
  <c r="AR480" i="24"/>
  <c r="AR481" i="24"/>
  <c r="AR482" i="24"/>
  <c r="AR483" i="24"/>
  <c r="AR484" i="24"/>
  <c r="AR485" i="24"/>
  <c r="AR486" i="24"/>
  <c r="AR487" i="24"/>
  <c r="AR488" i="24"/>
  <c r="AR489" i="24"/>
  <c r="AR490" i="24"/>
  <c r="AR491" i="24"/>
  <c r="AR492" i="24"/>
  <c r="AR493" i="24"/>
  <c r="AR494" i="24"/>
  <c r="AR495" i="24"/>
  <c r="AR496" i="24"/>
  <c r="AR497" i="24"/>
  <c r="AR498" i="24"/>
  <c r="AR499" i="24"/>
  <c r="AR500" i="24"/>
  <c r="AR501" i="24"/>
  <c r="AR502" i="24"/>
  <c r="AR503" i="24"/>
  <c r="AR504" i="24"/>
  <c r="AR505" i="24"/>
  <c r="AR506" i="24"/>
  <c r="AR507" i="24"/>
  <c r="AR508" i="24"/>
  <c r="AR509" i="24"/>
  <c r="AR510" i="24"/>
  <c r="AR511" i="24"/>
  <c r="AR512" i="24"/>
  <c r="AR513" i="24"/>
  <c r="AR514" i="24"/>
  <c r="AR515" i="24"/>
  <c r="AR516" i="24"/>
  <c r="AR517" i="24"/>
  <c r="AR518" i="24"/>
  <c r="AR519" i="24"/>
  <c r="AR520" i="24"/>
  <c r="AR521" i="24"/>
  <c r="AR522" i="24"/>
  <c r="AR523" i="24"/>
  <c r="AR524" i="24"/>
  <c r="AR525" i="24"/>
  <c r="AR526" i="24"/>
  <c r="AR527" i="24"/>
  <c r="AR528" i="24"/>
  <c r="AR529" i="24"/>
  <c r="AR530" i="24"/>
  <c r="AR531" i="24"/>
  <c r="AR532" i="24"/>
  <c r="AR533" i="24"/>
  <c r="AR534" i="24"/>
  <c r="AR535" i="24"/>
  <c r="AR536" i="24"/>
  <c r="AR537" i="24"/>
  <c r="AR538" i="24"/>
  <c r="AR539" i="24"/>
  <c r="AR540" i="24"/>
  <c r="AR541" i="24"/>
  <c r="AR542" i="24"/>
  <c r="AR543" i="24"/>
  <c r="AR544" i="24"/>
  <c r="AR545" i="24"/>
  <c r="AR546" i="24"/>
  <c r="AR547" i="24"/>
  <c r="AR548" i="24"/>
  <c r="AR549" i="24"/>
  <c r="AR550" i="24"/>
  <c r="AR551" i="24"/>
  <c r="AR552" i="24"/>
  <c r="AR553" i="24"/>
  <c r="AR554" i="24"/>
  <c r="AR555" i="24"/>
  <c r="AR556" i="24"/>
  <c r="AR557" i="24"/>
  <c r="AR558" i="24"/>
  <c r="AR559" i="24"/>
  <c r="AR560" i="24"/>
  <c r="AR561" i="24"/>
  <c r="AR562" i="24"/>
  <c r="AR563" i="24"/>
  <c r="AR564" i="24"/>
  <c r="AR565" i="24"/>
  <c r="AR566" i="24"/>
  <c r="AR567" i="24"/>
  <c r="AR568" i="24"/>
  <c r="AR569" i="24"/>
  <c r="AR570" i="24"/>
  <c r="AR571" i="24"/>
  <c r="AR572" i="24"/>
  <c r="AR573" i="24"/>
  <c r="AR574" i="24"/>
  <c r="AR575" i="24"/>
  <c r="AR576" i="24"/>
  <c r="AR577" i="24"/>
  <c r="AR578" i="24"/>
  <c r="AJ582" i="24"/>
  <c r="AM582" i="24" s="1"/>
  <c r="AJ583" i="24"/>
  <c r="AM583" i="24" s="1"/>
  <c r="AJ584" i="24"/>
  <c r="AM584" i="24" s="1"/>
  <c r="AJ581" i="24"/>
  <c r="AM581" i="24" s="1"/>
  <c r="AL584" i="24"/>
  <c r="AL583" i="24"/>
  <c r="AL582" i="24"/>
  <c r="AL581" i="24"/>
  <c r="AE584" i="24"/>
  <c r="AE583" i="24"/>
  <c r="AE582" i="24"/>
  <c r="AE581" i="24"/>
  <c r="Y577" i="24"/>
  <c r="Y576" i="24"/>
  <c r="Y575" i="24"/>
  <c r="Y574" i="24"/>
  <c r="Y573" i="24"/>
  <c r="Y572" i="24"/>
  <c r="Y571" i="24"/>
  <c r="Y570" i="24"/>
  <c r="Y569" i="24"/>
  <c r="Y568" i="24"/>
  <c r="Y567" i="24"/>
  <c r="Y566" i="24"/>
  <c r="Y561" i="24"/>
  <c r="Y560" i="24"/>
  <c r="Y559" i="24"/>
  <c r="Y558" i="24"/>
  <c r="Y557" i="24"/>
  <c r="Y556" i="24"/>
  <c r="Y555" i="24"/>
  <c r="Y554" i="24"/>
  <c r="Y553" i="24"/>
  <c r="Y552" i="24"/>
  <c r="Y551" i="24"/>
  <c r="Y550" i="24"/>
  <c r="Y549" i="24"/>
  <c r="Y548" i="24"/>
  <c r="Y547" i="24"/>
  <c r="Y546" i="24"/>
  <c r="Y545" i="24"/>
  <c r="Y544" i="24"/>
  <c r="Y543" i="24"/>
  <c r="Y542" i="24"/>
  <c r="Y541" i="24"/>
  <c r="Y540" i="24"/>
  <c r="Y539" i="24"/>
  <c r="Y538" i="24"/>
  <c r="Y537" i="24"/>
  <c r="Y536" i="24"/>
  <c r="Y535" i="24"/>
  <c r="Y534" i="24"/>
  <c r="Y533" i="24"/>
  <c r="Y532" i="24"/>
  <c r="Y531" i="24"/>
  <c r="Y530" i="24"/>
  <c r="Y529" i="24"/>
  <c r="Y528" i="24"/>
  <c r="Y527" i="24"/>
  <c r="Y526" i="24"/>
  <c r="Y525" i="24"/>
  <c r="Y524" i="24"/>
  <c r="Y523" i="24"/>
  <c r="Y522" i="24"/>
  <c r="Y521" i="24"/>
  <c r="Y520" i="24"/>
  <c r="Y519" i="24"/>
  <c r="Y518" i="24"/>
  <c r="Y517" i="24"/>
  <c r="Y516" i="24"/>
  <c r="Y515" i="24"/>
  <c r="Y514" i="24"/>
  <c r="Y513" i="24"/>
  <c r="Y512" i="24"/>
  <c r="Y511" i="24"/>
  <c r="Y510" i="24"/>
  <c r="Y509" i="24"/>
  <c r="Y508" i="24"/>
  <c r="Y507" i="24"/>
  <c r="Y506" i="24"/>
  <c r="Y505" i="24"/>
  <c r="Y504" i="24"/>
  <c r="Y503" i="24"/>
  <c r="Y502" i="24"/>
  <c r="Y501" i="24"/>
  <c r="Y500" i="24"/>
  <c r="Y499" i="24"/>
  <c r="Y498" i="24"/>
  <c r="Y497" i="24"/>
  <c r="Y496" i="24"/>
  <c r="Y495" i="24"/>
  <c r="Y494" i="24"/>
  <c r="Y493" i="24"/>
  <c r="Y492" i="24"/>
  <c r="Y491" i="24"/>
  <c r="Y490" i="24"/>
  <c r="Y489" i="24"/>
  <c r="Y488" i="24"/>
  <c r="Y487" i="24"/>
  <c r="Y486" i="24"/>
  <c r="Y485" i="24"/>
  <c r="Y484" i="24"/>
  <c r="Y483" i="24"/>
  <c r="Y482" i="24"/>
  <c r="Y481" i="24"/>
  <c r="Y480" i="24"/>
  <c r="Y479" i="24"/>
  <c r="Y478" i="24"/>
  <c r="Y477" i="24"/>
  <c r="Y476" i="24"/>
  <c r="Y475" i="24"/>
  <c r="Y474" i="24"/>
  <c r="Y473" i="24"/>
  <c r="Y472" i="24"/>
  <c r="Y471" i="24"/>
  <c r="Y470" i="24"/>
  <c r="Y469" i="24"/>
  <c r="Y468" i="24"/>
  <c r="Y467" i="24"/>
  <c r="Y466" i="24"/>
  <c r="Y465" i="24"/>
  <c r="Y464" i="24"/>
  <c r="Y463" i="24"/>
  <c r="Y462" i="24"/>
  <c r="Y461" i="24"/>
  <c r="Y460" i="24"/>
  <c r="Y459" i="24"/>
  <c r="Y458" i="24"/>
  <c r="Y457" i="24"/>
  <c r="Y456" i="24"/>
  <c r="Y455" i="24"/>
  <c r="Y454" i="24"/>
  <c r="Y453" i="24"/>
  <c r="Y452" i="24"/>
  <c r="Y451" i="24"/>
  <c r="Y450" i="24"/>
  <c r="Y449" i="24"/>
  <c r="Y448" i="24"/>
  <c r="Y447" i="24"/>
  <c r="Y446" i="24"/>
  <c r="Y445" i="24"/>
  <c r="Y444" i="24"/>
  <c r="Y443" i="24"/>
  <c r="Y442" i="24"/>
  <c r="Y441" i="24"/>
  <c r="Y440" i="24"/>
  <c r="Y439" i="24"/>
  <c r="Y438" i="24"/>
  <c r="Y437" i="24"/>
  <c r="Y436" i="24"/>
  <c r="Y435" i="24"/>
  <c r="Y434" i="24"/>
  <c r="X582" i="24"/>
  <c r="X583" i="24"/>
  <c r="X584" i="24"/>
  <c r="X581" i="24"/>
  <c r="AO584" i="24" l="1"/>
  <c r="AO582" i="24"/>
  <c r="AO583" i="24"/>
  <c r="AO581" i="24"/>
  <c r="AN581" i="24"/>
  <c r="AR581" i="24" s="1"/>
  <c r="AN584" i="24"/>
  <c r="AR584" i="24" s="1"/>
  <c r="AN583" i="24"/>
  <c r="AR583" i="24" s="1"/>
  <c r="AN582" i="24"/>
  <c r="AR582" i="24" s="1"/>
  <c r="AC582" i="24"/>
  <c r="AF582" i="24" s="1"/>
  <c r="AC583" i="24"/>
  <c r="AF583" i="24" s="1"/>
  <c r="AC584" i="24"/>
  <c r="AF584" i="24" s="1"/>
  <c r="AC581" i="24"/>
  <c r="AF581" i="24" s="1"/>
  <c r="V582" i="24"/>
  <c r="Y582" i="24" s="1"/>
  <c r="V583" i="24"/>
  <c r="Y583" i="24" s="1"/>
  <c r="V584" i="24"/>
  <c r="Y584" i="24" s="1"/>
  <c r="V581" i="24"/>
  <c r="Y581" i="24" s="1"/>
  <c r="AP581" i="24" l="1"/>
  <c r="AP584" i="24"/>
  <c r="AP583" i="24"/>
  <c r="AP582" i="24"/>
  <c r="V579" i="24"/>
  <c r="X579" i="24" s="1"/>
  <c r="BW578" i="24"/>
  <c r="BW581" i="24"/>
  <c r="BW582" i="24"/>
  <c r="BW583" i="24"/>
  <c r="BW584" i="24"/>
  <c r="BW566" i="24"/>
  <c r="BW567" i="24"/>
  <c r="BW568" i="24"/>
  <c r="BW569" i="24"/>
  <c r="BW570" i="24"/>
  <c r="BW571" i="24"/>
  <c r="BW572" i="24"/>
  <c r="BW573" i="24"/>
  <c r="BW574" i="24"/>
  <c r="BW575" i="24"/>
  <c r="BW576" i="24"/>
  <c r="BW577" i="24"/>
  <c r="BW565" i="24"/>
  <c r="BW564" i="24"/>
  <c r="BW563" i="24"/>
  <c r="BW562" i="24"/>
  <c r="BW561" i="24"/>
  <c r="BW560" i="24"/>
  <c r="BW559" i="24"/>
  <c r="BW558" i="24"/>
  <c r="BW557" i="24"/>
  <c r="BW556" i="24"/>
  <c r="BW555" i="24"/>
  <c r="BW554" i="24"/>
  <c r="BW553" i="24"/>
  <c r="BW552" i="24"/>
  <c r="BW551" i="24"/>
  <c r="BW550" i="24"/>
  <c r="CW578" i="24"/>
  <c r="CW566" i="24" l="1"/>
  <c r="CW567" i="24"/>
  <c r="CW568" i="24"/>
  <c r="CW569" i="24"/>
  <c r="CW570" i="24"/>
  <c r="CW571" i="24"/>
  <c r="CW572" i="24"/>
  <c r="CW573" i="24"/>
  <c r="CW574" i="24"/>
  <c r="CW575" i="24"/>
  <c r="CW576" i="24"/>
  <c r="CW577" i="24"/>
  <c r="CW565" i="24" l="1"/>
  <c r="CW564" i="24"/>
  <c r="CW563" i="24"/>
  <c r="CW562" i="24"/>
  <c r="CW561" i="24"/>
  <c r="CW560" i="24"/>
  <c r="CW559" i="24"/>
  <c r="CW558" i="24"/>
  <c r="CW557" i="24"/>
  <c r="CW556" i="24"/>
  <c r="CW555" i="24"/>
  <c r="CW554" i="24"/>
  <c r="CW553" i="24"/>
  <c r="CW552" i="24"/>
  <c r="CW551" i="24"/>
  <c r="CW550" i="24"/>
  <c r="BP578" i="24" l="1"/>
  <c r="DK578" i="24" l="1"/>
  <c r="DK577" i="24" l="1"/>
  <c r="DK576" i="24"/>
  <c r="DK575" i="24"/>
  <c r="DK574" i="24"/>
  <c r="DK573" i="24"/>
  <c r="DK572" i="24"/>
  <c r="DK571" i="24"/>
  <c r="DK570" i="24"/>
  <c r="DK569" i="24"/>
  <c r="DK568" i="24"/>
  <c r="DK567" i="24"/>
  <c r="DK566" i="24"/>
  <c r="DK565" i="24"/>
  <c r="DK564" i="24"/>
  <c r="DK563" i="24"/>
  <c r="DK562" i="24"/>
  <c r="AL578" i="24" l="1"/>
  <c r="AE578" i="24"/>
  <c r="V578" i="24"/>
  <c r="X578" i="24" l="1"/>
  <c r="Y578" i="24"/>
  <c r="V565" i="24"/>
  <c r="Y565" i="24" s="1"/>
  <c r="V564" i="24" l="1"/>
  <c r="Y564" i="24" s="1"/>
  <c r="V563" i="24" l="1"/>
  <c r="Y563" i="24" s="1"/>
  <c r="V562" i="24"/>
  <c r="Y562" i="24" s="1"/>
  <c r="DK561" i="24" l="1"/>
  <c r="DJ561" i="24"/>
  <c r="DK560" i="24"/>
  <c r="DJ560" i="24"/>
  <c r="DK559" i="24"/>
  <c r="DJ559" i="24"/>
  <c r="DK558" i="24"/>
  <c r="DJ558" i="24"/>
  <c r="DK557" i="24"/>
  <c r="DJ557" i="24"/>
  <c r="DK556" i="24"/>
  <c r="DJ556" i="24"/>
  <c r="DK555" i="24"/>
  <c r="DJ555" i="24"/>
  <c r="DK554" i="24"/>
  <c r="DJ554" i="24"/>
  <c r="DK553" i="24"/>
  <c r="DJ553" i="24"/>
  <c r="DK552" i="24"/>
  <c r="DJ552" i="24"/>
  <c r="DK551" i="24"/>
  <c r="DJ551" i="24"/>
  <c r="DK550" i="24"/>
  <c r="DJ550" i="24"/>
  <c r="BP548" i="24"/>
  <c r="BI548" i="24"/>
  <c r="CW546" i="24" l="1"/>
  <c r="DJ520" i="24"/>
  <c r="DK520" i="24"/>
  <c r="DJ521" i="24"/>
  <c r="DK521" i="24"/>
  <c r="DJ522" i="24"/>
  <c r="DK522" i="24"/>
  <c r="DJ523" i="24"/>
  <c r="DK523" i="24"/>
  <c r="DJ524" i="24"/>
  <c r="DK524" i="24"/>
  <c r="DJ525" i="24"/>
  <c r="DK525" i="24"/>
  <c r="DJ526" i="24"/>
  <c r="DK526" i="24"/>
  <c r="DJ527" i="24"/>
  <c r="DK527" i="24"/>
  <c r="DJ528" i="24"/>
  <c r="DK528" i="24"/>
  <c r="DJ529" i="24"/>
  <c r="DK529" i="24"/>
  <c r="DJ530" i="24"/>
  <c r="DK530" i="24"/>
  <c r="DJ531" i="24"/>
  <c r="DK531" i="24"/>
  <c r="DJ532" i="24"/>
  <c r="DK532" i="24"/>
  <c r="DJ533" i="24"/>
  <c r="DK533" i="24"/>
  <c r="DJ534" i="24"/>
  <c r="DK534" i="24"/>
  <c r="DJ535" i="24"/>
  <c r="DK535" i="24"/>
  <c r="DJ536" i="24"/>
  <c r="DK536" i="24"/>
  <c r="DJ537" i="24"/>
  <c r="DK537" i="24"/>
  <c r="DJ538" i="24"/>
  <c r="DK538" i="24"/>
  <c r="DJ539" i="24"/>
  <c r="DK539" i="24"/>
  <c r="DJ540" i="24"/>
  <c r="DK540" i="24"/>
  <c r="DJ541" i="24"/>
  <c r="DK541" i="24"/>
  <c r="DJ542" i="24"/>
  <c r="DK542" i="24"/>
  <c r="DJ543" i="24"/>
  <c r="DK543" i="24"/>
  <c r="DJ544" i="24"/>
  <c r="DK544" i="24"/>
  <c r="DJ545" i="24"/>
  <c r="DK545" i="24"/>
  <c r="DJ546" i="24"/>
  <c r="DK546" i="24"/>
  <c r="DJ297" i="24"/>
  <c r="BH10" i="24"/>
  <c r="BW99" i="24"/>
  <c r="CW275" i="24"/>
  <c r="BN277" i="24"/>
  <c r="BF9" i="24"/>
  <c r="BF433" i="24"/>
  <c r="BF432" i="24"/>
  <c r="BF431" i="24"/>
  <c r="BF430" i="24"/>
  <c r="BF429" i="24"/>
  <c r="BF428" i="24"/>
  <c r="BF427" i="24"/>
  <c r="BF426" i="24"/>
  <c r="BF425" i="24"/>
  <c r="BF424" i="24"/>
  <c r="BF423" i="24"/>
  <c r="BF422" i="24"/>
  <c r="BF421" i="24"/>
  <c r="BF420" i="24"/>
  <c r="BF419" i="24"/>
  <c r="BF418" i="24"/>
  <c r="BF417" i="24"/>
  <c r="BF416" i="24"/>
  <c r="BF415" i="24"/>
  <c r="BF414" i="24"/>
  <c r="BF413" i="24"/>
  <c r="BF412" i="24"/>
  <c r="BF411" i="24"/>
  <c r="BF410" i="24"/>
  <c r="BF409" i="24"/>
  <c r="BF408" i="24"/>
  <c r="BF407" i="24"/>
  <c r="BF406" i="24"/>
  <c r="BF405" i="24"/>
  <c r="BF404" i="24"/>
  <c r="BF403" i="24"/>
  <c r="BF402" i="24"/>
  <c r="BF401" i="24"/>
  <c r="BF400" i="24"/>
  <c r="BF399" i="24"/>
  <c r="BF398" i="24"/>
  <c r="BF397" i="24"/>
  <c r="BF396" i="24"/>
  <c r="BF395" i="24"/>
  <c r="BF394" i="24"/>
  <c r="BF393" i="24"/>
  <c r="BF392" i="24"/>
  <c r="BF391" i="24"/>
  <c r="BF390" i="24"/>
  <c r="BF389" i="24"/>
  <c r="BF388" i="24"/>
  <c r="BF387" i="24"/>
  <c r="BF386" i="24"/>
  <c r="BF385" i="24"/>
  <c r="BF384" i="24"/>
  <c r="BF383" i="24"/>
  <c r="BF382" i="24"/>
  <c r="BF381" i="24"/>
  <c r="BF380" i="24"/>
  <c r="BF379" i="24"/>
  <c r="BF378" i="24"/>
  <c r="BF377" i="24"/>
  <c r="BF376" i="24"/>
  <c r="BF375" i="24"/>
  <c r="BF374" i="24"/>
  <c r="BF373" i="24"/>
  <c r="BF372" i="24"/>
  <c r="BF371" i="24"/>
  <c r="BF370" i="24"/>
  <c r="BF369" i="24"/>
  <c r="BF368" i="24"/>
  <c r="BF367" i="24"/>
  <c r="BF366" i="24"/>
  <c r="BF365" i="24"/>
  <c r="BF364" i="24"/>
  <c r="BF363" i="24"/>
  <c r="BF362" i="24"/>
  <c r="BF361" i="24"/>
  <c r="BF360" i="24"/>
  <c r="BF359" i="24"/>
  <c r="BF358" i="24"/>
  <c r="BF357" i="24"/>
  <c r="BF356" i="24"/>
  <c r="BF355" i="24"/>
  <c r="BF354" i="24"/>
  <c r="BF353" i="24"/>
  <c r="BF352" i="24"/>
  <c r="BF351" i="24"/>
  <c r="BF350" i="24"/>
  <c r="BF349" i="24"/>
  <c r="BF348" i="24"/>
  <c r="BF347" i="24"/>
  <c r="BF346" i="24"/>
  <c r="BF345" i="24"/>
  <c r="BF344" i="24"/>
  <c r="BF343" i="24"/>
  <c r="BF342" i="24"/>
  <c r="BF341" i="24"/>
  <c r="BF340" i="24"/>
  <c r="BF339" i="24"/>
  <c r="BF338" i="24"/>
  <c r="BF337" i="24"/>
  <c r="BF336" i="24"/>
  <c r="BF335" i="24"/>
  <c r="BF334" i="24"/>
  <c r="BF333" i="24"/>
  <c r="BF332" i="24"/>
  <c r="BF331" i="24"/>
  <c r="BF330" i="24"/>
  <c r="BF329" i="24"/>
  <c r="BF328" i="24"/>
  <c r="BF327" i="24"/>
  <c r="BF326" i="24"/>
  <c r="BF325" i="24"/>
  <c r="BF324" i="24"/>
  <c r="BF323" i="24"/>
  <c r="BF322" i="24"/>
  <c r="BF321" i="24"/>
  <c r="BF320" i="24"/>
  <c r="BF319" i="24"/>
  <c r="BF318" i="24"/>
  <c r="BF317" i="24"/>
  <c r="BF316" i="24"/>
  <c r="BF315" i="24"/>
  <c r="BF314" i="24"/>
  <c r="BF313" i="24"/>
  <c r="BF312" i="24"/>
  <c r="BF311" i="24"/>
  <c r="BF310" i="24"/>
  <c r="BF309" i="24"/>
  <c r="BF308" i="24"/>
  <c r="BF307" i="24"/>
  <c r="BF306" i="24"/>
  <c r="BF305" i="24"/>
  <c r="BF304" i="24"/>
  <c r="BF303" i="24"/>
  <c r="BF302" i="24"/>
  <c r="BF301" i="24"/>
  <c r="BF300" i="24"/>
  <c r="BF299" i="24"/>
  <c r="BF298" i="24"/>
  <c r="BF297" i="24"/>
  <c r="BF296" i="24"/>
  <c r="BF295" i="24"/>
  <c r="BF294" i="24"/>
  <c r="BF293" i="24"/>
  <c r="BF292" i="24"/>
  <c r="BF291" i="24"/>
  <c r="BF290" i="24"/>
  <c r="BF289" i="24"/>
  <c r="BF288" i="24"/>
  <c r="BF287" i="24"/>
  <c r="BF286" i="24"/>
  <c r="BF285" i="24"/>
  <c r="BF284" i="24"/>
  <c r="BF283" i="24"/>
  <c r="BF282" i="24"/>
  <c r="BF281" i="24"/>
  <c r="BF280" i="24"/>
  <c r="BF279" i="24"/>
  <c r="BF278" i="24"/>
  <c r="BF277" i="24"/>
  <c r="BF276" i="24"/>
  <c r="BF275" i="24"/>
  <c r="BF274" i="24"/>
  <c r="BF273" i="24"/>
  <c r="BF272" i="24"/>
  <c r="BF271" i="24"/>
  <c r="BF270" i="24"/>
  <c r="BF269" i="24"/>
  <c r="BF268" i="24"/>
  <c r="BF267" i="24"/>
  <c r="BF266" i="24"/>
  <c r="BF265" i="24"/>
  <c r="BF264" i="24"/>
  <c r="BF263" i="24"/>
  <c r="BF262" i="24"/>
  <c r="BF261" i="24"/>
  <c r="BF260" i="24"/>
  <c r="BF259" i="24"/>
  <c r="BF258" i="24"/>
  <c r="BF257" i="24"/>
  <c r="BF256" i="24"/>
  <c r="BF255" i="24"/>
  <c r="BF254" i="24"/>
  <c r="BF253" i="24"/>
  <c r="BF252" i="24"/>
  <c r="BF251" i="24"/>
  <c r="BF250" i="24"/>
  <c r="BF249" i="24"/>
  <c r="BF248" i="24"/>
  <c r="BF247" i="24"/>
  <c r="BF246" i="24"/>
  <c r="BF245" i="24"/>
  <c r="BF244" i="24"/>
  <c r="BF243" i="24"/>
  <c r="BF242" i="24"/>
  <c r="BF241" i="24"/>
  <c r="BF240" i="24"/>
  <c r="BF239" i="24"/>
  <c r="BF238" i="24"/>
  <c r="BF237" i="24"/>
  <c r="BF236" i="24"/>
  <c r="BF235" i="24"/>
  <c r="BF234" i="24"/>
  <c r="BF233" i="24"/>
  <c r="BF232" i="24"/>
  <c r="BF231" i="24"/>
  <c r="BF230" i="24"/>
  <c r="BF229" i="24"/>
  <c r="BF228" i="24"/>
  <c r="BF227" i="24"/>
  <c r="BF226" i="24"/>
  <c r="BF225" i="24"/>
  <c r="BF224" i="24"/>
  <c r="BF223" i="24"/>
  <c r="BF222" i="24"/>
  <c r="BF221" i="24"/>
  <c r="BF220" i="24"/>
  <c r="BF219" i="24"/>
  <c r="BF218" i="24"/>
  <c r="BF217" i="24"/>
  <c r="BF216" i="24"/>
  <c r="BF215" i="24"/>
  <c r="BF214" i="24"/>
  <c r="BF213" i="24"/>
  <c r="BF212" i="24"/>
  <c r="BF211" i="24"/>
  <c r="BF210" i="24"/>
  <c r="BF209" i="24"/>
  <c r="BF208" i="24"/>
  <c r="BF201" i="24"/>
  <c r="BF200" i="24"/>
  <c r="BF199" i="24"/>
  <c r="BF198" i="24"/>
  <c r="BF197" i="24"/>
  <c r="BF196" i="24"/>
  <c r="BF195" i="24"/>
  <c r="BF194" i="24"/>
  <c r="BF193" i="24"/>
  <c r="BF192" i="24"/>
  <c r="BF191" i="24"/>
  <c r="BF190" i="24"/>
  <c r="BF189" i="24"/>
  <c r="BF188" i="24"/>
  <c r="BF187" i="24"/>
  <c r="BF186" i="24"/>
  <c r="BF185" i="24"/>
  <c r="BF184" i="24"/>
  <c r="BF183" i="24"/>
  <c r="BF182" i="24"/>
  <c r="BF181" i="24"/>
  <c r="BF180" i="24"/>
  <c r="BF179" i="24"/>
  <c r="BF178" i="24"/>
  <c r="BF177" i="24"/>
  <c r="BF176" i="24"/>
  <c r="BF175" i="24"/>
  <c r="BF174" i="24"/>
  <c r="BF173" i="24"/>
  <c r="BF172" i="24"/>
  <c r="BF171" i="24"/>
  <c r="BF170" i="24"/>
  <c r="BF169" i="24"/>
  <c r="BF168" i="24"/>
  <c r="BF167" i="24"/>
  <c r="BF166" i="24"/>
  <c r="BF165" i="24"/>
  <c r="BF164" i="24"/>
  <c r="BF163" i="24"/>
  <c r="BF162" i="24"/>
  <c r="BF161" i="24"/>
  <c r="BF160" i="24"/>
  <c r="BF159" i="24"/>
  <c r="BF158" i="24"/>
  <c r="BF157" i="24"/>
  <c r="BF156" i="24"/>
  <c r="BF155" i="24"/>
  <c r="BF150" i="24"/>
  <c r="BF149" i="24"/>
  <c r="BF148" i="24"/>
  <c r="BF147" i="24"/>
  <c r="BF146" i="24"/>
  <c r="BF145" i="24"/>
  <c r="BF144" i="24"/>
  <c r="BF143" i="24"/>
  <c r="BF142" i="24"/>
  <c r="BF141" i="24"/>
  <c r="BF140" i="24"/>
  <c r="BF139" i="24"/>
  <c r="BF138" i="24"/>
  <c r="BF137" i="24"/>
  <c r="BF136" i="24"/>
  <c r="BF135" i="24"/>
  <c r="BF134" i="24"/>
  <c r="BF133" i="24"/>
  <c r="BF132" i="24"/>
  <c r="BF131" i="24"/>
  <c r="BF130" i="24"/>
  <c r="BF129" i="24"/>
  <c r="BF128" i="24"/>
  <c r="BF127" i="24"/>
  <c r="BF126" i="24"/>
  <c r="BF125" i="24"/>
  <c r="BF124" i="24"/>
  <c r="BF123" i="24"/>
  <c r="BF122" i="24"/>
  <c r="BF121" i="24"/>
  <c r="BF120" i="24"/>
  <c r="BF119" i="24"/>
  <c r="BF118" i="24"/>
  <c r="BF117" i="24"/>
  <c r="BF116" i="24"/>
  <c r="BF115" i="24"/>
  <c r="BF110" i="24"/>
  <c r="BF109" i="24"/>
  <c r="BF108" i="24"/>
  <c r="BF103" i="24"/>
  <c r="BF102" i="24"/>
  <c r="BF101" i="24"/>
  <c r="BF100" i="24"/>
  <c r="BF99" i="24"/>
  <c r="BF96" i="24"/>
  <c r="BF95" i="24"/>
  <c r="BF92" i="24"/>
  <c r="BF91" i="24"/>
  <c r="BF90" i="24"/>
  <c r="BF89" i="24"/>
  <c r="BF88" i="24"/>
  <c r="BF87" i="24"/>
  <c r="BF86" i="24"/>
  <c r="BF85" i="24"/>
  <c r="BF84" i="24"/>
  <c r="BF83" i="24"/>
  <c r="BF82" i="24"/>
  <c r="BF81" i="24"/>
  <c r="BF80" i="24"/>
  <c r="BF79" i="24"/>
  <c r="BF78" i="24"/>
  <c r="BF77" i="24"/>
  <c r="BF76" i="24"/>
  <c r="BF75" i="24"/>
  <c r="BF74" i="24"/>
  <c r="BF73" i="24"/>
  <c r="BF72" i="24"/>
  <c r="BF71" i="24"/>
  <c r="BF70" i="24"/>
  <c r="BF69" i="24"/>
  <c r="BF41" i="24"/>
  <c r="BF35" i="24"/>
  <c r="BF34" i="24"/>
  <c r="BF33" i="24"/>
  <c r="BF32" i="24"/>
  <c r="BF31" i="24"/>
  <c r="BF30" i="24"/>
  <c r="AR10" i="24"/>
  <c r="AR11" i="24"/>
  <c r="AR12" i="24"/>
  <c r="AR13" i="24"/>
  <c r="AR14" i="24"/>
  <c r="AR15" i="24"/>
  <c r="AR16" i="24"/>
  <c r="AR17" i="24"/>
  <c r="AR18" i="24"/>
  <c r="AR19" i="24"/>
  <c r="AR20" i="24"/>
  <c r="AR21" i="24"/>
  <c r="AR22" i="24"/>
  <c r="AR23" i="24"/>
  <c r="AR24" i="24"/>
  <c r="AR25" i="24"/>
  <c r="AR26" i="24"/>
  <c r="AR27" i="24"/>
  <c r="AR28" i="24"/>
  <c r="AR29" i="24"/>
  <c r="AR30" i="24"/>
  <c r="AR31" i="24"/>
  <c r="AR32" i="24"/>
  <c r="AR33" i="24"/>
  <c r="AR34" i="24"/>
  <c r="AR35" i="24"/>
  <c r="AR36" i="24"/>
  <c r="AR37" i="24"/>
  <c r="AR38" i="24"/>
  <c r="AR39" i="24"/>
  <c r="AR40" i="24"/>
  <c r="AR41" i="24"/>
  <c r="AR42" i="24"/>
  <c r="AR43" i="24"/>
  <c r="AR44" i="24"/>
  <c r="AR45" i="24"/>
  <c r="AR46" i="24"/>
  <c r="AR47" i="24"/>
  <c r="AR48" i="24"/>
  <c r="AR49" i="24"/>
  <c r="AR50" i="24"/>
  <c r="AR51" i="24"/>
  <c r="AR52" i="24"/>
  <c r="AR53" i="24"/>
  <c r="AR54" i="24"/>
  <c r="AR55" i="24"/>
  <c r="AR56" i="24"/>
  <c r="AR57" i="24"/>
  <c r="AR58" i="24"/>
  <c r="AR59" i="24"/>
  <c r="AR60" i="24"/>
  <c r="AR61" i="24"/>
  <c r="AR62" i="24"/>
  <c r="AR63" i="24"/>
  <c r="AR64" i="24"/>
  <c r="AR65" i="24"/>
  <c r="AR66" i="24"/>
  <c r="AR202" i="24"/>
  <c r="AR203" i="24"/>
  <c r="AR204" i="24"/>
  <c r="AR205" i="24"/>
  <c r="AR206" i="24"/>
  <c r="AR207" i="24"/>
  <c r="AR308" i="24"/>
  <c r="AR309" i="24"/>
  <c r="AR310" i="24"/>
  <c r="AR311" i="24"/>
  <c r="AR312" i="24"/>
  <c r="AR313" i="24"/>
  <c r="AR314" i="24"/>
  <c r="AR315" i="24"/>
  <c r="AR316" i="24"/>
  <c r="AR317" i="24"/>
  <c r="AR318" i="24"/>
  <c r="AR319" i="24"/>
  <c r="AR320" i="24"/>
  <c r="AR321" i="24"/>
  <c r="AR322" i="24"/>
  <c r="AR323" i="24"/>
  <c r="AR324" i="24"/>
  <c r="AR325" i="24"/>
  <c r="AR326" i="24"/>
  <c r="AR327" i="24"/>
  <c r="AR328" i="24"/>
  <c r="AR329" i="24"/>
  <c r="AR330" i="24"/>
  <c r="AR331" i="24"/>
  <c r="AR332" i="24"/>
  <c r="AR333" i="24"/>
  <c r="AR334" i="24"/>
  <c r="AR336" i="24"/>
  <c r="AR337" i="24"/>
  <c r="AR338" i="24"/>
  <c r="AR339" i="24"/>
  <c r="AR340" i="24"/>
  <c r="AR341" i="24"/>
  <c r="AR342" i="24"/>
  <c r="AR343" i="24"/>
  <c r="AR344" i="24"/>
  <c r="AR345" i="24"/>
  <c r="AR346" i="24"/>
  <c r="AR347" i="24"/>
  <c r="AR348" i="24"/>
  <c r="AR349" i="24"/>
  <c r="AR350" i="24"/>
  <c r="AR351" i="24"/>
  <c r="AR352" i="24"/>
  <c r="AR353" i="24"/>
  <c r="AR354" i="24"/>
  <c r="AR355" i="24"/>
  <c r="AR356" i="24"/>
  <c r="AR357" i="24"/>
  <c r="AR358" i="24"/>
  <c r="AR359" i="24"/>
  <c r="AR360" i="24"/>
  <c r="AR361" i="24"/>
  <c r="AR362" i="24"/>
  <c r="AR363" i="24"/>
  <c r="AR364" i="24"/>
  <c r="AR365" i="24"/>
  <c r="AR366" i="24"/>
  <c r="AR367" i="24"/>
  <c r="AR368" i="24"/>
  <c r="AR369" i="24"/>
  <c r="AR370" i="24"/>
  <c r="AR371" i="24"/>
  <c r="AR372" i="24"/>
  <c r="AR373" i="24"/>
  <c r="AR374" i="24"/>
  <c r="AR375" i="24"/>
  <c r="AR376" i="24"/>
  <c r="AR377" i="24"/>
  <c r="AR378" i="24"/>
  <c r="AR379" i="24"/>
  <c r="AR380" i="24"/>
  <c r="AR381" i="24"/>
  <c r="AR382" i="24"/>
  <c r="AR383" i="24"/>
  <c r="AR384" i="24"/>
  <c r="AR385" i="24"/>
  <c r="AR386" i="24"/>
  <c r="AR387" i="24"/>
  <c r="AR388" i="24"/>
  <c r="AR389" i="24"/>
  <c r="AR390" i="24"/>
  <c r="AR391" i="24"/>
  <c r="AR392" i="24"/>
  <c r="AR393" i="24"/>
  <c r="AR394" i="24"/>
  <c r="AR395" i="24"/>
  <c r="AR396" i="24"/>
  <c r="AR397" i="24"/>
  <c r="AR398" i="24"/>
  <c r="AR399" i="24"/>
  <c r="AR400" i="24"/>
  <c r="AR401" i="24"/>
  <c r="AR402" i="24"/>
  <c r="AR403" i="24"/>
  <c r="AR404" i="24"/>
  <c r="AR405" i="24"/>
  <c r="AR406" i="24"/>
  <c r="AR407" i="24"/>
  <c r="AR408" i="24"/>
  <c r="AR409" i="24"/>
  <c r="AR410" i="24"/>
  <c r="AR411" i="24"/>
  <c r="AR412" i="24"/>
  <c r="AR413" i="24"/>
  <c r="AR414" i="24"/>
  <c r="AR415" i="24"/>
  <c r="AR416" i="24"/>
  <c r="AR417" i="24"/>
  <c r="AR418" i="24"/>
  <c r="AR419" i="24"/>
  <c r="AR420" i="24"/>
  <c r="AR421" i="24"/>
  <c r="AR9" i="24"/>
  <c r="AM142" i="24"/>
  <c r="AM151" i="24"/>
  <c r="AM152" i="24"/>
  <c r="AM153" i="24"/>
  <c r="AM154" i="24"/>
  <c r="AM202" i="24"/>
  <c r="AM203" i="24"/>
  <c r="AM204" i="24"/>
  <c r="AM205" i="24"/>
  <c r="AM206" i="24"/>
  <c r="AM207" i="24"/>
  <c r="AM284" i="24"/>
  <c r="AM285" i="24"/>
  <c r="AM286" i="24"/>
  <c r="AM287" i="24"/>
  <c r="AM288" i="24"/>
  <c r="AM289" i="24"/>
  <c r="AM290" i="24"/>
  <c r="AM291" i="24"/>
  <c r="AM292" i="24"/>
  <c r="AM293" i="24"/>
  <c r="AM294" i="24"/>
  <c r="AM295" i="24"/>
  <c r="AM296" i="24"/>
  <c r="AM297" i="24"/>
  <c r="AM298" i="24"/>
  <c r="AM299" i="24"/>
  <c r="AM300" i="24"/>
  <c r="AM301" i="24"/>
  <c r="AM302" i="24"/>
  <c r="AM303" i="24"/>
  <c r="AM304" i="24"/>
  <c r="AM305" i="24"/>
  <c r="AM306" i="24"/>
  <c r="AM307" i="24"/>
  <c r="AM308" i="24"/>
  <c r="AM309" i="24"/>
  <c r="AM310" i="24"/>
  <c r="AM311" i="24"/>
  <c r="AM312" i="24"/>
  <c r="AM313" i="24"/>
  <c r="AM314" i="24"/>
  <c r="AM315" i="24"/>
  <c r="AM316" i="24"/>
  <c r="AM317" i="24"/>
  <c r="AM318" i="24"/>
  <c r="AM319" i="24"/>
  <c r="AM320" i="24"/>
  <c r="AM321" i="24"/>
  <c r="AM322" i="24"/>
  <c r="AM323" i="24"/>
  <c r="AM324" i="24"/>
  <c r="AM325" i="24"/>
  <c r="AM326" i="24"/>
  <c r="AM327" i="24"/>
  <c r="AM328" i="24"/>
  <c r="AM329" i="24"/>
  <c r="AM330" i="24"/>
  <c r="AM331" i="24"/>
  <c r="AM332" i="24"/>
  <c r="AM333" i="24"/>
  <c r="AM334" i="24"/>
  <c r="AM336" i="24"/>
  <c r="AM337" i="24"/>
  <c r="AM338" i="24"/>
  <c r="AM339" i="24"/>
  <c r="AM340" i="24"/>
  <c r="AM341" i="24"/>
  <c r="AM342" i="24"/>
  <c r="AM343" i="24"/>
  <c r="AM344" i="24"/>
  <c r="AM345" i="24"/>
  <c r="AM346" i="24"/>
  <c r="AM347" i="24"/>
  <c r="AM348" i="24"/>
  <c r="AM349" i="24"/>
  <c r="AM350" i="24"/>
  <c r="AM351" i="24"/>
  <c r="AM352" i="24"/>
  <c r="AM353" i="24"/>
  <c r="AM354" i="24"/>
  <c r="AM355" i="24"/>
  <c r="AM356" i="24"/>
  <c r="AM357" i="24"/>
  <c r="AM358" i="24"/>
  <c r="AM359" i="24"/>
  <c r="AM360" i="24"/>
  <c r="AM361" i="24"/>
  <c r="AM362" i="24"/>
  <c r="AM363" i="24"/>
  <c r="AM364" i="24"/>
  <c r="AM365" i="24"/>
  <c r="AM366" i="24"/>
  <c r="AM367" i="24"/>
  <c r="AM368" i="24"/>
  <c r="AM369" i="24"/>
  <c r="AM370" i="24"/>
  <c r="AM371" i="24"/>
  <c r="AM372" i="24"/>
  <c r="AM373" i="24"/>
  <c r="AM374" i="24"/>
  <c r="AM375" i="24"/>
  <c r="AM376" i="24"/>
  <c r="AM377" i="24"/>
  <c r="AM378" i="24"/>
  <c r="AM379" i="24"/>
  <c r="AM380" i="24"/>
  <c r="AM381" i="24"/>
  <c r="AM382" i="24"/>
  <c r="AM383" i="24"/>
  <c r="AM384" i="24"/>
  <c r="AM385" i="24"/>
  <c r="AM386" i="24"/>
  <c r="AM387" i="24"/>
  <c r="AM388" i="24"/>
  <c r="AM389" i="24"/>
  <c r="AM390" i="24"/>
  <c r="AM391" i="24"/>
  <c r="AM392" i="24"/>
  <c r="AM393" i="24"/>
  <c r="AM394" i="24"/>
  <c r="AM395" i="24"/>
  <c r="AM396" i="24"/>
  <c r="AM397" i="24"/>
  <c r="AM398" i="24"/>
  <c r="AM399" i="24"/>
  <c r="AM400" i="24"/>
  <c r="AM401" i="24"/>
  <c r="AM402" i="24"/>
  <c r="AM403" i="24"/>
  <c r="AM404" i="24"/>
  <c r="AM405" i="24"/>
  <c r="AM406" i="24"/>
  <c r="AM407" i="24"/>
  <c r="AM408" i="24"/>
  <c r="AM409" i="24"/>
  <c r="AM410" i="24"/>
  <c r="AM411" i="24"/>
  <c r="AM412" i="24"/>
  <c r="AM413" i="24"/>
  <c r="AM414" i="24"/>
  <c r="AM415" i="24"/>
  <c r="AM416" i="24"/>
  <c r="AM417" i="24"/>
  <c r="AM418" i="24"/>
  <c r="AM419" i="24"/>
  <c r="AM420" i="24"/>
  <c r="AM421" i="24"/>
  <c r="AM422" i="24"/>
  <c r="AM423" i="24"/>
  <c r="AM424" i="24"/>
  <c r="AM425" i="24"/>
  <c r="AM426" i="24"/>
  <c r="AM427" i="24"/>
  <c r="AM428" i="24"/>
  <c r="AM429" i="24"/>
  <c r="AM430" i="24"/>
  <c r="AM431" i="24"/>
  <c r="AM432" i="24"/>
  <c r="AM433" i="24"/>
  <c r="AF150" i="24"/>
  <c r="AF151" i="24"/>
  <c r="AF152" i="24"/>
  <c r="AF153" i="24"/>
  <c r="AF154" i="24"/>
  <c r="AF202" i="24"/>
  <c r="AF203" i="24"/>
  <c r="AF204" i="24"/>
  <c r="AF205" i="24"/>
  <c r="AF206" i="24"/>
  <c r="AF207" i="24"/>
  <c r="AF210" i="24"/>
  <c r="AF222" i="24"/>
  <c r="AF284" i="24"/>
  <c r="AF285" i="24"/>
  <c r="AF286" i="24"/>
  <c r="AF287" i="24"/>
  <c r="AF288" i="24"/>
  <c r="AF289" i="24"/>
  <c r="AF290" i="24"/>
  <c r="AF291" i="24"/>
  <c r="AF292" i="24"/>
  <c r="AF293" i="24"/>
  <c r="AF294" i="24"/>
  <c r="AF295" i="24"/>
  <c r="AF296" i="24"/>
  <c r="AF297" i="24"/>
  <c r="AF298" i="24"/>
  <c r="AF299" i="24"/>
  <c r="AF300" i="24"/>
  <c r="AF301" i="24"/>
  <c r="AF302" i="24"/>
  <c r="AF303" i="24"/>
  <c r="AF304" i="24"/>
  <c r="AF305" i="24"/>
  <c r="AF306" i="24"/>
  <c r="AF307" i="24"/>
  <c r="AF308" i="24"/>
  <c r="AF309" i="24"/>
  <c r="AF310" i="24"/>
  <c r="AF311" i="24"/>
  <c r="AF312" i="24"/>
  <c r="AF313" i="24"/>
  <c r="AF314" i="24"/>
  <c r="AF315" i="24"/>
  <c r="AF316" i="24"/>
  <c r="AF317" i="24"/>
  <c r="AF318" i="24"/>
  <c r="AF319" i="24"/>
  <c r="AF320" i="24"/>
  <c r="AF321" i="24"/>
  <c r="AF322" i="24"/>
  <c r="AF323" i="24"/>
  <c r="AF324" i="24"/>
  <c r="AF325" i="24"/>
  <c r="AF326" i="24"/>
  <c r="AF327" i="24"/>
  <c r="AF328" i="24"/>
  <c r="AF329" i="24"/>
  <c r="AF330" i="24"/>
  <c r="AF331" i="24"/>
  <c r="AF332" i="24"/>
  <c r="AF333" i="24"/>
  <c r="AF334" i="24"/>
  <c r="AF336" i="24"/>
  <c r="AF337" i="24"/>
  <c r="AF338" i="24"/>
  <c r="AF339" i="24"/>
  <c r="AF340" i="24"/>
  <c r="AF341" i="24"/>
  <c r="AF342" i="24"/>
  <c r="AF343" i="24"/>
  <c r="AF344" i="24"/>
  <c r="AF345" i="24"/>
  <c r="AF346" i="24"/>
  <c r="AF347" i="24"/>
  <c r="AF348" i="24"/>
  <c r="AF349" i="24"/>
  <c r="AF350" i="24"/>
  <c r="AF351" i="24"/>
  <c r="AF352" i="24"/>
  <c r="AF353" i="24"/>
  <c r="AF354" i="24"/>
  <c r="AF355" i="24"/>
  <c r="AF356" i="24"/>
  <c r="AF357" i="24"/>
  <c r="AF358" i="24"/>
  <c r="AF359" i="24"/>
  <c r="AF360" i="24"/>
  <c r="AF361" i="24"/>
  <c r="AF362" i="24"/>
  <c r="AF363" i="24"/>
  <c r="AF364" i="24"/>
  <c r="AF365" i="24"/>
  <c r="AF366" i="24"/>
  <c r="AF367" i="24"/>
  <c r="AF368" i="24"/>
  <c r="AF369" i="24"/>
  <c r="AF370" i="24"/>
  <c r="AF371" i="24"/>
  <c r="AF372" i="24"/>
  <c r="AF373" i="24"/>
  <c r="AF374" i="24"/>
  <c r="AF375" i="24"/>
  <c r="AF376" i="24"/>
  <c r="AF377" i="24"/>
  <c r="AF378" i="24"/>
  <c r="AF379" i="24"/>
  <c r="AF380" i="24"/>
  <c r="AF381" i="24"/>
  <c r="AF382" i="24"/>
  <c r="AF383" i="24"/>
  <c r="AF384" i="24"/>
  <c r="AF385" i="24"/>
  <c r="AF386" i="24"/>
  <c r="AF387" i="24"/>
  <c r="AF388" i="24"/>
  <c r="AF389" i="24"/>
  <c r="AF390" i="24"/>
  <c r="AF391" i="24"/>
  <c r="AF392" i="24"/>
  <c r="AF393" i="24"/>
  <c r="AF394" i="24"/>
  <c r="AF395" i="24"/>
  <c r="AF396" i="24"/>
  <c r="AF397" i="24"/>
  <c r="AF398" i="24"/>
  <c r="AF399" i="24"/>
  <c r="AF400" i="24"/>
  <c r="AF401" i="24"/>
  <c r="AF402" i="24"/>
  <c r="AF403" i="24"/>
  <c r="AF404" i="24"/>
  <c r="AF405" i="24"/>
  <c r="AF406" i="24"/>
  <c r="AF407" i="24"/>
  <c r="AF408" i="24"/>
  <c r="AF409" i="24"/>
  <c r="AF410" i="24"/>
  <c r="AF411" i="24"/>
  <c r="AF412" i="24"/>
  <c r="AF413" i="24"/>
  <c r="AF414" i="24"/>
  <c r="AF415" i="24"/>
  <c r="AF416" i="24"/>
  <c r="AF417" i="24"/>
  <c r="AF418" i="24"/>
  <c r="AF419" i="24"/>
  <c r="AF420" i="24"/>
  <c r="AF421" i="24"/>
  <c r="AF422" i="24"/>
  <c r="AF423" i="24"/>
  <c r="AF424" i="24"/>
  <c r="AF425" i="24"/>
  <c r="AF426" i="24"/>
  <c r="AF427" i="24"/>
  <c r="AF428" i="24"/>
  <c r="AF429" i="24"/>
  <c r="AF430" i="24"/>
  <c r="AF431" i="24"/>
  <c r="AF432" i="24"/>
  <c r="AF433" i="24"/>
  <c r="Y151" i="24"/>
  <c r="Y152" i="24"/>
  <c r="Y153" i="24"/>
  <c r="Y154" i="24"/>
  <c r="Y202" i="24"/>
  <c r="Y203" i="24"/>
  <c r="Y204" i="24"/>
  <c r="Y205" i="24"/>
  <c r="Y206" i="24"/>
  <c r="Y207" i="24"/>
  <c r="Y284" i="24"/>
  <c r="Y285" i="24"/>
  <c r="Y286" i="24"/>
  <c r="Y287" i="24"/>
  <c r="Y288" i="24"/>
  <c r="Y289" i="24"/>
  <c r="Y290" i="24"/>
  <c r="Y291" i="24"/>
  <c r="Y292" i="24"/>
  <c r="Y293" i="24"/>
  <c r="Y294" i="24"/>
  <c r="Y295" i="24"/>
  <c r="Y296" i="24"/>
  <c r="Y297" i="24"/>
  <c r="Y332" i="24"/>
  <c r="Y333" i="24"/>
  <c r="Y334" i="24"/>
  <c r="Y336" i="24"/>
  <c r="Y337" i="24"/>
  <c r="Y338" i="24"/>
  <c r="Y339" i="24"/>
  <c r="Y340" i="24"/>
  <c r="Y341" i="24"/>
  <c r="Y342" i="24"/>
  <c r="Y343" i="24"/>
  <c r="Y344" i="24"/>
  <c r="Y345" i="24"/>
  <c r="Y346" i="24"/>
  <c r="Y347" i="24"/>
  <c r="Y348" i="24"/>
  <c r="Y349" i="24"/>
  <c r="Y350" i="24"/>
  <c r="Y351" i="24"/>
  <c r="Y352" i="24"/>
  <c r="Y353" i="24"/>
  <c r="Y354" i="24"/>
  <c r="Y355" i="24"/>
  <c r="Y356" i="24"/>
  <c r="Y357" i="24"/>
  <c r="Y358" i="24"/>
  <c r="Y359" i="24"/>
  <c r="Y360" i="24"/>
  <c r="Y361" i="24"/>
  <c r="Y362" i="24"/>
  <c r="Y363" i="24"/>
  <c r="Y364" i="24"/>
  <c r="Y365" i="24"/>
  <c r="Y366" i="24"/>
  <c r="Y367" i="24"/>
  <c r="Y368" i="24"/>
  <c r="Y369" i="24"/>
  <c r="Y370" i="24"/>
  <c r="Y371" i="24"/>
  <c r="Y372" i="24"/>
  <c r="Y373" i="24"/>
  <c r="Y374" i="24"/>
  <c r="Y375" i="24"/>
  <c r="Y376" i="24"/>
  <c r="Y377" i="24"/>
  <c r="Y378" i="24"/>
  <c r="Y379" i="24"/>
  <c r="Y380" i="24"/>
  <c r="Y381" i="24"/>
  <c r="Y382" i="24"/>
  <c r="Y383" i="24"/>
  <c r="Y384" i="24"/>
  <c r="Y385" i="24"/>
  <c r="Y386" i="24"/>
  <c r="Y387" i="24"/>
  <c r="Y388" i="24"/>
  <c r="Y389" i="24"/>
  <c r="Y390" i="24"/>
  <c r="Y391" i="24"/>
  <c r="Y392" i="24"/>
  <c r="Y393" i="24"/>
  <c r="Y394" i="24"/>
  <c r="Y395" i="24"/>
  <c r="Y396" i="24"/>
  <c r="Y397" i="24"/>
  <c r="Y398" i="24"/>
  <c r="Y399" i="24"/>
  <c r="Y400" i="24"/>
  <c r="Y401" i="24"/>
  <c r="Y402" i="24"/>
  <c r="Y403" i="24"/>
  <c r="Y404" i="24"/>
  <c r="Y405" i="24"/>
  <c r="Y406" i="24"/>
  <c r="Y407" i="24"/>
  <c r="Y408" i="24"/>
  <c r="Y409" i="24"/>
  <c r="Y410" i="24"/>
  <c r="Y411" i="24"/>
  <c r="Y412" i="24"/>
  <c r="Y413" i="24"/>
  <c r="Y414" i="24"/>
  <c r="Y415" i="24"/>
  <c r="Y416" i="24"/>
  <c r="Y417" i="24"/>
  <c r="Y418" i="24"/>
  <c r="Y419" i="24"/>
  <c r="Y420" i="24"/>
  <c r="Y421" i="24"/>
  <c r="Y422" i="24"/>
  <c r="Y423" i="24"/>
  <c r="Y424" i="24"/>
  <c r="Y425" i="24"/>
  <c r="Y426" i="24"/>
  <c r="Y427" i="24"/>
  <c r="Y428" i="24"/>
  <c r="Y429" i="24"/>
  <c r="Y430" i="24"/>
  <c r="Y431" i="24"/>
  <c r="Y432" i="24"/>
  <c r="Y433" i="24"/>
  <c r="AE222" i="24"/>
  <c r="AE210" i="24"/>
  <c r="BW528" i="24"/>
  <c r="BW529" i="24"/>
  <c r="BW530" i="24"/>
  <c r="BW531" i="24"/>
  <c r="BW532" i="24"/>
  <c r="BW533" i="24"/>
  <c r="BW534" i="24"/>
  <c r="BW535" i="24"/>
  <c r="BW536" i="24"/>
  <c r="BW537" i="24"/>
  <c r="BW538" i="24"/>
  <c r="BW539" i="24"/>
  <c r="BW540" i="24"/>
  <c r="BW541" i="24"/>
  <c r="BW542" i="24"/>
  <c r="BW543" i="24"/>
  <c r="BW544" i="24"/>
  <c r="BW545" i="24"/>
  <c r="BW546" i="24"/>
  <c r="BW520" i="24"/>
  <c r="BW521" i="24"/>
  <c r="BW522" i="24"/>
  <c r="BW523" i="24"/>
  <c r="BW524" i="24"/>
  <c r="BW525" i="24"/>
  <c r="BW526" i="24"/>
  <c r="BW527" i="24"/>
  <c r="CX688" i="24"/>
  <c r="AU688" i="24"/>
  <c r="AU690" i="24" s="1"/>
  <c r="AU693" i="24" s="1"/>
  <c r="CW520" i="24"/>
  <c r="CW521" i="24"/>
  <c r="CW522" i="24"/>
  <c r="CW523" i="24"/>
  <c r="CW524" i="24"/>
  <c r="CW525" i="24"/>
  <c r="CW526" i="24"/>
  <c r="CW527" i="24"/>
  <c r="CW528" i="24"/>
  <c r="CW529" i="24"/>
  <c r="CW530" i="24"/>
  <c r="CW531" i="24"/>
  <c r="CW532" i="24"/>
  <c r="CW533" i="24"/>
  <c r="CW534" i="24"/>
  <c r="CW535" i="24"/>
  <c r="CW536" i="24"/>
  <c r="CW537" i="24"/>
  <c r="CW538" i="24"/>
  <c r="CW539" i="24"/>
  <c r="CW540" i="24"/>
  <c r="CW541" i="24"/>
  <c r="CW542" i="24"/>
  <c r="CW543" i="24"/>
  <c r="CW544" i="24"/>
  <c r="CW545" i="24"/>
  <c r="DK519" i="24"/>
  <c r="DK518" i="24"/>
  <c r="DK517" i="24"/>
  <c r="DK516" i="24"/>
  <c r="DK515" i="24"/>
  <c r="DK514" i="24"/>
  <c r="DK513" i="24"/>
  <c r="DK512" i="24"/>
  <c r="DK511" i="24"/>
  <c r="DK510" i="24"/>
  <c r="DK509" i="24"/>
  <c r="DK508" i="24"/>
  <c r="DK507" i="24"/>
  <c r="DK506" i="24"/>
  <c r="DK505" i="24"/>
  <c r="DK504" i="24"/>
  <c r="DK503" i="24"/>
  <c r="DK502" i="24"/>
  <c r="DK501" i="24"/>
  <c r="DK500" i="24"/>
  <c r="DK499" i="24"/>
  <c r="DK498" i="24"/>
  <c r="DK497" i="24"/>
  <c r="DK496" i="24"/>
  <c r="DK495" i="24"/>
  <c r="DK494" i="24"/>
  <c r="DK493" i="24"/>
  <c r="DK492" i="24"/>
  <c r="DK491" i="24"/>
  <c r="DK490" i="24"/>
  <c r="DK489" i="24"/>
  <c r="DK488" i="24"/>
  <c r="DK487" i="24"/>
  <c r="DK486" i="24"/>
  <c r="DK485" i="24"/>
  <c r="DK484" i="24"/>
  <c r="DK483" i="24"/>
  <c r="DK482" i="24"/>
  <c r="DK481" i="24"/>
  <c r="DK479" i="24"/>
  <c r="DK478" i="24"/>
  <c r="DK477" i="24"/>
  <c r="DK476" i="24"/>
  <c r="DK475" i="24"/>
  <c r="DK474" i="24"/>
  <c r="DK473" i="24"/>
  <c r="DK472" i="24"/>
  <c r="DK471" i="24"/>
  <c r="DK470" i="24"/>
  <c r="DK469" i="24"/>
  <c r="DK468" i="24"/>
  <c r="DK467" i="24"/>
  <c r="DK466" i="24"/>
  <c r="DK465" i="24"/>
  <c r="DK464" i="24"/>
  <c r="DK463" i="24"/>
  <c r="DK462" i="24"/>
  <c r="DK461" i="24"/>
  <c r="DK460" i="24"/>
  <c r="DK459" i="24"/>
  <c r="DK458" i="24"/>
  <c r="DK457" i="24"/>
  <c r="DK456" i="24"/>
  <c r="DK455" i="24"/>
  <c r="DK454" i="24"/>
  <c r="DK453" i="24"/>
  <c r="DK452" i="24"/>
  <c r="DK451" i="24"/>
  <c r="DK450" i="24"/>
  <c r="DK449" i="24"/>
  <c r="DK448" i="24"/>
  <c r="DK447" i="24"/>
  <c r="DK446" i="24"/>
  <c r="DK445" i="24"/>
  <c r="DK444" i="24"/>
  <c r="DK443" i="24"/>
  <c r="DK442" i="24"/>
  <c r="DK441" i="24"/>
  <c r="DK440" i="24"/>
  <c r="DK439" i="24"/>
  <c r="DK438" i="24"/>
  <c r="DK437" i="24"/>
  <c r="DK436" i="24"/>
  <c r="DK435" i="24"/>
  <c r="DK434" i="24"/>
  <c r="DK423" i="24"/>
  <c r="DK424" i="24"/>
  <c r="DK425" i="24"/>
  <c r="DK426" i="24"/>
  <c r="DK427" i="24"/>
  <c r="DK428" i="24"/>
  <c r="DK429" i="24"/>
  <c r="DK430" i="24"/>
  <c r="DK431" i="24"/>
  <c r="DK432" i="24"/>
  <c r="DK433" i="24"/>
  <c r="DJ436" i="24"/>
  <c r="DJ437" i="24"/>
  <c r="DJ438" i="24"/>
  <c r="DJ439" i="24"/>
  <c r="DJ440" i="24"/>
  <c r="DJ441" i="24"/>
  <c r="DJ442" i="24"/>
  <c r="DJ443" i="24"/>
  <c r="DJ444" i="24"/>
  <c r="DJ445" i="24"/>
  <c r="DJ446" i="24"/>
  <c r="DJ447" i="24"/>
  <c r="DJ448" i="24"/>
  <c r="DJ449" i="24"/>
  <c r="DJ450" i="24"/>
  <c r="DJ451" i="24"/>
  <c r="DJ452" i="24"/>
  <c r="DJ453" i="24"/>
  <c r="DJ454" i="24"/>
  <c r="DJ455" i="24"/>
  <c r="DJ456" i="24"/>
  <c r="DJ457" i="24"/>
  <c r="DJ458" i="24"/>
  <c r="DJ459" i="24"/>
  <c r="DJ460" i="24"/>
  <c r="DJ461" i="24"/>
  <c r="DJ462" i="24"/>
  <c r="DJ463" i="24"/>
  <c r="DJ464" i="24"/>
  <c r="DJ465" i="24"/>
  <c r="DJ466" i="24"/>
  <c r="DJ467" i="24"/>
  <c r="DJ468" i="24"/>
  <c r="DJ469" i="24"/>
  <c r="DJ470" i="24"/>
  <c r="DJ471" i="24"/>
  <c r="DJ472" i="24"/>
  <c r="DJ473" i="24"/>
  <c r="DJ474" i="24"/>
  <c r="DJ475" i="24"/>
  <c r="DJ476" i="24"/>
  <c r="DJ477" i="24"/>
  <c r="DJ478" i="24"/>
  <c r="DJ479" i="24"/>
  <c r="DJ481" i="24"/>
  <c r="DJ482" i="24"/>
  <c r="DJ483" i="24"/>
  <c r="DJ484" i="24"/>
  <c r="DJ485" i="24"/>
  <c r="DJ486" i="24"/>
  <c r="DJ487" i="24"/>
  <c r="DJ488" i="24"/>
  <c r="DJ489" i="24"/>
  <c r="DJ490" i="24"/>
  <c r="DJ491" i="24"/>
  <c r="DJ492" i="24"/>
  <c r="DJ493" i="24"/>
  <c r="DJ494" i="24"/>
  <c r="DJ495" i="24"/>
  <c r="DJ496" i="24"/>
  <c r="DJ497" i="24"/>
  <c r="DJ498" i="24"/>
  <c r="DJ499" i="24"/>
  <c r="DJ500" i="24"/>
  <c r="DJ501" i="24"/>
  <c r="DJ502" i="24"/>
  <c r="DJ503" i="24"/>
  <c r="DJ504" i="24"/>
  <c r="DJ505" i="24"/>
  <c r="DJ506" i="24"/>
  <c r="DJ507" i="24"/>
  <c r="DJ508" i="24"/>
  <c r="DJ509" i="24"/>
  <c r="DJ510" i="24"/>
  <c r="DJ511" i="24"/>
  <c r="DJ512" i="24"/>
  <c r="DJ513" i="24"/>
  <c r="DJ514" i="24"/>
  <c r="DJ515" i="24"/>
  <c r="DJ516" i="24"/>
  <c r="DJ517" i="24"/>
  <c r="DJ518" i="24"/>
  <c r="DJ519" i="24"/>
  <c r="DJ435" i="24"/>
  <c r="DJ434" i="24"/>
  <c r="CW437" i="24"/>
  <c r="CW438" i="24"/>
  <c r="CW439" i="24"/>
  <c r="CW440" i="24"/>
  <c r="CW441" i="24"/>
  <c r="CW442" i="24"/>
  <c r="CW443" i="24"/>
  <c r="CW444" i="24"/>
  <c r="CW445" i="24"/>
  <c r="CW446" i="24"/>
  <c r="CW447" i="24"/>
  <c r="CW448" i="24"/>
  <c r="CW449" i="24"/>
  <c r="CW450" i="24"/>
  <c r="CW451" i="24"/>
  <c r="CW452" i="24"/>
  <c r="CW453" i="24"/>
  <c r="CW454" i="24"/>
  <c r="CW455" i="24"/>
  <c r="CW456" i="24"/>
  <c r="CW457" i="24"/>
  <c r="CW458" i="24"/>
  <c r="CW459" i="24"/>
  <c r="CW460" i="24"/>
  <c r="CW461" i="24"/>
  <c r="CW462" i="24"/>
  <c r="CW463" i="24"/>
  <c r="CW464" i="24"/>
  <c r="CW465" i="24"/>
  <c r="CW466" i="24"/>
  <c r="CW467" i="24"/>
  <c r="CW468" i="24"/>
  <c r="CW469" i="24"/>
  <c r="CW470" i="24"/>
  <c r="CW471" i="24"/>
  <c r="CW472" i="24"/>
  <c r="CW473" i="24"/>
  <c r="CW474" i="24"/>
  <c r="CW475" i="24"/>
  <c r="CW476" i="24"/>
  <c r="CW477" i="24"/>
  <c r="CW478" i="24"/>
  <c r="CW479" i="24"/>
  <c r="CW481" i="24"/>
  <c r="CW482" i="24"/>
  <c r="CW483" i="24"/>
  <c r="CW484" i="24"/>
  <c r="CW485" i="24"/>
  <c r="CW486" i="24"/>
  <c r="CW487" i="24"/>
  <c r="CW488" i="24"/>
  <c r="CW489" i="24"/>
  <c r="CW490" i="24"/>
  <c r="CW491" i="24"/>
  <c r="CW492" i="24"/>
  <c r="CW493" i="24"/>
  <c r="CW494" i="24"/>
  <c r="CW495" i="24"/>
  <c r="CW496" i="24"/>
  <c r="CW497" i="24"/>
  <c r="CW498" i="24"/>
  <c r="CW499" i="24"/>
  <c r="CW500" i="24"/>
  <c r="CW501" i="24"/>
  <c r="CW502" i="24"/>
  <c r="CW503" i="24"/>
  <c r="CW504" i="24"/>
  <c r="CW505" i="24"/>
  <c r="CW506" i="24"/>
  <c r="CW507" i="24"/>
  <c r="CW508" i="24"/>
  <c r="CW509" i="24"/>
  <c r="CW510" i="24"/>
  <c r="CW511" i="24"/>
  <c r="CW512" i="24"/>
  <c r="CW513" i="24"/>
  <c r="CW514" i="24"/>
  <c r="CW515" i="24"/>
  <c r="CW516" i="24"/>
  <c r="CW517" i="24"/>
  <c r="CW518" i="24"/>
  <c r="CW519" i="24"/>
  <c r="CW435" i="24"/>
  <c r="CW436" i="24"/>
  <c r="CW434" i="24"/>
  <c r="BW498" i="24"/>
  <c r="BW499" i="24"/>
  <c r="BW500" i="24"/>
  <c r="DK695" i="24"/>
  <c r="CX692" i="24"/>
  <c r="CX696" i="24" s="1"/>
  <c r="CK692" i="24"/>
  <c r="CK696" i="24" s="1"/>
  <c r="BY692" i="24"/>
  <c r="BY696" i="24" s="1"/>
  <c r="BQ692" i="24"/>
  <c r="BQ696" i="24" s="1"/>
  <c r="BJ692" i="24"/>
  <c r="BJ696" i="24" s="1"/>
  <c r="BB692" i="24"/>
  <c r="AU692" i="24"/>
  <c r="AN690" i="24"/>
  <c r="AN693" i="24" s="1"/>
  <c r="BY688" i="24"/>
  <c r="BQ688" i="24"/>
  <c r="BQ689" i="24" s="1"/>
  <c r="BJ688" i="24"/>
  <c r="BJ689" i="24" s="1"/>
  <c r="BJ690" i="24" s="1"/>
  <c r="BJ693" i="24" s="1"/>
  <c r="BB688" i="24"/>
  <c r="BB690" i="24" s="1"/>
  <c r="BB693" i="24" s="1"/>
  <c r="BW519" i="24"/>
  <c r="BW518" i="24"/>
  <c r="BW517" i="24"/>
  <c r="BW516" i="24"/>
  <c r="BW515" i="24"/>
  <c r="BW514" i="24"/>
  <c r="BW513" i="24"/>
  <c r="BW512" i="24"/>
  <c r="BW511" i="24"/>
  <c r="BW510" i="24"/>
  <c r="BW509" i="24"/>
  <c r="BW508" i="24"/>
  <c r="BW507" i="24"/>
  <c r="BW506" i="24"/>
  <c r="BW505" i="24"/>
  <c r="BW504" i="24"/>
  <c r="BW503" i="24"/>
  <c r="BW502" i="24"/>
  <c r="BW501" i="24"/>
  <c r="BW497" i="24"/>
  <c r="BW496" i="24"/>
  <c r="BW495" i="24"/>
  <c r="BW494" i="24"/>
  <c r="BW493" i="24"/>
  <c r="BW492" i="24"/>
  <c r="BW491" i="24"/>
  <c r="BW490" i="24"/>
  <c r="BW489" i="24"/>
  <c r="BW488" i="24"/>
  <c r="BW487" i="24"/>
  <c r="BW486" i="24"/>
  <c r="BW485" i="24"/>
  <c r="BW484" i="24"/>
  <c r="BW483" i="24"/>
  <c r="BW482" i="24"/>
  <c r="BW481" i="24"/>
  <c r="BW480" i="24"/>
  <c r="BW479" i="24"/>
  <c r="BW478" i="24"/>
  <c r="BW477" i="24"/>
  <c r="BW476" i="24"/>
  <c r="BW475" i="24"/>
  <c r="BW474" i="24"/>
  <c r="BW473" i="24"/>
  <c r="BW472" i="24"/>
  <c r="BW471" i="24"/>
  <c r="BW470" i="24"/>
  <c r="BW469" i="24"/>
  <c r="BW468" i="24"/>
  <c r="BW467" i="24"/>
  <c r="BW466" i="24"/>
  <c r="BW465" i="24"/>
  <c r="BW464" i="24"/>
  <c r="BW463" i="24"/>
  <c r="BW462" i="24"/>
  <c r="BW461" i="24"/>
  <c r="BW460" i="24"/>
  <c r="BW459" i="24"/>
  <c r="BW458" i="24"/>
  <c r="BW457" i="24"/>
  <c r="BW456" i="24"/>
  <c r="BW455" i="24"/>
  <c r="BW454" i="24"/>
  <c r="BW453" i="24"/>
  <c r="BW452" i="24"/>
  <c r="BW451" i="24"/>
  <c r="BW450" i="24"/>
  <c r="BW449" i="24"/>
  <c r="BW448" i="24"/>
  <c r="BW447" i="24"/>
  <c r="BW446" i="24"/>
  <c r="BW445" i="24"/>
  <c r="BW444" i="24"/>
  <c r="BW443" i="24"/>
  <c r="BW442" i="24"/>
  <c r="BW441" i="24"/>
  <c r="BW440" i="24"/>
  <c r="BW439" i="24"/>
  <c r="BW438" i="24"/>
  <c r="BW437" i="24"/>
  <c r="BW436" i="24"/>
  <c r="BW435" i="24"/>
  <c r="BW434" i="24"/>
  <c r="DJ433" i="24"/>
  <c r="CW433" i="24"/>
  <c r="BW433" i="24"/>
  <c r="DJ432" i="24"/>
  <c r="CW432" i="24"/>
  <c r="BW432" i="24"/>
  <c r="DJ431" i="24"/>
  <c r="CW431" i="24"/>
  <c r="BW431" i="24"/>
  <c r="DJ430" i="24"/>
  <c r="CW430" i="24"/>
  <c r="BW430" i="24"/>
  <c r="DJ429" i="24"/>
  <c r="CW429" i="24"/>
  <c r="BW429" i="24"/>
  <c r="DJ428" i="24"/>
  <c r="CW428" i="24"/>
  <c r="BW428" i="24"/>
  <c r="DJ427" i="24"/>
  <c r="CW427" i="24"/>
  <c r="BW427" i="24"/>
  <c r="DJ426" i="24"/>
  <c r="CW426" i="24"/>
  <c r="BW426" i="24"/>
  <c r="DJ425" i="24"/>
  <c r="CW425" i="24"/>
  <c r="BW425" i="24"/>
  <c r="DJ424" i="24"/>
  <c r="CW424" i="24"/>
  <c r="BW424" i="24"/>
  <c r="DJ423" i="24"/>
  <c r="CW423" i="24"/>
  <c r="BW423" i="24"/>
  <c r="CW422" i="24"/>
  <c r="BW422" i="24"/>
  <c r="DK421" i="24"/>
  <c r="DJ421" i="24"/>
  <c r="CW421" i="24"/>
  <c r="BW421" i="24"/>
  <c r="DK419" i="24"/>
  <c r="DJ419" i="24"/>
  <c r="CW419" i="24"/>
  <c r="BW419" i="24"/>
  <c r="DK418" i="24"/>
  <c r="DJ418" i="24"/>
  <c r="CW418" i="24"/>
  <c r="BW418" i="24"/>
  <c r="DK417" i="24"/>
  <c r="DJ417" i="24"/>
  <c r="CW417" i="24"/>
  <c r="BW417" i="24"/>
  <c r="DK416" i="24"/>
  <c r="DJ416" i="24"/>
  <c r="CW416" i="24"/>
  <c r="BW416" i="24"/>
  <c r="DK414" i="24"/>
  <c r="DJ414" i="24"/>
  <c r="CW414" i="24"/>
  <c r="BW414" i="24"/>
  <c r="DK413" i="24"/>
  <c r="DJ413" i="24"/>
  <c r="CW413" i="24"/>
  <c r="BW413" i="24"/>
  <c r="DK412" i="24"/>
  <c r="DJ412" i="24"/>
  <c r="CW412" i="24"/>
  <c r="BW412" i="24"/>
  <c r="DK411" i="24"/>
  <c r="DJ411" i="24"/>
  <c r="CW411" i="24"/>
  <c r="BW411" i="24"/>
  <c r="DK410" i="24"/>
  <c r="DJ410" i="24"/>
  <c r="CW410" i="24"/>
  <c r="BW410" i="24"/>
  <c r="DK409" i="24"/>
  <c r="DJ409" i="24"/>
  <c r="CW409" i="24"/>
  <c r="BW409" i="24"/>
  <c r="DK408" i="24"/>
  <c r="DJ408" i="24"/>
  <c r="CW408" i="24"/>
  <c r="BW408" i="24"/>
  <c r="DK407" i="24"/>
  <c r="DJ407" i="24"/>
  <c r="CW407" i="24"/>
  <c r="BW407" i="24"/>
  <c r="DK406" i="24"/>
  <c r="DJ406" i="24"/>
  <c r="CW406" i="24"/>
  <c r="BW406" i="24"/>
  <c r="DK405" i="24"/>
  <c r="DJ405" i="24"/>
  <c r="CW405" i="24"/>
  <c r="BW405" i="24"/>
  <c r="DK404" i="24"/>
  <c r="DJ404" i="24"/>
  <c r="CW404" i="24"/>
  <c r="BW404" i="24"/>
  <c r="DK403" i="24"/>
  <c r="DJ403" i="24"/>
  <c r="CW403" i="24"/>
  <c r="BW403" i="24"/>
  <c r="DK402" i="24"/>
  <c r="DJ402" i="24"/>
  <c r="CW402" i="24"/>
  <c r="BW402" i="24"/>
  <c r="DK401" i="24"/>
  <c r="DJ401" i="24"/>
  <c r="CW401" i="24"/>
  <c r="BW401" i="24"/>
  <c r="DK400" i="24"/>
  <c r="DJ400" i="24"/>
  <c r="CW400" i="24"/>
  <c r="BW400" i="24"/>
  <c r="DK399" i="24"/>
  <c r="DJ399" i="24"/>
  <c r="CW399" i="24"/>
  <c r="BW399" i="24"/>
  <c r="DK398" i="24"/>
  <c r="DJ398" i="24"/>
  <c r="CW398" i="24"/>
  <c r="BW398" i="24"/>
  <c r="DK397" i="24"/>
  <c r="DJ397" i="24"/>
  <c r="CW397" i="24"/>
  <c r="BW397" i="24"/>
  <c r="DK396" i="24"/>
  <c r="DJ396" i="24"/>
  <c r="CW396" i="24"/>
  <c r="BW396" i="24"/>
  <c r="DK395" i="24"/>
  <c r="DJ395" i="24"/>
  <c r="CW395" i="24"/>
  <c r="BW395" i="24"/>
  <c r="DK393" i="24"/>
  <c r="DJ393" i="24"/>
  <c r="CW393" i="24"/>
  <c r="BW393" i="24"/>
  <c r="DK392" i="24"/>
  <c r="DJ392" i="24"/>
  <c r="CW392" i="24"/>
  <c r="BW392" i="24"/>
  <c r="DK391" i="24"/>
  <c r="DJ391" i="24"/>
  <c r="BW391" i="24"/>
  <c r="DK390" i="24"/>
  <c r="DJ390" i="24"/>
  <c r="BW390" i="24"/>
  <c r="DK389" i="24"/>
  <c r="DJ389" i="24"/>
  <c r="CW389" i="24"/>
  <c r="BW389" i="24"/>
  <c r="DK388" i="24"/>
  <c r="DJ388" i="24"/>
  <c r="CW388" i="24"/>
  <c r="BW388" i="24"/>
  <c r="DK387" i="24"/>
  <c r="DJ387" i="24"/>
  <c r="CW387" i="24"/>
  <c r="BW387" i="24"/>
  <c r="DK386" i="24"/>
  <c r="DJ386" i="24"/>
  <c r="CW386" i="24"/>
  <c r="BW386" i="24"/>
  <c r="DK385" i="24"/>
  <c r="DJ385" i="24"/>
  <c r="CW385" i="24"/>
  <c r="BW385" i="24"/>
  <c r="DK383" i="24"/>
  <c r="DJ383" i="24"/>
  <c r="CW383" i="24"/>
  <c r="BW383" i="24"/>
  <c r="DK382" i="24"/>
  <c r="DJ382" i="24"/>
  <c r="CW382" i="24"/>
  <c r="BW382" i="24"/>
  <c r="DK381" i="24"/>
  <c r="DJ381" i="24"/>
  <c r="CW381" i="24"/>
  <c r="BW381" i="24"/>
  <c r="DK380" i="24"/>
  <c r="DJ380" i="24"/>
  <c r="CW380" i="24"/>
  <c r="BW380" i="24"/>
  <c r="DK379" i="24"/>
  <c r="DJ379" i="24"/>
  <c r="CW379" i="24"/>
  <c r="BW379" i="24"/>
  <c r="DK378" i="24"/>
  <c r="DJ378" i="24"/>
  <c r="BW378" i="24"/>
  <c r="DK377" i="24"/>
  <c r="DJ377" i="24"/>
  <c r="CW377" i="24"/>
  <c r="BW377" i="24"/>
  <c r="DK376" i="24"/>
  <c r="DJ376" i="24"/>
  <c r="CW376" i="24"/>
  <c r="BW376" i="24"/>
  <c r="DK375" i="24"/>
  <c r="DJ375" i="24"/>
  <c r="CW375" i="24"/>
  <c r="BW375" i="24"/>
  <c r="DK374" i="24"/>
  <c r="DJ374" i="24"/>
  <c r="CW374" i="24"/>
  <c r="BW374" i="24"/>
  <c r="DK373" i="24"/>
  <c r="DJ373" i="24"/>
  <c r="CW373" i="24"/>
  <c r="BW373" i="24"/>
  <c r="DK372" i="24"/>
  <c r="DJ372" i="24"/>
  <c r="CW372" i="24"/>
  <c r="BW372" i="24"/>
  <c r="DK371" i="24"/>
  <c r="DJ371" i="24"/>
  <c r="CW371" i="24"/>
  <c r="BW371" i="24"/>
  <c r="DK370" i="24"/>
  <c r="DJ370" i="24"/>
  <c r="CW370" i="24"/>
  <c r="BW370" i="24"/>
  <c r="DK369" i="24"/>
  <c r="DJ369" i="24"/>
  <c r="CW369" i="24"/>
  <c r="BW369" i="24"/>
  <c r="DK368" i="24"/>
  <c r="DJ368" i="24"/>
  <c r="CW368" i="24"/>
  <c r="BW368" i="24"/>
  <c r="DK367" i="24"/>
  <c r="DJ367" i="24"/>
  <c r="CW367" i="24"/>
  <c r="BW367" i="24"/>
  <c r="DK366" i="24"/>
  <c r="DJ366" i="24"/>
  <c r="CW366" i="24"/>
  <c r="BW366" i="24"/>
  <c r="DK365" i="24"/>
  <c r="DJ365" i="24"/>
  <c r="CW365" i="24"/>
  <c r="BW365" i="24"/>
  <c r="DK364" i="24"/>
  <c r="DJ364" i="24"/>
  <c r="CW364" i="24"/>
  <c r="BW364" i="24"/>
  <c r="DK363" i="24"/>
  <c r="DJ363" i="24"/>
  <c r="CW363" i="24"/>
  <c r="BW363" i="24"/>
  <c r="DK362" i="24"/>
  <c r="DJ362" i="24"/>
  <c r="CW362" i="24"/>
  <c r="BW362" i="24"/>
  <c r="DK361" i="24"/>
  <c r="DJ361" i="24"/>
  <c r="CW361" i="24"/>
  <c r="BW361" i="24"/>
  <c r="DK360" i="24"/>
  <c r="DJ360" i="24"/>
  <c r="BW360" i="24"/>
  <c r="DK359" i="24"/>
  <c r="DJ359" i="24"/>
  <c r="CW359" i="24"/>
  <c r="BW359" i="24"/>
  <c r="DK358" i="24"/>
  <c r="DJ358" i="24"/>
  <c r="CW358" i="24"/>
  <c r="BW358" i="24"/>
  <c r="DK357" i="24"/>
  <c r="DJ357" i="24"/>
  <c r="CW357" i="24"/>
  <c r="BW357" i="24"/>
  <c r="DK356" i="24"/>
  <c r="DJ356" i="24"/>
  <c r="CW356" i="24"/>
  <c r="BW356" i="24"/>
  <c r="DK355" i="24"/>
  <c r="DJ355" i="24"/>
  <c r="CW355" i="24"/>
  <c r="BW355" i="24"/>
  <c r="DK354" i="24"/>
  <c r="DJ354" i="24"/>
  <c r="CW354" i="24"/>
  <c r="BW354" i="24"/>
  <c r="DK353" i="24"/>
  <c r="DJ353" i="24"/>
  <c r="CW353" i="24"/>
  <c r="BW353" i="24"/>
  <c r="DK352" i="24"/>
  <c r="DJ352" i="24"/>
  <c r="CW352" i="24"/>
  <c r="BW352" i="24"/>
  <c r="DK351" i="24"/>
  <c r="DJ351" i="24"/>
  <c r="CW351" i="24"/>
  <c r="BW351" i="24"/>
  <c r="DK349" i="24"/>
  <c r="DJ349" i="24"/>
  <c r="CW349" i="24"/>
  <c r="BW349" i="24"/>
  <c r="DK348" i="24"/>
  <c r="DJ348" i="24"/>
  <c r="CW348" i="24"/>
  <c r="BW348" i="24"/>
  <c r="DK347" i="24"/>
  <c r="DJ347" i="24"/>
  <c r="CW347" i="24"/>
  <c r="BW347" i="24"/>
  <c r="DK346" i="24"/>
  <c r="DJ346" i="24"/>
  <c r="CW346" i="24"/>
  <c r="BW346" i="24"/>
  <c r="DK344" i="24"/>
  <c r="DJ344" i="24"/>
  <c r="CW344" i="24"/>
  <c r="BW344" i="24"/>
  <c r="DK343" i="24"/>
  <c r="DJ343" i="24"/>
  <c r="CW343" i="24"/>
  <c r="BW343" i="24"/>
  <c r="DK342" i="24"/>
  <c r="DJ342" i="24"/>
  <c r="CW342" i="24"/>
  <c r="DK341" i="24"/>
  <c r="DJ341" i="24"/>
  <c r="CW341" i="24"/>
  <c r="DK340" i="24"/>
  <c r="DJ340" i="24"/>
  <c r="CW340" i="24"/>
  <c r="BW340" i="24"/>
  <c r="DK339" i="24"/>
  <c r="DJ339" i="24"/>
  <c r="CW339" i="24"/>
  <c r="DK338" i="24"/>
  <c r="DJ338" i="24"/>
  <c r="CW338" i="24"/>
  <c r="DK337" i="24"/>
  <c r="DJ337" i="24"/>
  <c r="CW337" i="24"/>
  <c r="BW337" i="24"/>
  <c r="DK336" i="24"/>
  <c r="DJ336" i="24"/>
  <c r="CW336" i="24"/>
  <c r="BW336" i="24"/>
  <c r="BW335" i="24"/>
  <c r="DK334" i="24"/>
  <c r="DJ334" i="24"/>
  <c r="CW334" i="24"/>
  <c r="BW334" i="24"/>
  <c r="DK333" i="24"/>
  <c r="DJ333" i="24"/>
  <c r="CW333" i="24"/>
  <c r="BW333" i="24"/>
  <c r="DK332" i="24"/>
  <c r="DJ332" i="24"/>
  <c r="CW332" i="24"/>
  <c r="BW332" i="24"/>
  <c r="DK331" i="24"/>
  <c r="DJ331" i="24"/>
  <c r="CW331" i="24"/>
  <c r="BW331" i="24"/>
  <c r="AL331" i="24"/>
  <c r="AE331" i="24"/>
  <c r="V331" i="24"/>
  <c r="Y331" i="24" s="1"/>
  <c r="DK330" i="24"/>
  <c r="DJ330" i="24"/>
  <c r="CW330" i="24"/>
  <c r="BW330" i="24"/>
  <c r="AL330" i="24"/>
  <c r="AE330" i="24"/>
  <c r="V330" i="24"/>
  <c r="Y330" i="24" s="1"/>
  <c r="DK329" i="24"/>
  <c r="DJ329" i="24"/>
  <c r="BW329" i="24"/>
  <c r="AL329" i="24"/>
  <c r="AE329" i="24"/>
  <c r="V329" i="24"/>
  <c r="DK328" i="24"/>
  <c r="DJ328" i="24"/>
  <c r="CW328" i="24"/>
  <c r="BW328" i="24"/>
  <c r="AL328" i="24"/>
  <c r="AE328" i="24"/>
  <c r="V328" i="24"/>
  <c r="Y328" i="24" s="1"/>
  <c r="DK327" i="24"/>
  <c r="DJ327" i="24"/>
  <c r="CW327" i="24"/>
  <c r="BW327" i="24"/>
  <c r="AL327" i="24"/>
  <c r="AE327" i="24"/>
  <c r="V327" i="24"/>
  <c r="DK326" i="24"/>
  <c r="DJ326" i="24"/>
  <c r="CW326" i="24"/>
  <c r="BW326" i="24"/>
  <c r="AL326" i="24"/>
  <c r="AE326" i="24"/>
  <c r="V326" i="24"/>
  <c r="Y326" i="24" s="1"/>
  <c r="DK325" i="24"/>
  <c r="DJ325" i="24"/>
  <c r="CW325" i="24"/>
  <c r="BW325" i="24"/>
  <c r="AL325" i="24"/>
  <c r="AE325" i="24"/>
  <c r="V325" i="24"/>
  <c r="Y325" i="24" s="1"/>
  <c r="DK324" i="24"/>
  <c r="DJ324" i="24"/>
  <c r="CW324" i="24"/>
  <c r="BW324" i="24"/>
  <c r="AL324" i="24"/>
  <c r="AE324" i="24"/>
  <c r="V324" i="24"/>
  <c r="Y324" i="24" s="1"/>
  <c r="DK323" i="24"/>
  <c r="DJ323" i="24"/>
  <c r="CW323" i="24"/>
  <c r="BW323" i="24"/>
  <c r="AL323" i="24"/>
  <c r="AE323" i="24"/>
  <c r="V323" i="24"/>
  <c r="Y323" i="24" s="1"/>
  <c r="DK322" i="24"/>
  <c r="DJ322" i="24"/>
  <c r="CW322" i="24"/>
  <c r="BW322" i="24"/>
  <c r="AL322" i="24"/>
  <c r="AE322" i="24"/>
  <c r="V322" i="24"/>
  <c r="Y322" i="24" s="1"/>
  <c r="DK321" i="24"/>
  <c r="DJ321" i="24"/>
  <c r="CW321" i="24"/>
  <c r="BW321" i="24"/>
  <c r="AL321" i="24"/>
  <c r="AE321" i="24"/>
  <c r="V321" i="24"/>
  <c r="Y321" i="24" s="1"/>
  <c r="DK320" i="24"/>
  <c r="DJ320" i="24"/>
  <c r="CW320" i="24"/>
  <c r="BW320" i="24"/>
  <c r="AL320" i="24"/>
  <c r="AE320" i="24"/>
  <c r="V320" i="24"/>
  <c r="DK319" i="24"/>
  <c r="DJ319" i="24"/>
  <c r="CW319" i="24"/>
  <c r="BW319" i="24"/>
  <c r="AL319" i="24"/>
  <c r="AE319" i="24"/>
  <c r="V319" i="24"/>
  <c r="Y319" i="24" s="1"/>
  <c r="DK318" i="24"/>
  <c r="DJ318" i="24"/>
  <c r="CW318" i="24"/>
  <c r="BW318" i="24"/>
  <c r="AL318" i="24"/>
  <c r="AE318" i="24"/>
  <c r="V318" i="24"/>
  <c r="Y318" i="24" s="1"/>
  <c r="DK317" i="24"/>
  <c r="DJ317" i="24"/>
  <c r="AL317" i="24"/>
  <c r="AE317" i="24"/>
  <c r="V317" i="24"/>
  <c r="Y317" i="24" s="1"/>
  <c r="DK316" i="24"/>
  <c r="DJ316" i="24"/>
  <c r="BW316" i="24"/>
  <c r="AL316" i="24"/>
  <c r="AE316" i="24"/>
  <c r="V316" i="24"/>
  <c r="Y316" i="24" s="1"/>
  <c r="DK315" i="24"/>
  <c r="DJ315" i="24"/>
  <c r="CW315" i="24"/>
  <c r="BW315" i="24"/>
  <c r="AL315" i="24"/>
  <c r="AE315" i="24"/>
  <c r="V315" i="24"/>
  <c r="Y315" i="24" s="1"/>
  <c r="DK314" i="24"/>
  <c r="DJ314" i="24"/>
  <c r="CW314" i="24"/>
  <c r="BW314" i="24"/>
  <c r="AL314" i="24"/>
  <c r="AE314" i="24"/>
  <c r="V314" i="24"/>
  <c r="DK313" i="24"/>
  <c r="DJ313" i="24"/>
  <c r="CW313" i="24"/>
  <c r="BW313" i="24"/>
  <c r="AL313" i="24"/>
  <c r="AE313" i="24"/>
  <c r="V313" i="24"/>
  <c r="DK312" i="24"/>
  <c r="DJ312" i="24"/>
  <c r="CW312" i="24"/>
  <c r="BW312" i="24"/>
  <c r="AL312" i="24"/>
  <c r="AE312" i="24"/>
  <c r="V312" i="24"/>
  <c r="DK311" i="24"/>
  <c r="DJ311" i="24"/>
  <c r="CW311" i="24"/>
  <c r="BW311" i="24"/>
  <c r="AL311" i="24"/>
  <c r="AE311" i="24"/>
  <c r="V311" i="24"/>
  <c r="DK310" i="24"/>
  <c r="DJ310" i="24"/>
  <c r="CW310" i="24"/>
  <c r="BW310" i="24"/>
  <c r="AL310" i="24"/>
  <c r="AE310" i="24"/>
  <c r="V310" i="24"/>
  <c r="DK309" i="24"/>
  <c r="DJ309" i="24"/>
  <c r="CW309" i="24"/>
  <c r="BW309" i="24"/>
  <c r="AL309" i="24"/>
  <c r="AE309" i="24"/>
  <c r="V309" i="24"/>
  <c r="Y309" i="24" s="1"/>
  <c r="DK308" i="24"/>
  <c r="DJ308" i="24"/>
  <c r="BW308" i="24"/>
  <c r="AL308" i="24"/>
  <c r="AE308" i="24"/>
  <c r="V308" i="24"/>
  <c r="Y308" i="24" s="1"/>
  <c r="DK307" i="24"/>
  <c r="DJ307" i="24"/>
  <c r="CW307" i="24"/>
  <c r="BW307" i="24"/>
  <c r="AL307" i="24"/>
  <c r="AE307" i="24"/>
  <c r="V307" i="24"/>
  <c r="Y307" i="24" s="1"/>
  <c r="DK306" i="24"/>
  <c r="DJ306" i="24"/>
  <c r="CW306" i="24"/>
  <c r="BW306" i="24"/>
  <c r="AL306" i="24"/>
  <c r="AE306" i="24"/>
  <c r="V306" i="24"/>
  <c r="Y306" i="24" s="1"/>
  <c r="DK305" i="24"/>
  <c r="DJ305" i="24"/>
  <c r="BW305" i="24"/>
  <c r="AL305" i="24"/>
  <c r="AE305" i="24"/>
  <c r="V305" i="24"/>
  <c r="DK304" i="24"/>
  <c r="DJ304" i="24"/>
  <c r="BW304" i="24"/>
  <c r="AL304" i="24"/>
  <c r="AE304" i="24"/>
  <c r="V304" i="24"/>
  <c r="Y304" i="24" s="1"/>
  <c r="DK303" i="24"/>
  <c r="DJ303" i="24"/>
  <c r="BW303" i="24"/>
  <c r="AL303" i="24"/>
  <c r="AE303" i="24"/>
  <c r="V303" i="24"/>
  <c r="DK302" i="24"/>
  <c r="DJ302" i="24"/>
  <c r="BW302" i="24"/>
  <c r="AL302" i="24"/>
  <c r="AE302" i="24"/>
  <c r="V302" i="24"/>
  <c r="Y302" i="24" s="1"/>
  <c r="DK301" i="24"/>
  <c r="DJ301" i="24"/>
  <c r="BW301" i="24"/>
  <c r="AL301" i="24"/>
  <c r="AE301" i="24"/>
  <c r="V301" i="24"/>
  <c r="Y301" i="24" s="1"/>
  <c r="DK300" i="24"/>
  <c r="DJ300" i="24"/>
  <c r="BW300" i="24"/>
  <c r="AL300" i="24"/>
  <c r="AE300" i="24"/>
  <c r="V300" i="24"/>
  <c r="X300" i="24" s="1"/>
  <c r="DK299" i="24"/>
  <c r="DJ299" i="24"/>
  <c r="BW299" i="24"/>
  <c r="AL299" i="24"/>
  <c r="AE299" i="24"/>
  <c r="V299" i="24"/>
  <c r="AL298" i="24"/>
  <c r="AE298" i="24"/>
  <c r="V298" i="24"/>
  <c r="Y298" i="24" s="1"/>
  <c r="DK297" i="24"/>
  <c r="BW297" i="24"/>
  <c r="AL297" i="24"/>
  <c r="AE297" i="24"/>
  <c r="X297" i="24"/>
  <c r="DK296" i="24"/>
  <c r="DJ296" i="24"/>
  <c r="CW296" i="24"/>
  <c r="BW296" i="24"/>
  <c r="AL296" i="24"/>
  <c r="AE296" i="24"/>
  <c r="X296" i="24"/>
  <c r="DK295" i="24"/>
  <c r="DJ295" i="24"/>
  <c r="BW295" i="24"/>
  <c r="AL295" i="24"/>
  <c r="AE295" i="24"/>
  <c r="X295" i="24"/>
  <c r="DK294" i="24"/>
  <c r="DJ294" i="24"/>
  <c r="CW294" i="24"/>
  <c r="BW294" i="24"/>
  <c r="AL294" i="24"/>
  <c r="AE294" i="24"/>
  <c r="X294" i="24"/>
  <c r="DK293" i="24"/>
  <c r="DJ293" i="24"/>
  <c r="CW293" i="24"/>
  <c r="BW293" i="24"/>
  <c r="AL293" i="24"/>
  <c r="AE293" i="24"/>
  <c r="X293" i="24"/>
  <c r="DK292" i="24"/>
  <c r="DJ292" i="24"/>
  <c r="CW292" i="24"/>
  <c r="BW292" i="24"/>
  <c r="AL292" i="24"/>
  <c r="AE292" i="24"/>
  <c r="X292" i="24"/>
  <c r="DK291" i="24"/>
  <c r="DJ291" i="24"/>
  <c r="CW291" i="24"/>
  <c r="BW291" i="24"/>
  <c r="AL291" i="24"/>
  <c r="AE291" i="24"/>
  <c r="X291" i="24"/>
  <c r="DK290" i="24"/>
  <c r="DJ290" i="24"/>
  <c r="CW290" i="24"/>
  <c r="BW290" i="24"/>
  <c r="AL290" i="24"/>
  <c r="AE290" i="24"/>
  <c r="X290" i="24"/>
  <c r="DK289" i="24"/>
  <c r="DJ289" i="24"/>
  <c r="CW289" i="24"/>
  <c r="BW289" i="24"/>
  <c r="AL289" i="24"/>
  <c r="AE289" i="24"/>
  <c r="X289" i="24"/>
  <c r="DK288" i="24"/>
  <c r="DJ288" i="24"/>
  <c r="CW288" i="24"/>
  <c r="BW288" i="24"/>
  <c r="AL288" i="24"/>
  <c r="AE288" i="24"/>
  <c r="X288" i="24"/>
  <c r="DK287" i="24"/>
  <c r="DJ287" i="24"/>
  <c r="BW287" i="24"/>
  <c r="AL287" i="24"/>
  <c r="AE287" i="24"/>
  <c r="X287" i="24"/>
  <c r="DK286" i="24"/>
  <c r="DJ286" i="24"/>
  <c r="CW286" i="24"/>
  <c r="BW286" i="24"/>
  <c r="AL286" i="24"/>
  <c r="AE286" i="24"/>
  <c r="X286" i="24"/>
  <c r="DK285" i="24"/>
  <c r="DJ285" i="24"/>
  <c r="CW285" i="24"/>
  <c r="BW285" i="24"/>
  <c r="AL285" i="24"/>
  <c r="AE285" i="24"/>
  <c r="X285" i="24"/>
  <c r="DK284" i="24"/>
  <c r="DJ284" i="24"/>
  <c r="CW284" i="24"/>
  <c r="BW284" i="24"/>
  <c r="AL284" i="24"/>
  <c r="AE284" i="24"/>
  <c r="X284" i="24"/>
  <c r="DJ283" i="24"/>
  <c r="CW283" i="24"/>
  <c r="BW283" i="24"/>
  <c r="AJ283" i="24"/>
  <c r="AC283" i="24"/>
  <c r="AF283" i="24" s="1"/>
  <c r="V283" i="24"/>
  <c r="DJ282" i="24"/>
  <c r="CW282" i="24"/>
  <c r="BW282" i="24"/>
  <c r="AJ282" i="24"/>
  <c r="AL282" i="24" s="1"/>
  <c r="DD282" i="24" s="1"/>
  <c r="AC282" i="24"/>
  <c r="AE282" i="24" s="1"/>
  <c r="V282" i="24"/>
  <c r="Y282" i="24" s="1"/>
  <c r="DJ281" i="24"/>
  <c r="CW281" i="24"/>
  <c r="BW281" i="24"/>
  <c r="AJ281" i="24"/>
  <c r="AM281" i="24" s="1"/>
  <c r="AC281" i="24"/>
  <c r="AF281" i="24" s="1"/>
  <c r="V281" i="24"/>
  <c r="DJ280" i="24"/>
  <c r="CW280" i="24"/>
  <c r="BW280" i="24"/>
  <c r="AJ280" i="24"/>
  <c r="AM280" i="24" s="1"/>
  <c r="AC280" i="24"/>
  <c r="AF280" i="24" s="1"/>
  <c r="V280" i="24"/>
  <c r="Y280" i="24" s="1"/>
  <c r="DJ279" i="24"/>
  <c r="CW279" i="24"/>
  <c r="BW279" i="24"/>
  <c r="AJ279" i="24"/>
  <c r="AM279" i="24" s="1"/>
  <c r="AC279" i="24"/>
  <c r="AF279" i="24" s="1"/>
  <c r="V279" i="24"/>
  <c r="Y279" i="24" s="1"/>
  <c r="DJ278" i="24"/>
  <c r="CW278" i="24"/>
  <c r="BW278" i="24"/>
  <c r="AJ278" i="24"/>
  <c r="AM278" i="24" s="1"/>
  <c r="AC278" i="24"/>
  <c r="AF278" i="24" s="1"/>
  <c r="V278" i="24"/>
  <c r="Y278" i="24" s="1"/>
  <c r="AJ277" i="24"/>
  <c r="AC277" i="24"/>
  <c r="V277" i="24"/>
  <c r="AJ276" i="24"/>
  <c r="AM276" i="24" s="1"/>
  <c r="AC276" i="24"/>
  <c r="AF276" i="24" s="1"/>
  <c r="V276" i="24"/>
  <c r="Y276" i="24" s="1"/>
  <c r="DJ275" i="24"/>
  <c r="CQ275" i="24"/>
  <c r="CU275" i="24" s="1"/>
  <c r="BW275" i="24"/>
  <c r="AJ275" i="24"/>
  <c r="AM275" i="24" s="1"/>
  <c r="AC275" i="24"/>
  <c r="AF275" i="24" s="1"/>
  <c r="V275" i="24"/>
  <c r="DJ274" i="24"/>
  <c r="CW274" i="24"/>
  <c r="CQ274" i="24"/>
  <c r="CU274" i="24" s="1"/>
  <c r="BW274" i="24"/>
  <c r="AJ274" i="24"/>
  <c r="AM274" i="24" s="1"/>
  <c r="AC274" i="24"/>
  <c r="AF274" i="24" s="1"/>
  <c r="V274" i="24"/>
  <c r="Y274" i="24" s="1"/>
  <c r="DJ273" i="24"/>
  <c r="CW273" i="24"/>
  <c r="CQ273" i="24"/>
  <c r="CU273" i="24" s="1"/>
  <c r="BW273" i="24"/>
  <c r="AJ273" i="24"/>
  <c r="AL273" i="24" s="1"/>
  <c r="DD273" i="24" s="1"/>
  <c r="DH273" i="24" s="1"/>
  <c r="AC273" i="24"/>
  <c r="AF273" i="24" s="1"/>
  <c r="V273" i="24"/>
  <c r="Y273" i="24" s="1"/>
  <c r="DJ272" i="24"/>
  <c r="CW272" i="24"/>
  <c r="CQ272" i="24"/>
  <c r="CU272" i="24" s="1"/>
  <c r="BW272" i="24"/>
  <c r="AJ272" i="24"/>
  <c r="AM272" i="24" s="1"/>
  <c r="AC272" i="24"/>
  <c r="AF272" i="24" s="1"/>
  <c r="V272" i="24"/>
  <c r="Y272" i="24" s="1"/>
  <c r="DJ271" i="24"/>
  <c r="CW271" i="24"/>
  <c r="CQ271" i="24"/>
  <c r="CU271" i="24" s="1"/>
  <c r="BW271" i="24"/>
  <c r="AJ271" i="24"/>
  <c r="AC271" i="24"/>
  <c r="AF271" i="24" s="1"/>
  <c r="V271" i="24"/>
  <c r="Y271" i="24" s="1"/>
  <c r="DJ270" i="24"/>
  <c r="CW270" i="24"/>
  <c r="CQ270" i="24"/>
  <c r="CU270" i="24" s="1"/>
  <c r="BW270" i="24"/>
  <c r="AJ270" i="24"/>
  <c r="AM270" i="24" s="1"/>
  <c r="AC270" i="24"/>
  <c r="AF270" i="24" s="1"/>
  <c r="V270" i="24"/>
  <c r="DJ269" i="24"/>
  <c r="CW269" i="24"/>
  <c r="CQ269" i="24"/>
  <c r="CU269" i="24" s="1"/>
  <c r="BW269" i="24"/>
  <c r="AJ269" i="24"/>
  <c r="AC269" i="24"/>
  <c r="AF269" i="24" s="1"/>
  <c r="V269" i="24"/>
  <c r="DJ268" i="24"/>
  <c r="CW268" i="24"/>
  <c r="BW268" i="24"/>
  <c r="AJ268" i="24"/>
  <c r="AC268" i="24"/>
  <c r="AF268" i="24" s="1"/>
  <c r="V268" i="24"/>
  <c r="DJ267" i="24"/>
  <c r="CW267" i="24"/>
  <c r="CQ267" i="24"/>
  <c r="CU267" i="24" s="1"/>
  <c r="BW267" i="24"/>
  <c r="AJ267" i="24"/>
  <c r="AC267" i="24"/>
  <c r="AF267" i="24" s="1"/>
  <c r="V267" i="24"/>
  <c r="Y267" i="24" s="1"/>
  <c r="DJ266" i="24"/>
  <c r="CW266" i="24"/>
  <c r="CQ266" i="24"/>
  <c r="CU266" i="24" s="1"/>
  <c r="BW266" i="24"/>
  <c r="AJ266" i="24"/>
  <c r="AC266" i="24"/>
  <c r="AF266" i="24" s="1"/>
  <c r="V266" i="24"/>
  <c r="Y266" i="24" s="1"/>
  <c r="DJ265" i="24"/>
  <c r="CW265" i="24"/>
  <c r="CQ265" i="24"/>
  <c r="CU265" i="24" s="1"/>
  <c r="BW265" i="24"/>
  <c r="AJ265" i="24"/>
  <c r="AL265" i="24" s="1"/>
  <c r="DD265" i="24" s="1"/>
  <c r="AC265" i="24"/>
  <c r="AF265" i="24" s="1"/>
  <c r="V265" i="24"/>
  <c r="CW264" i="24"/>
  <c r="CQ264" i="24"/>
  <c r="CU264" i="24" s="1"/>
  <c r="BW264" i="24"/>
  <c r="AJ264" i="24"/>
  <c r="AC264" i="24"/>
  <c r="AF264" i="24" s="1"/>
  <c r="V264" i="24"/>
  <c r="Y264" i="24" s="1"/>
  <c r="DJ263" i="24"/>
  <c r="CW263" i="24"/>
  <c r="CQ263" i="24"/>
  <c r="CU263" i="24" s="1"/>
  <c r="BW263" i="24"/>
  <c r="AJ263" i="24"/>
  <c r="AC263" i="24"/>
  <c r="AF263" i="24" s="1"/>
  <c r="V263" i="24"/>
  <c r="Y263" i="24" s="1"/>
  <c r="DJ262" i="24"/>
  <c r="CW262" i="24"/>
  <c r="CQ262" i="24"/>
  <c r="CU262" i="24" s="1"/>
  <c r="BW262" i="24"/>
  <c r="AJ262" i="24"/>
  <c r="AC262" i="24"/>
  <c r="AF262" i="24" s="1"/>
  <c r="V262" i="24"/>
  <c r="Y262" i="24" s="1"/>
  <c r="DJ261" i="24"/>
  <c r="CW261" i="24"/>
  <c r="CQ261" i="24"/>
  <c r="CU261" i="24" s="1"/>
  <c r="BW261" i="24"/>
  <c r="AJ261" i="24"/>
  <c r="AC261" i="24"/>
  <c r="AF261" i="24" s="1"/>
  <c r="V261" i="24"/>
  <c r="Y261" i="24" s="1"/>
  <c r="DJ260" i="24"/>
  <c r="CW260" i="24"/>
  <c r="BW260" i="24"/>
  <c r="AJ260" i="24"/>
  <c r="AC260" i="24"/>
  <c r="AF260" i="24" s="1"/>
  <c r="V260" i="24"/>
  <c r="DJ259" i="24"/>
  <c r="CW259" i="24"/>
  <c r="CQ259" i="24"/>
  <c r="CU259" i="24" s="1"/>
  <c r="BW259" i="24"/>
  <c r="AJ259" i="24"/>
  <c r="AC259" i="24"/>
  <c r="AF259" i="24" s="1"/>
  <c r="V259" i="24"/>
  <c r="DJ258" i="24"/>
  <c r="CW258" i="24"/>
  <c r="CQ258" i="24"/>
  <c r="CU258" i="24" s="1"/>
  <c r="BW258" i="24"/>
  <c r="AJ258" i="24"/>
  <c r="AC258" i="24"/>
  <c r="AF258" i="24" s="1"/>
  <c r="V258" i="24"/>
  <c r="AJ257" i="24"/>
  <c r="AM257" i="24" s="1"/>
  <c r="AC257" i="24"/>
  <c r="AF257" i="24" s="1"/>
  <c r="V257" i="24"/>
  <c r="X257" i="24" s="1"/>
  <c r="DJ256" i="24"/>
  <c r="CW256" i="24"/>
  <c r="CQ256" i="24"/>
  <c r="CU256" i="24" s="1"/>
  <c r="BW256" i="24"/>
  <c r="AJ256" i="24"/>
  <c r="AM256" i="24" s="1"/>
  <c r="AC256" i="24"/>
  <c r="AF256" i="24" s="1"/>
  <c r="V256" i="24"/>
  <c r="DJ255" i="24"/>
  <c r="CW255" i="24"/>
  <c r="CQ255" i="24"/>
  <c r="CU255" i="24" s="1"/>
  <c r="BW255" i="24"/>
  <c r="AJ255" i="24"/>
  <c r="AM255" i="24" s="1"/>
  <c r="AC255" i="24"/>
  <c r="AF255" i="24" s="1"/>
  <c r="V255" i="24"/>
  <c r="DJ254" i="24"/>
  <c r="CW254" i="24"/>
  <c r="CQ254" i="24"/>
  <c r="CU254" i="24" s="1"/>
  <c r="BW254" i="24"/>
  <c r="AJ254" i="24"/>
  <c r="AM254" i="24" s="1"/>
  <c r="AC254" i="24"/>
  <c r="AF254" i="24" s="1"/>
  <c r="V254" i="24"/>
  <c r="Y254" i="24" s="1"/>
  <c r="DJ253" i="24"/>
  <c r="CW253" i="24"/>
  <c r="CQ253" i="24"/>
  <c r="CU253" i="24" s="1"/>
  <c r="BW253" i="24"/>
  <c r="AJ253" i="24"/>
  <c r="AM253" i="24" s="1"/>
  <c r="AC253" i="24"/>
  <c r="AF253" i="24" s="1"/>
  <c r="V253" i="24"/>
  <c r="DJ252" i="24"/>
  <c r="CW252" i="24"/>
  <c r="CQ252" i="24"/>
  <c r="CU252" i="24" s="1"/>
  <c r="BW252" i="24"/>
  <c r="AJ252" i="24"/>
  <c r="AM252" i="24" s="1"/>
  <c r="AC252" i="24"/>
  <c r="AF252" i="24" s="1"/>
  <c r="V252" i="24"/>
  <c r="Y252" i="24" s="1"/>
  <c r="DJ251" i="24"/>
  <c r="CW251" i="24"/>
  <c r="CQ251" i="24"/>
  <c r="CU251" i="24" s="1"/>
  <c r="BW251" i="24"/>
  <c r="AJ251" i="24"/>
  <c r="AM251" i="24" s="1"/>
  <c r="AC251" i="24"/>
  <c r="AF251" i="24" s="1"/>
  <c r="V251" i="24"/>
  <c r="DJ250" i="24"/>
  <c r="CW250" i="24"/>
  <c r="CQ250" i="24"/>
  <c r="CU250" i="24" s="1"/>
  <c r="BW250" i="24"/>
  <c r="AJ250" i="24"/>
  <c r="AC250" i="24"/>
  <c r="AF250" i="24" s="1"/>
  <c r="V250" i="24"/>
  <c r="X250" i="24" s="1"/>
  <c r="CE250" i="24" s="1"/>
  <c r="CI250" i="24" s="1"/>
  <c r="DJ249" i="24"/>
  <c r="CW249" i="24"/>
  <c r="CQ249" i="24"/>
  <c r="CU249" i="24" s="1"/>
  <c r="BW249" i="24"/>
  <c r="AJ249" i="24"/>
  <c r="AC249" i="24"/>
  <c r="AF249" i="24" s="1"/>
  <c r="V249" i="24"/>
  <c r="DJ248" i="24"/>
  <c r="CW248" i="24"/>
  <c r="CQ248" i="24"/>
  <c r="CU248" i="24" s="1"/>
  <c r="BW248" i="24"/>
  <c r="AJ248" i="24"/>
  <c r="AM248" i="24" s="1"/>
  <c r="AC248" i="24"/>
  <c r="AF248" i="24" s="1"/>
  <c r="V248" i="24"/>
  <c r="DJ247" i="24"/>
  <c r="CW247" i="24"/>
  <c r="CQ247" i="24"/>
  <c r="CU247" i="24" s="1"/>
  <c r="BW247" i="24"/>
  <c r="AJ247" i="24"/>
  <c r="AM247" i="24" s="1"/>
  <c r="AC247" i="24"/>
  <c r="AF247" i="24" s="1"/>
  <c r="V247" i="24"/>
  <c r="Y247" i="24" s="1"/>
  <c r="CW246" i="24"/>
  <c r="CQ246" i="24"/>
  <c r="CU246" i="24" s="1"/>
  <c r="BW246" i="24"/>
  <c r="AJ246" i="24"/>
  <c r="AC246" i="24"/>
  <c r="AF246" i="24" s="1"/>
  <c r="V246" i="24"/>
  <c r="Y246" i="24" s="1"/>
  <c r="DJ245" i="24"/>
  <c r="CW245" i="24"/>
  <c r="CQ245" i="24"/>
  <c r="CU245" i="24" s="1"/>
  <c r="BW245" i="24"/>
  <c r="AJ245" i="24"/>
  <c r="AM245" i="24" s="1"/>
  <c r="AC245" i="24"/>
  <c r="AF245" i="24" s="1"/>
  <c r="V245" i="24"/>
  <c r="DJ244" i="24"/>
  <c r="CW244" i="24"/>
  <c r="BW244" i="24"/>
  <c r="AJ244" i="24"/>
  <c r="AM244" i="24" s="1"/>
  <c r="AC244" i="24"/>
  <c r="AF244" i="24" s="1"/>
  <c r="V244" i="24"/>
  <c r="Y244" i="24" s="1"/>
  <c r="DJ243" i="24"/>
  <c r="CW243" i="24"/>
  <c r="CQ243" i="24"/>
  <c r="CU243" i="24" s="1"/>
  <c r="BW243" i="24"/>
  <c r="AJ243" i="24"/>
  <c r="AM243" i="24" s="1"/>
  <c r="AC243" i="24"/>
  <c r="AF243" i="24" s="1"/>
  <c r="V243" i="24"/>
  <c r="Y243" i="24" s="1"/>
  <c r="DJ242" i="24"/>
  <c r="CW242" i="24"/>
  <c r="CQ242" i="24"/>
  <c r="CU242" i="24" s="1"/>
  <c r="BW242" i="24"/>
  <c r="AJ242" i="24"/>
  <c r="AM242" i="24" s="1"/>
  <c r="AC242" i="24"/>
  <c r="AF242" i="24" s="1"/>
  <c r="V242" i="24"/>
  <c r="Y242" i="24" s="1"/>
  <c r="DJ241" i="24"/>
  <c r="CW241" i="24"/>
  <c r="CQ241" i="24"/>
  <c r="CU241" i="24" s="1"/>
  <c r="BW241" i="24"/>
  <c r="AJ241" i="24"/>
  <c r="AC241" i="24"/>
  <c r="AF241" i="24" s="1"/>
  <c r="V241" i="24"/>
  <c r="DJ240" i="24"/>
  <c r="CW240" i="24"/>
  <c r="CQ240" i="24"/>
  <c r="CU240" i="24" s="1"/>
  <c r="BW240" i="24"/>
  <c r="AJ240" i="24"/>
  <c r="AC240" i="24"/>
  <c r="AF240" i="24" s="1"/>
  <c r="V240" i="24"/>
  <c r="DJ239" i="24"/>
  <c r="CW239" i="24"/>
  <c r="CQ239" i="24"/>
  <c r="CU239" i="24" s="1"/>
  <c r="BW239" i="24"/>
  <c r="AJ239" i="24"/>
  <c r="AC239" i="24"/>
  <c r="AF239" i="24" s="1"/>
  <c r="V239" i="24"/>
  <c r="DJ238" i="24"/>
  <c r="CW238" i="24"/>
  <c r="BW238" i="24"/>
  <c r="AJ238" i="24"/>
  <c r="AM238" i="24" s="1"/>
  <c r="AC238" i="24"/>
  <c r="AF238" i="24" s="1"/>
  <c r="V238" i="24"/>
  <c r="AJ237" i="24"/>
  <c r="AM237" i="24" s="1"/>
  <c r="AC237" i="24"/>
  <c r="V237" i="24"/>
  <c r="Y237" i="24" s="1"/>
  <c r="DJ236" i="24"/>
  <c r="CW236" i="24"/>
  <c r="CQ236" i="24"/>
  <c r="CU236" i="24" s="1"/>
  <c r="BW236" i="24"/>
  <c r="AJ236" i="24"/>
  <c r="AM236" i="24" s="1"/>
  <c r="AC236" i="24"/>
  <c r="AF236" i="24" s="1"/>
  <c r="V236" i="24"/>
  <c r="DJ235" i="24"/>
  <c r="CW235" i="24"/>
  <c r="CQ235" i="24"/>
  <c r="CU235" i="24" s="1"/>
  <c r="BW235" i="24"/>
  <c r="AJ235" i="24"/>
  <c r="AM235" i="24" s="1"/>
  <c r="AC235" i="24"/>
  <c r="AF235" i="24" s="1"/>
  <c r="V235" i="24"/>
  <c r="DJ234" i="24"/>
  <c r="CW234" i="24"/>
  <c r="BW234" i="24"/>
  <c r="AJ234" i="24"/>
  <c r="AC234" i="24"/>
  <c r="AF234" i="24" s="1"/>
  <c r="V234" i="24"/>
  <c r="DJ233" i="24"/>
  <c r="CW233" i="24"/>
  <c r="BW233" i="24"/>
  <c r="AJ233" i="24"/>
  <c r="AM233" i="24" s="1"/>
  <c r="AC233" i="24"/>
  <c r="AF233" i="24" s="1"/>
  <c r="V233" i="24"/>
  <c r="DJ232" i="24"/>
  <c r="CW232" i="24"/>
  <c r="BW232" i="24"/>
  <c r="AJ232" i="24"/>
  <c r="AC232" i="24"/>
  <c r="AF232" i="24" s="1"/>
  <c r="V232" i="24"/>
  <c r="DJ231" i="24"/>
  <c r="CW231" i="24"/>
  <c r="BW231" i="24"/>
  <c r="AJ231" i="24"/>
  <c r="AC231" i="24"/>
  <c r="AF231" i="24" s="1"/>
  <c r="V231" i="24"/>
  <c r="Y231" i="24" s="1"/>
  <c r="DJ230" i="24"/>
  <c r="CW230" i="24"/>
  <c r="BW230" i="24"/>
  <c r="AJ230" i="24"/>
  <c r="AM230" i="24" s="1"/>
  <c r="AC230" i="24"/>
  <c r="AF230" i="24" s="1"/>
  <c r="V230" i="24"/>
  <c r="DJ229" i="24"/>
  <c r="CW229" i="24"/>
  <c r="BW229" i="24"/>
  <c r="AJ229" i="24"/>
  <c r="AM229" i="24" s="1"/>
  <c r="AC229" i="24"/>
  <c r="AE229" i="24" s="1"/>
  <c r="V229" i="24"/>
  <c r="DJ228" i="24"/>
  <c r="CW228" i="24"/>
  <c r="BW228" i="24"/>
  <c r="AJ228" i="24"/>
  <c r="AC228" i="24"/>
  <c r="AF228" i="24" s="1"/>
  <c r="V228" i="24"/>
  <c r="DJ227" i="24"/>
  <c r="CW227" i="24"/>
  <c r="BW227" i="24"/>
  <c r="AJ227" i="24"/>
  <c r="AL227" i="24" s="1"/>
  <c r="DD227" i="24" s="1"/>
  <c r="DH227" i="24" s="1"/>
  <c r="AC227" i="24"/>
  <c r="AF227" i="24" s="1"/>
  <c r="V227" i="24"/>
  <c r="DJ226" i="24"/>
  <c r="CW226" i="24"/>
  <c r="BW226" i="24"/>
  <c r="AJ226" i="24"/>
  <c r="AC226" i="24"/>
  <c r="V226" i="24"/>
  <c r="Y226" i="24" s="1"/>
  <c r="DJ225" i="24"/>
  <c r="CW225" i="24"/>
  <c r="BW225" i="24"/>
  <c r="AJ225" i="24"/>
  <c r="AM225" i="24" s="1"/>
  <c r="AC225" i="24"/>
  <c r="AF225" i="24" s="1"/>
  <c r="V225" i="24"/>
  <c r="X225" i="24" s="1"/>
  <c r="DJ224" i="24"/>
  <c r="CW224" i="24"/>
  <c r="BW224" i="24"/>
  <c r="AJ224" i="24"/>
  <c r="AM224" i="24" s="1"/>
  <c r="AC224" i="24"/>
  <c r="AF224" i="24" s="1"/>
  <c r="V224" i="24"/>
  <c r="DJ223" i="24"/>
  <c r="CW223" i="24"/>
  <c r="BW223" i="24"/>
  <c r="AJ223" i="24"/>
  <c r="AM223" i="24" s="1"/>
  <c r="AC223" i="24"/>
  <c r="V223" i="24"/>
  <c r="Y223" i="24" s="1"/>
  <c r="AJ222" i="24"/>
  <c r="AM222" i="24" s="1"/>
  <c r="V222" i="24"/>
  <c r="DJ221" i="24"/>
  <c r="CW221" i="24"/>
  <c r="BW221" i="24"/>
  <c r="AJ221" i="24"/>
  <c r="AM221" i="24" s="1"/>
  <c r="AC221" i="24"/>
  <c r="AF221" i="24" s="1"/>
  <c r="V221" i="24"/>
  <c r="DJ220" i="24"/>
  <c r="CW220" i="24"/>
  <c r="BW220" i="24"/>
  <c r="AJ220" i="24"/>
  <c r="AM220" i="24" s="1"/>
  <c r="AC220" i="24"/>
  <c r="AF220" i="24" s="1"/>
  <c r="V220" i="24"/>
  <c r="DJ219" i="24"/>
  <c r="CW219" i="24"/>
  <c r="BW219" i="24"/>
  <c r="AJ219" i="24"/>
  <c r="AM219" i="24" s="1"/>
  <c r="AC219" i="24"/>
  <c r="AF219" i="24" s="1"/>
  <c r="V219" i="24"/>
  <c r="Y219" i="24" s="1"/>
  <c r="DJ218" i="24"/>
  <c r="CW218" i="24"/>
  <c r="BW218" i="24"/>
  <c r="AJ218" i="24"/>
  <c r="AC218" i="24"/>
  <c r="V218" i="24"/>
  <c r="DJ217" i="24"/>
  <c r="CW217" i="24"/>
  <c r="BW217" i="24"/>
  <c r="AJ217" i="24"/>
  <c r="AC217" i="24"/>
  <c r="AF217" i="24" s="1"/>
  <c r="V217" i="24"/>
  <c r="Y217" i="24" s="1"/>
  <c r="DJ216" i="24"/>
  <c r="CW216" i="24"/>
  <c r="BW216" i="24"/>
  <c r="AJ216" i="24"/>
  <c r="AC216" i="24"/>
  <c r="AF216" i="24" s="1"/>
  <c r="V216" i="24"/>
  <c r="Y216" i="24" s="1"/>
  <c r="DJ215" i="24"/>
  <c r="CW215" i="24"/>
  <c r="BW215" i="24"/>
  <c r="AJ215" i="24"/>
  <c r="AM215" i="24" s="1"/>
  <c r="AC215" i="24"/>
  <c r="AF215" i="24" s="1"/>
  <c r="V215" i="24"/>
  <c r="Y215" i="24" s="1"/>
  <c r="DJ214" i="24"/>
  <c r="CW214" i="24"/>
  <c r="BW214" i="24"/>
  <c r="AJ214" i="24"/>
  <c r="AC214" i="24"/>
  <c r="V214" i="24"/>
  <c r="Y214" i="24" s="1"/>
  <c r="DJ213" i="24"/>
  <c r="CW213" i="24"/>
  <c r="BW213" i="24"/>
  <c r="AJ213" i="24"/>
  <c r="AC213" i="24"/>
  <c r="AF213" i="24" s="1"/>
  <c r="V213" i="24"/>
  <c r="DJ212" i="24"/>
  <c r="CW212" i="24"/>
  <c r="BW212" i="24"/>
  <c r="AJ212" i="24"/>
  <c r="AC212" i="24"/>
  <c r="AF212" i="24" s="1"/>
  <c r="V212" i="24"/>
  <c r="Y212" i="24" s="1"/>
  <c r="DJ211" i="24"/>
  <c r="CW211" i="24"/>
  <c r="BW211" i="24"/>
  <c r="AJ211" i="24"/>
  <c r="AM211" i="24" s="1"/>
  <c r="AC211" i="24"/>
  <c r="V211" i="24"/>
  <c r="AJ210" i="24"/>
  <c r="AM210" i="24" s="1"/>
  <c r="V210" i="24"/>
  <c r="DJ209" i="24"/>
  <c r="CW209" i="24"/>
  <c r="BW209" i="24"/>
  <c r="AJ209" i="24"/>
  <c r="AC209" i="24"/>
  <c r="V209" i="24"/>
  <c r="Y209" i="24" s="1"/>
  <c r="DJ208" i="24"/>
  <c r="CW208" i="24"/>
  <c r="BW208" i="24"/>
  <c r="AJ208" i="24"/>
  <c r="AM208" i="24" s="1"/>
  <c r="AC208" i="24"/>
  <c r="AF208" i="24" s="1"/>
  <c r="V208" i="24"/>
  <c r="BH207" i="24"/>
  <c r="BH206" i="24"/>
  <c r="BH205" i="24"/>
  <c r="BH204" i="24"/>
  <c r="BH203" i="24"/>
  <c r="BH202" i="24"/>
  <c r="DJ201" i="24"/>
  <c r="CW201" i="24"/>
  <c r="BW201" i="24"/>
  <c r="AJ201" i="24"/>
  <c r="AC201" i="24"/>
  <c r="V201" i="24"/>
  <c r="Y201" i="24" s="1"/>
  <c r="DJ200" i="24"/>
  <c r="CW200" i="24"/>
  <c r="BW200" i="24"/>
  <c r="AJ200" i="24"/>
  <c r="AM200" i="24" s="1"/>
  <c r="AC200" i="24"/>
  <c r="AF200" i="24" s="1"/>
  <c r="V200" i="24"/>
  <c r="AJ199" i="24"/>
  <c r="AM199" i="24" s="1"/>
  <c r="AC199" i="24"/>
  <c r="AF199" i="24" s="1"/>
  <c r="V199" i="24"/>
  <c r="DJ198" i="24"/>
  <c r="CW198" i="24"/>
  <c r="BW198" i="24"/>
  <c r="AJ198" i="24"/>
  <c r="AC198" i="24"/>
  <c r="AF198" i="24" s="1"/>
  <c r="V198" i="24"/>
  <c r="Y198" i="24" s="1"/>
  <c r="DJ197" i="24"/>
  <c r="CW197" i="24"/>
  <c r="BW197" i="24"/>
  <c r="AJ197" i="24"/>
  <c r="AC197" i="24"/>
  <c r="AF197" i="24" s="1"/>
  <c r="V197" i="24"/>
  <c r="DJ196" i="24"/>
  <c r="CW196" i="24"/>
  <c r="BW196" i="24"/>
  <c r="AJ196" i="24"/>
  <c r="AM196" i="24" s="1"/>
  <c r="AC196" i="24"/>
  <c r="AF196" i="24" s="1"/>
  <c r="V196" i="24"/>
  <c r="AJ195" i="24"/>
  <c r="AM195" i="24" s="1"/>
  <c r="AC195" i="24"/>
  <c r="AF195" i="24" s="1"/>
  <c r="V195" i="24"/>
  <c r="DJ194" i="24"/>
  <c r="CW194" i="24"/>
  <c r="BW194" i="24"/>
  <c r="AJ194" i="24"/>
  <c r="AC194" i="24"/>
  <c r="V194" i="24"/>
  <c r="Y194" i="24" s="1"/>
  <c r="DJ193" i="24"/>
  <c r="CW193" i="24"/>
  <c r="BW193" i="24"/>
  <c r="AJ193" i="24"/>
  <c r="AC193" i="24"/>
  <c r="V193" i="24"/>
  <c r="Y193" i="24" s="1"/>
  <c r="DJ192" i="24"/>
  <c r="CW192" i="24"/>
  <c r="BW192" i="24"/>
  <c r="AJ192" i="24"/>
  <c r="AM192" i="24" s="1"/>
  <c r="AC192" i="24"/>
  <c r="AF192" i="24" s="1"/>
  <c r="V192" i="24"/>
  <c r="Y192" i="24" s="1"/>
  <c r="DJ191" i="24"/>
  <c r="CW191" i="24"/>
  <c r="BW191" i="24"/>
  <c r="AJ191" i="24"/>
  <c r="AM191" i="24" s="1"/>
  <c r="AC191" i="24"/>
  <c r="V191" i="24"/>
  <c r="AJ190" i="24"/>
  <c r="AC190" i="24"/>
  <c r="V190" i="24"/>
  <c r="Y190" i="24" s="1"/>
  <c r="DJ189" i="24"/>
  <c r="CW189" i="24"/>
  <c r="BW189" i="24"/>
  <c r="AJ189" i="24"/>
  <c r="AC189" i="24"/>
  <c r="V189" i="24"/>
  <c r="Y189" i="24" s="1"/>
  <c r="DJ188" i="24"/>
  <c r="CW188" i="24"/>
  <c r="BW188" i="24"/>
  <c r="AJ188" i="24"/>
  <c r="AM188" i="24" s="1"/>
  <c r="AC188" i="24"/>
  <c r="V188" i="24"/>
  <c r="Y188" i="24" s="1"/>
  <c r="DJ187" i="24"/>
  <c r="CW187" i="24"/>
  <c r="BW187" i="24"/>
  <c r="AJ187" i="24"/>
  <c r="AM187" i="24" s="1"/>
  <c r="AC187" i="24"/>
  <c r="AF187" i="24" s="1"/>
  <c r="V187" i="24"/>
  <c r="DJ186" i="24"/>
  <c r="CW186" i="24"/>
  <c r="BW186" i="24"/>
  <c r="AJ186" i="24"/>
  <c r="AM186" i="24" s="1"/>
  <c r="AC186" i="24"/>
  <c r="V186" i="24"/>
  <c r="Y186" i="24" s="1"/>
  <c r="DJ185" i="24"/>
  <c r="CW185" i="24"/>
  <c r="BW185" i="24"/>
  <c r="AJ185" i="24"/>
  <c r="AM185" i="24" s="1"/>
  <c r="AC185" i="24"/>
  <c r="AF185" i="24" s="1"/>
  <c r="V185" i="24"/>
  <c r="Y185" i="24" s="1"/>
  <c r="DJ184" i="24"/>
  <c r="CW184" i="24"/>
  <c r="BW184" i="24"/>
  <c r="AJ184" i="24"/>
  <c r="AM184" i="24" s="1"/>
  <c r="AC184" i="24"/>
  <c r="V184" i="24"/>
  <c r="Y184" i="24" s="1"/>
  <c r="DJ183" i="24"/>
  <c r="CW183" i="24"/>
  <c r="BW183" i="24"/>
  <c r="AJ183" i="24"/>
  <c r="AM183" i="24" s="1"/>
  <c r="AC183" i="24"/>
  <c r="V183" i="24"/>
  <c r="Y183" i="24" s="1"/>
  <c r="AJ182" i="24"/>
  <c r="AC182" i="24"/>
  <c r="V182" i="24"/>
  <c r="Y182" i="24" s="1"/>
  <c r="DJ181" i="24"/>
  <c r="CW181" i="24"/>
  <c r="BW181" i="24"/>
  <c r="AJ181" i="24"/>
  <c r="AC181" i="24"/>
  <c r="AF181" i="24" s="1"/>
  <c r="V181" i="24"/>
  <c r="Y181" i="24" s="1"/>
  <c r="DJ180" i="24"/>
  <c r="CW180" i="24"/>
  <c r="BW180" i="24"/>
  <c r="AJ180" i="24"/>
  <c r="AM180" i="24" s="1"/>
  <c r="AC180" i="24"/>
  <c r="V180" i="24"/>
  <c r="Y180" i="24" s="1"/>
  <c r="AJ179" i="24"/>
  <c r="AM179" i="24" s="1"/>
  <c r="AC179" i="24"/>
  <c r="V179" i="24"/>
  <c r="Y179" i="24" s="1"/>
  <c r="DJ178" i="24"/>
  <c r="CW178" i="24"/>
  <c r="BW178" i="24"/>
  <c r="AJ178" i="24"/>
  <c r="AM178" i="24" s="1"/>
  <c r="AC178" i="24"/>
  <c r="V178" i="24"/>
  <c r="Y178" i="24" s="1"/>
  <c r="DJ177" i="24"/>
  <c r="CW177" i="24"/>
  <c r="BW177" i="24"/>
  <c r="AJ177" i="24"/>
  <c r="AM177" i="24" s="1"/>
  <c r="AC177" i="24"/>
  <c r="V177" i="24"/>
  <c r="AJ176" i="24"/>
  <c r="AL176" i="24" s="1"/>
  <c r="AC176" i="24"/>
  <c r="V176" i="24"/>
  <c r="DJ175" i="24"/>
  <c r="CW175" i="24"/>
  <c r="BW175" i="24"/>
  <c r="AJ175" i="24"/>
  <c r="AM175" i="24" s="1"/>
  <c r="AC175" i="24"/>
  <c r="AF175" i="24" s="1"/>
  <c r="V175" i="24"/>
  <c r="X175" i="24" s="1"/>
  <c r="CE175" i="24" s="1"/>
  <c r="DJ174" i="24"/>
  <c r="CW174" i="24"/>
  <c r="BW174" i="24"/>
  <c r="AJ174" i="24"/>
  <c r="AC174" i="24"/>
  <c r="AF174" i="24" s="1"/>
  <c r="V174" i="24"/>
  <c r="Y174" i="24" s="1"/>
  <c r="DJ173" i="24"/>
  <c r="CW173" i="24"/>
  <c r="BW173" i="24"/>
  <c r="AJ173" i="24"/>
  <c r="AC173" i="24"/>
  <c r="V173" i="24"/>
  <c r="BW172" i="24"/>
  <c r="AJ172" i="24"/>
  <c r="AC172" i="24"/>
  <c r="AF172" i="24" s="1"/>
  <c r="V172" i="24"/>
  <c r="X172" i="24" s="1"/>
  <c r="DJ171" i="24"/>
  <c r="CW171" i="24"/>
  <c r="BW171" i="24"/>
  <c r="AJ171" i="24"/>
  <c r="AM171" i="24" s="1"/>
  <c r="AC171" i="24"/>
  <c r="V171" i="24"/>
  <c r="DJ170" i="24"/>
  <c r="CW170" i="24"/>
  <c r="BW170" i="24"/>
  <c r="AJ170" i="24"/>
  <c r="AM170" i="24" s="1"/>
  <c r="AC170" i="24"/>
  <c r="V170" i="24"/>
  <c r="X170" i="24" s="1"/>
  <c r="AJ169" i="24"/>
  <c r="AM169" i="24" s="1"/>
  <c r="AC169" i="24"/>
  <c r="AF169" i="24" s="1"/>
  <c r="V169" i="24"/>
  <c r="Y169" i="24" s="1"/>
  <c r="DJ168" i="24"/>
  <c r="CW168" i="24"/>
  <c r="BW168" i="24"/>
  <c r="AJ168" i="24"/>
  <c r="AM168" i="24" s="1"/>
  <c r="AC168" i="24"/>
  <c r="V168" i="24"/>
  <c r="Y168" i="24" s="1"/>
  <c r="DJ167" i="24"/>
  <c r="CW167" i="24"/>
  <c r="BW167" i="24"/>
  <c r="AJ167" i="24"/>
  <c r="AL167" i="24" s="1"/>
  <c r="DD167" i="24" s="1"/>
  <c r="DH167" i="24" s="1"/>
  <c r="AC167" i="24"/>
  <c r="V167" i="24"/>
  <c r="Y167" i="24" s="1"/>
  <c r="DJ166" i="24"/>
  <c r="CW166" i="24"/>
  <c r="BW166" i="24"/>
  <c r="AJ166" i="24"/>
  <c r="AM166" i="24" s="1"/>
  <c r="AC166" i="24"/>
  <c r="AF166" i="24" s="1"/>
  <c r="V166" i="24"/>
  <c r="Y166" i="24" s="1"/>
  <c r="AJ165" i="24"/>
  <c r="AC165" i="24"/>
  <c r="V165" i="24"/>
  <c r="DJ164" i="24"/>
  <c r="CW164" i="24"/>
  <c r="BW164" i="24"/>
  <c r="AJ164" i="24"/>
  <c r="AM164" i="24" s="1"/>
  <c r="AC164" i="24"/>
  <c r="V164" i="24"/>
  <c r="DJ163" i="24"/>
  <c r="CW163" i="24"/>
  <c r="BW163" i="24"/>
  <c r="AJ163" i="24"/>
  <c r="AC163" i="24"/>
  <c r="AF163" i="24" s="1"/>
  <c r="V163" i="24"/>
  <c r="DJ162" i="24"/>
  <c r="CW162" i="24"/>
  <c r="BW162" i="24"/>
  <c r="AJ162" i="24"/>
  <c r="AM162" i="24" s="1"/>
  <c r="AC162" i="24"/>
  <c r="AF162" i="24" s="1"/>
  <c r="V162" i="24"/>
  <c r="Y162" i="24" s="1"/>
  <c r="CW161" i="24"/>
  <c r="BW161" i="24"/>
  <c r="AJ161" i="24"/>
  <c r="AM161" i="24" s="1"/>
  <c r="AC161" i="24"/>
  <c r="AF161" i="24" s="1"/>
  <c r="V161" i="24"/>
  <c r="Y161" i="24" s="1"/>
  <c r="DJ160" i="24"/>
  <c r="CW160" i="24"/>
  <c r="BW160" i="24"/>
  <c r="AJ160" i="24"/>
  <c r="AM160" i="24" s="1"/>
  <c r="AC160" i="24"/>
  <c r="AF160" i="24" s="1"/>
  <c r="V160" i="24"/>
  <c r="Y160" i="24" s="1"/>
  <c r="DJ159" i="24"/>
  <c r="CW159" i="24"/>
  <c r="BW159" i="24"/>
  <c r="AJ159" i="24"/>
  <c r="AM159" i="24" s="1"/>
  <c r="AC159" i="24"/>
  <c r="AF159" i="24" s="1"/>
  <c r="V159" i="24"/>
  <c r="DJ158" i="24"/>
  <c r="CW158" i="24"/>
  <c r="BW158" i="24"/>
  <c r="AJ158" i="24"/>
  <c r="AC158" i="24"/>
  <c r="V158" i="24"/>
  <c r="X158" i="24" s="1"/>
  <c r="CE158" i="24" s="1"/>
  <c r="CI158" i="24" s="1"/>
  <c r="AJ157" i="24"/>
  <c r="AM157" i="24" s="1"/>
  <c r="AC157" i="24"/>
  <c r="V157" i="24"/>
  <c r="DJ156" i="24"/>
  <c r="CW156" i="24"/>
  <c r="AJ156" i="24"/>
  <c r="AM156" i="24" s="1"/>
  <c r="AC156" i="24"/>
  <c r="AF156" i="24" s="1"/>
  <c r="V156" i="24"/>
  <c r="Y156" i="24" s="1"/>
  <c r="DJ155" i="24"/>
  <c r="CW155" i="24"/>
  <c r="BW155" i="24"/>
  <c r="AJ155" i="24"/>
  <c r="AL155" i="24" s="1"/>
  <c r="DD155" i="24" s="1"/>
  <c r="AC155" i="24"/>
  <c r="AE155" i="24" s="1"/>
  <c r="V155" i="24"/>
  <c r="Y155" i="24" s="1"/>
  <c r="AJ150" i="24"/>
  <c r="V150" i="24"/>
  <c r="Y150" i="24" s="1"/>
  <c r="DJ149" i="24"/>
  <c r="CW149" i="24"/>
  <c r="BW149" i="24"/>
  <c r="AJ149" i="24"/>
  <c r="AC149" i="24"/>
  <c r="V149" i="24"/>
  <c r="Y149" i="24" s="1"/>
  <c r="DJ148" i="24"/>
  <c r="CW148" i="24"/>
  <c r="BW148" i="24"/>
  <c r="AJ148" i="24"/>
  <c r="AM148" i="24" s="1"/>
  <c r="AC148" i="24"/>
  <c r="AF148" i="24" s="1"/>
  <c r="V148" i="24"/>
  <c r="X148" i="24" s="1"/>
  <c r="CE148" i="24" s="1"/>
  <c r="CI148" i="24" s="1"/>
  <c r="DJ147" i="24"/>
  <c r="CW147" i="24"/>
  <c r="BW147" i="24"/>
  <c r="AJ147" i="24"/>
  <c r="AM147" i="24" s="1"/>
  <c r="AC147" i="24"/>
  <c r="V147" i="24"/>
  <c r="Y147" i="24" s="1"/>
  <c r="AJ146" i="24"/>
  <c r="AC146" i="24"/>
  <c r="AF146" i="24" s="1"/>
  <c r="V146" i="24"/>
  <c r="Y146" i="24" s="1"/>
  <c r="DJ145" i="24"/>
  <c r="CW145" i="24"/>
  <c r="BW145" i="24"/>
  <c r="AJ145" i="24"/>
  <c r="AM145" i="24" s="1"/>
  <c r="AC145" i="24"/>
  <c r="AF145" i="24" s="1"/>
  <c r="V145" i="24"/>
  <c r="DJ144" i="24"/>
  <c r="CW144" i="24"/>
  <c r="BW144" i="24"/>
  <c r="AJ144" i="24"/>
  <c r="AM144" i="24" s="1"/>
  <c r="AC144" i="24"/>
  <c r="AF144" i="24" s="1"/>
  <c r="V144" i="24"/>
  <c r="X144" i="24" s="1"/>
  <c r="CE144" i="24" s="1"/>
  <c r="CI144" i="24" s="1"/>
  <c r="DJ143" i="24"/>
  <c r="CW143" i="24"/>
  <c r="BW143" i="24"/>
  <c r="AJ143" i="24"/>
  <c r="AC143" i="24"/>
  <c r="AF143" i="24" s="1"/>
  <c r="V143" i="24"/>
  <c r="Y143" i="24" s="1"/>
  <c r="AC142" i="24"/>
  <c r="AF142" i="24" s="1"/>
  <c r="V142" i="24"/>
  <c r="DJ141" i="24"/>
  <c r="CW141" i="24"/>
  <c r="AJ141" i="24"/>
  <c r="AC141" i="24"/>
  <c r="AF141" i="24" s="1"/>
  <c r="V141" i="24"/>
  <c r="Y141" i="24" s="1"/>
  <c r="DJ140" i="24"/>
  <c r="CW140" i="24"/>
  <c r="BW140" i="24"/>
  <c r="AJ140" i="24"/>
  <c r="AC140" i="24"/>
  <c r="AF140" i="24" s="1"/>
  <c r="V140" i="24"/>
  <c r="Y140" i="24" s="1"/>
  <c r="DJ139" i="24"/>
  <c r="CW139" i="24"/>
  <c r="BW139" i="24"/>
  <c r="AJ139" i="24"/>
  <c r="AM139" i="24" s="1"/>
  <c r="AC139" i="24"/>
  <c r="AF139" i="24" s="1"/>
  <c r="V139" i="24"/>
  <c r="CW138" i="24"/>
  <c r="DJ137" i="24"/>
  <c r="CW137" i="24"/>
  <c r="BW137" i="24"/>
  <c r="AJ137" i="24"/>
  <c r="AM137" i="24" s="1"/>
  <c r="AC137" i="24"/>
  <c r="V137" i="24"/>
  <c r="AJ136" i="24"/>
  <c r="AC136" i="24"/>
  <c r="AF136" i="24" s="1"/>
  <c r="V136" i="24"/>
  <c r="DJ135" i="24"/>
  <c r="CW135" i="24"/>
  <c r="BW135" i="24"/>
  <c r="AJ135" i="24"/>
  <c r="AC135" i="24"/>
  <c r="V135" i="24"/>
  <c r="Y135" i="24" s="1"/>
  <c r="DJ134" i="24"/>
  <c r="CW134" i="24"/>
  <c r="BW134" i="24"/>
  <c r="AJ134" i="24"/>
  <c r="AM134" i="24" s="1"/>
  <c r="AC134" i="24"/>
  <c r="V134" i="24"/>
  <c r="CW132" i="24"/>
  <c r="BW132" i="24"/>
  <c r="AJ132" i="24"/>
  <c r="AL132" i="24" s="1"/>
  <c r="AC132" i="24"/>
  <c r="AF132" i="24" s="1"/>
  <c r="V132" i="24"/>
  <c r="DJ131" i="24"/>
  <c r="CW131" i="24"/>
  <c r="BW131" i="24"/>
  <c r="AJ131" i="24"/>
  <c r="AM131" i="24" s="1"/>
  <c r="AC131" i="24"/>
  <c r="V131" i="24"/>
  <c r="Y131" i="24" s="1"/>
  <c r="DJ130" i="24"/>
  <c r="CW130" i="24"/>
  <c r="BW130" i="24"/>
  <c r="AJ130" i="24"/>
  <c r="AC130" i="24"/>
  <c r="AF130" i="24" s="1"/>
  <c r="V130" i="24"/>
  <c r="AJ129" i="24"/>
  <c r="AM129" i="24" s="1"/>
  <c r="AC129" i="24"/>
  <c r="AF129" i="24" s="1"/>
  <c r="V129" i="24"/>
  <c r="Y129" i="24" s="1"/>
  <c r="DJ128" i="24"/>
  <c r="CW128" i="24"/>
  <c r="BW128" i="24"/>
  <c r="AJ128" i="24"/>
  <c r="AM128" i="24" s="1"/>
  <c r="AC128" i="24"/>
  <c r="AF128" i="24" s="1"/>
  <c r="V128" i="24"/>
  <c r="Y128" i="24" s="1"/>
  <c r="DJ127" i="24"/>
  <c r="CW127" i="24"/>
  <c r="BW127" i="24"/>
  <c r="AJ127" i="24"/>
  <c r="AL127" i="24" s="1"/>
  <c r="DD127" i="24" s="1"/>
  <c r="DH127" i="24" s="1"/>
  <c r="AC127" i="24"/>
  <c r="AF127" i="24" s="1"/>
  <c r="V127" i="24"/>
  <c r="Y127" i="24" s="1"/>
  <c r="DJ126" i="24"/>
  <c r="CW126" i="24"/>
  <c r="BW126" i="24"/>
  <c r="AJ126" i="24"/>
  <c r="AM126" i="24" s="1"/>
  <c r="AC126" i="24"/>
  <c r="V126" i="24"/>
  <c r="AJ125" i="24"/>
  <c r="AL125" i="24" s="1"/>
  <c r="AC125" i="24"/>
  <c r="AF125" i="24" s="1"/>
  <c r="V125" i="24"/>
  <c r="DJ124" i="24"/>
  <c r="CW124" i="24"/>
  <c r="BW124" i="24"/>
  <c r="AJ124" i="24"/>
  <c r="AM124" i="24" s="1"/>
  <c r="AC124" i="24"/>
  <c r="AF124" i="24" s="1"/>
  <c r="V124" i="24"/>
  <c r="DJ123" i="24"/>
  <c r="CW123" i="24"/>
  <c r="BW123" i="24"/>
  <c r="AJ123" i="24"/>
  <c r="AM123" i="24" s="1"/>
  <c r="AC123" i="24"/>
  <c r="V123" i="24"/>
  <c r="Y123" i="24" s="1"/>
  <c r="AJ122" i="24"/>
  <c r="AM122" i="24" s="1"/>
  <c r="AC122" i="24"/>
  <c r="AE122" i="24" s="1"/>
  <c r="V122" i="24"/>
  <c r="Y122" i="24" s="1"/>
  <c r="AJ121" i="24"/>
  <c r="AM121" i="24" s="1"/>
  <c r="AC121" i="24"/>
  <c r="V121" i="24"/>
  <c r="Y121" i="24" s="1"/>
  <c r="DJ120" i="24"/>
  <c r="CW120" i="24"/>
  <c r="BW120" i="24"/>
  <c r="AJ120" i="24"/>
  <c r="AL120" i="24" s="1"/>
  <c r="AC120" i="24"/>
  <c r="AF120" i="24" s="1"/>
  <c r="V120" i="24"/>
  <c r="Y120" i="24" s="1"/>
  <c r="DJ119" i="24"/>
  <c r="CW119" i="24"/>
  <c r="BW119" i="24"/>
  <c r="AJ119" i="24"/>
  <c r="AC119" i="24"/>
  <c r="AE119" i="24" s="1"/>
  <c r="CQ119" i="24" s="1"/>
  <c r="CU119" i="24" s="1"/>
  <c r="V119" i="24"/>
  <c r="DJ118" i="24"/>
  <c r="CW118" i="24"/>
  <c r="BW118" i="24"/>
  <c r="AJ118" i="24"/>
  <c r="AC118" i="24"/>
  <c r="AF118" i="24" s="1"/>
  <c r="V118" i="24"/>
  <c r="DJ117" i="24"/>
  <c r="CW117" i="24"/>
  <c r="AJ117" i="24"/>
  <c r="AL117" i="24" s="1"/>
  <c r="DD117" i="24" s="1"/>
  <c r="AC117" i="24"/>
  <c r="AF117" i="24" s="1"/>
  <c r="V117" i="24"/>
  <c r="X117" i="24" s="1"/>
  <c r="CE117" i="24" s="1"/>
  <c r="DJ116" i="24"/>
  <c r="CW116" i="24"/>
  <c r="BW116" i="24"/>
  <c r="AJ116" i="24"/>
  <c r="AC116" i="24"/>
  <c r="V116" i="24"/>
  <c r="DJ115" i="24"/>
  <c r="CW115" i="24"/>
  <c r="BW115" i="24"/>
  <c r="AJ115" i="24"/>
  <c r="AM115" i="24" s="1"/>
  <c r="AC115" i="24"/>
  <c r="AF115" i="24" s="1"/>
  <c r="V115" i="24"/>
  <c r="BW114" i="24"/>
  <c r="BH114" i="24"/>
  <c r="BW113" i="24"/>
  <c r="BH113" i="24"/>
  <c r="BW112" i="24"/>
  <c r="BH112" i="24"/>
  <c r="BW111" i="24"/>
  <c r="BH111" i="24"/>
  <c r="DJ110" i="24"/>
  <c r="CW110" i="24"/>
  <c r="BW110" i="24"/>
  <c r="AJ110" i="24"/>
  <c r="AM110" i="24" s="1"/>
  <c r="AC110" i="24"/>
  <c r="V110" i="24"/>
  <c r="Y110" i="24" s="1"/>
  <c r="DJ109" i="24"/>
  <c r="CW109" i="24"/>
  <c r="BW109" i="24"/>
  <c r="AJ109" i="24"/>
  <c r="AM109" i="24" s="1"/>
  <c r="AC109" i="24"/>
  <c r="V109" i="24"/>
  <c r="Y109" i="24" s="1"/>
  <c r="DJ108" i="24"/>
  <c r="CW108" i="24"/>
  <c r="BW108" i="24"/>
  <c r="AJ108" i="24"/>
  <c r="AM108" i="24" s="1"/>
  <c r="AC108" i="24"/>
  <c r="V108" i="24"/>
  <c r="BW107" i="24"/>
  <c r="BH107" i="24"/>
  <c r="BW106" i="24"/>
  <c r="BH106" i="24"/>
  <c r="BW105" i="24"/>
  <c r="BH105" i="24"/>
  <c r="BW104" i="24"/>
  <c r="BH104" i="24"/>
  <c r="AJ103" i="24"/>
  <c r="AC103" i="24"/>
  <c r="V103" i="24"/>
  <c r="DJ102" i="24"/>
  <c r="CW102" i="24"/>
  <c r="BW102" i="24"/>
  <c r="AJ102" i="24"/>
  <c r="AM102" i="24" s="1"/>
  <c r="AC102" i="24"/>
  <c r="AF102" i="24" s="1"/>
  <c r="V102" i="24"/>
  <c r="DJ101" i="24"/>
  <c r="CW101" i="24"/>
  <c r="BW101" i="24"/>
  <c r="AJ101" i="24"/>
  <c r="AC101" i="24"/>
  <c r="V101" i="24"/>
  <c r="DJ100" i="24"/>
  <c r="CW100" i="24"/>
  <c r="BW100" i="24"/>
  <c r="AJ100" i="24"/>
  <c r="AM100" i="24" s="1"/>
  <c r="AC100" i="24"/>
  <c r="U100" i="24"/>
  <c r="V100" i="24" s="1"/>
  <c r="DJ99" i="24"/>
  <c r="CW99" i="24"/>
  <c r="AJ99" i="24"/>
  <c r="AC99" i="24"/>
  <c r="U99" i="24"/>
  <c r="V99" i="24" s="1"/>
  <c r="BH98" i="24"/>
  <c r="BH97" i="24"/>
  <c r="DJ96" i="24"/>
  <c r="CW96" i="24"/>
  <c r="BW96" i="24"/>
  <c r="AJ96" i="24"/>
  <c r="AM96" i="24" s="1"/>
  <c r="AC96" i="24"/>
  <c r="V96" i="24"/>
  <c r="DJ95" i="24"/>
  <c r="CW95" i="24"/>
  <c r="BW95" i="24"/>
  <c r="AJ95" i="24"/>
  <c r="AC95" i="24"/>
  <c r="V95" i="24"/>
  <c r="X95" i="24" s="1"/>
  <c r="CE95" i="24" s="1"/>
  <c r="CI95" i="24" s="1"/>
  <c r="BH94" i="24"/>
  <c r="BH93" i="24"/>
  <c r="AJ92" i="24"/>
  <c r="AC92" i="24"/>
  <c r="V92" i="24"/>
  <c r="DJ91" i="24"/>
  <c r="CW91" i="24"/>
  <c r="BW91" i="24"/>
  <c r="AJ91" i="24"/>
  <c r="AC91" i="24"/>
  <c r="U91" i="24"/>
  <c r="V91" i="24" s="1"/>
  <c r="DJ90" i="24"/>
  <c r="CW90" i="24"/>
  <c r="BW90" i="24"/>
  <c r="AJ90" i="24"/>
  <c r="AM90" i="24" s="1"/>
  <c r="AC90" i="24"/>
  <c r="U90" i="24"/>
  <c r="V90" i="24" s="1"/>
  <c r="DJ89" i="24"/>
  <c r="CW89" i="24"/>
  <c r="BW89" i="24"/>
  <c r="AJ89" i="24"/>
  <c r="AC89" i="24"/>
  <c r="AF89" i="24" s="1"/>
  <c r="U89" i="24"/>
  <c r="V89" i="24" s="1"/>
  <c r="Y89" i="24" s="1"/>
  <c r="AJ88" i="24"/>
  <c r="AL88" i="24" s="1"/>
  <c r="AC88" i="24"/>
  <c r="AF88" i="24" s="1"/>
  <c r="V88" i="24"/>
  <c r="Y88" i="24" s="1"/>
  <c r="DJ87" i="24"/>
  <c r="CW87" i="24"/>
  <c r="BW87" i="24"/>
  <c r="AJ87" i="24"/>
  <c r="AC87" i="24"/>
  <c r="V87" i="24"/>
  <c r="Y87" i="24" s="1"/>
  <c r="DJ86" i="24"/>
  <c r="CW86" i="24"/>
  <c r="BW86" i="24"/>
  <c r="AJ86" i="24"/>
  <c r="AL86" i="24" s="1"/>
  <c r="DD86" i="24" s="1"/>
  <c r="DH86" i="24" s="1"/>
  <c r="AC86" i="24"/>
  <c r="V86" i="24"/>
  <c r="DJ85" i="24"/>
  <c r="CW85" i="24"/>
  <c r="BW85" i="24"/>
  <c r="AJ85" i="24"/>
  <c r="AM85" i="24" s="1"/>
  <c r="AC85" i="24"/>
  <c r="V85" i="24"/>
  <c r="Y85" i="24" s="1"/>
  <c r="DJ83" i="24"/>
  <c r="CW83" i="24"/>
  <c r="BW83" i="24"/>
  <c r="AJ83" i="24"/>
  <c r="AL83" i="24" s="1"/>
  <c r="DD83" i="24" s="1"/>
  <c r="AC83" i="24"/>
  <c r="V83" i="24"/>
  <c r="Y83" i="24" s="1"/>
  <c r="DJ82" i="24"/>
  <c r="CW82" i="24"/>
  <c r="BW82" i="24"/>
  <c r="AJ82" i="24"/>
  <c r="AC82" i="24"/>
  <c r="V82" i="24"/>
  <c r="DJ81" i="24"/>
  <c r="CW81" i="24"/>
  <c r="BW81" i="24"/>
  <c r="AJ81" i="24"/>
  <c r="AL81" i="24" s="1"/>
  <c r="DD81" i="24" s="1"/>
  <c r="DH81" i="24" s="1"/>
  <c r="AC81" i="24"/>
  <c r="V81" i="24"/>
  <c r="DJ80" i="24"/>
  <c r="CW80" i="24"/>
  <c r="BW80" i="24"/>
  <c r="AJ80" i="24"/>
  <c r="AM80" i="24" s="1"/>
  <c r="AC80" i="24"/>
  <c r="V80" i="24"/>
  <c r="DJ79" i="24"/>
  <c r="CW79" i="24"/>
  <c r="BW79" i="24"/>
  <c r="AJ79" i="24"/>
  <c r="AC79" i="24"/>
  <c r="AF79" i="24" s="1"/>
  <c r="V79" i="24"/>
  <c r="Y79" i="24" s="1"/>
  <c r="DJ78" i="24"/>
  <c r="CW78" i="24"/>
  <c r="BW78" i="24"/>
  <c r="AJ78" i="24"/>
  <c r="AC78" i="24"/>
  <c r="V78" i="24"/>
  <c r="X78" i="24" s="1"/>
  <c r="DJ77" i="24"/>
  <c r="BW77" i="24"/>
  <c r="AJ77" i="24"/>
  <c r="AM77" i="24" s="1"/>
  <c r="AC77" i="24"/>
  <c r="V77" i="24"/>
  <c r="Y77" i="24" s="1"/>
  <c r="DJ76" i="24"/>
  <c r="CW76" i="24"/>
  <c r="BW76" i="24"/>
  <c r="AJ76" i="24"/>
  <c r="AC76" i="24"/>
  <c r="V76" i="24"/>
  <c r="X76" i="24" s="1"/>
  <c r="CE76" i="24" s="1"/>
  <c r="CI76" i="24" s="1"/>
  <c r="AJ75" i="24"/>
  <c r="AM75" i="24" s="1"/>
  <c r="AC75" i="24"/>
  <c r="AF75" i="24" s="1"/>
  <c r="V75" i="24"/>
  <c r="DJ74" i="24"/>
  <c r="CW74" i="24"/>
  <c r="BW74" i="24"/>
  <c r="AJ74" i="24"/>
  <c r="AC74" i="24"/>
  <c r="AF74" i="24" s="1"/>
  <c r="V74" i="24"/>
  <c r="Y74" i="24" s="1"/>
  <c r="DJ73" i="24"/>
  <c r="CW73" i="24"/>
  <c r="BW73" i="24"/>
  <c r="AJ73" i="24"/>
  <c r="AM73" i="24" s="1"/>
  <c r="AC73" i="24"/>
  <c r="V73" i="24"/>
  <c r="AJ72" i="24"/>
  <c r="AC72" i="24"/>
  <c r="V72" i="24"/>
  <c r="DJ71" i="24"/>
  <c r="CW71" i="24"/>
  <c r="BW71" i="24"/>
  <c r="AJ71" i="24"/>
  <c r="AM71" i="24" s="1"/>
  <c r="AC71" i="24"/>
  <c r="AF71" i="24" s="1"/>
  <c r="V71" i="24"/>
  <c r="Y71" i="24" s="1"/>
  <c r="DJ70" i="24"/>
  <c r="CW70" i="24"/>
  <c r="BW70" i="24"/>
  <c r="AJ70" i="24"/>
  <c r="AM70" i="24" s="1"/>
  <c r="AC70" i="24"/>
  <c r="V70" i="24"/>
  <c r="DJ69" i="24"/>
  <c r="CW69" i="24"/>
  <c r="BW69" i="24"/>
  <c r="AJ69" i="24"/>
  <c r="AM69" i="24" s="1"/>
  <c r="AC69" i="24"/>
  <c r="V69" i="24"/>
  <c r="DJ68" i="24"/>
  <c r="CW68" i="24"/>
  <c r="BW68" i="24"/>
  <c r="BH68" i="24"/>
  <c r="AJ68" i="24"/>
  <c r="AM68" i="24" s="1"/>
  <c r="AC68" i="24"/>
  <c r="AF68" i="24" s="1"/>
  <c r="V68" i="24"/>
  <c r="X68" i="24" s="1"/>
  <c r="CE68" i="24" s="1"/>
  <c r="CI68" i="24" s="1"/>
  <c r="DJ67" i="24"/>
  <c r="CW67" i="24"/>
  <c r="BW67" i="24"/>
  <c r="BH67" i="24"/>
  <c r="AJ67" i="24"/>
  <c r="AC67" i="24"/>
  <c r="V67" i="24"/>
  <c r="BH66" i="24"/>
  <c r="BH65" i="24"/>
  <c r="BH64" i="24"/>
  <c r="BH63" i="24"/>
  <c r="BH62" i="24"/>
  <c r="BH61" i="24"/>
  <c r="BH60" i="24"/>
  <c r="BH59" i="24"/>
  <c r="BH57" i="24"/>
  <c r="BH56" i="24"/>
  <c r="BH55" i="24"/>
  <c r="BH53" i="24"/>
  <c r="BH52" i="24"/>
  <c r="BH51" i="24"/>
  <c r="BH50" i="24"/>
  <c r="BH49" i="24"/>
  <c r="BH48" i="24"/>
  <c r="BW47" i="24"/>
  <c r="DK46" i="24"/>
  <c r="DJ46" i="24"/>
  <c r="CW46" i="24"/>
  <c r="BW46" i="24"/>
  <c r="BH46" i="24"/>
  <c r="AP46" i="24"/>
  <c r="DK45" i="24"/>
  <c r="DJ45" i="24"/>
  <c r="CW45" i="24"/>
  <c r="BW45" i="24"/>
  <c r="BH45" i="24"/>
  <c r="AP45" i="24"/>
  <c r="BW44" i="24"/>
  <c r="BH44" i="24"/>
  <c r="BW43" i="24"/>
  <c r="BH43" i="24"/>
  <c r="BW42" i="24"/>
  <c r="DK40" i="24"/>
  <c r="DJ40" i="24"/>
  <c r="CW40" i="24"/>
  <c r="BW40" i="24"/>
  <c r="AP40" i="24"/>
  <c r="DK39" i="24"/>
  <c r="DJ39" i="24"/>
  <c r="CW39" i="24"/>
  <c r="BW39" i="24"/>
  <c r="AP39" i="24"/>
  <c r="AP38" i="24"/>
  <c r="DK37" i="24"/>
  <c r="DJ37" i="24"/>
  <c r="CW37" i="24"/>
  <c r="BW37" i="24"/>
  <c r="AP37" i="24"/>
  <c r="DK36" i="24"/>
  <c r="DJ36" i="24"/>
  <c r="CW36" i="24"/>
  <c r="BW36" i="24"/>
  <c r="AP36" i="24"/>
  <c r="BW32" i="24"/>
  <c r="BW31" i="24"/>
  <c r="BW30" i="24"/>
  <c r="BH28" i="24"/>
  <c r="BH27" i="24"/>
  <c r="AP27" i="24"/>
  <c r="BH26" i="24"/>
  <c r="BH25" i="24"/>
  <c r="BH23" i="24"/>
  <c r="BH22" i="24"/>
  <c r="AP22" i="24"/>
  <c r="BH21" i="24"/>
  <c r="BH20" i="24"/>
  <c r="BH19" i="24"/>
  <c r="BH18" i="24"/>
  <c r="BH17" i="24"/>
  <c r="BH16" i="24"/>
  <c r="DK12" i="24"/>
  <c r="DJ12" i="24"/>
  <c r="CW12" i="24"/>
  <c r="BW12" i="24"/>
  <c r="BH12" i="24"/>
  <c r="AP12" i="24"/>
  <c r="BH11" i="24"/>
  <c r="DK10" i="24"/>
  <c r="DJ10" i="24"/>
  <c r="BW10" i="24"/>
  <c r="AP10" i="24"/>
  <c r="BW9" i="24"/>
  <c r="CK688" i="24"/>
  <c r="DH117" i="24" l="1"/>
  <c r="DH265" i="24"/>
  <c r="DH83" i="24"/>
  <c r="DH282" i="24"/>
  <c r="DH155" i="24"/>
  <c r="CI117" i="24"/>
  <c r="CI175" i="24"/>
  <c r="X322" i="24"/>
  <c r="X212" i="24"/>
  <c r="X323" i="24"/>
  <c r="X298" i="24"/>
  <c r="AO298" i="24" s="1"/>
  <c r="X326" i="24"/>
  <c r="AE185" i="24"/>
  <c r="CQ185" i="24" s="1"/>
  <c r="CU185" i="24" s="1"/>
  <c r="AL221" i="24"/>
  <c r="DD221" i="24" s="1"/>
  <c r="X149" i="24"/>
  <c r="CE149" i="24" s="1"/>
  <c r="X160" i="24"/>
  <c r="CE160" i="24" s="1"/>
  <c r="CI160" i="24" s="1"/>
  <c r="X155" i="24"/>
  <c r="CE155" i="24" s="1"/>
  <c r="AM132" i="24"/>
  <c r="AE130" i="24"/>
  <c r="CQ130" i="24" s="1"/>
  <c r="CU130" i="24" s="1"/>
  <c r="AL169" i="24"/>
  <c r="AL256" i="24"/>
  <c r="DD256" i="24" s="1"/>
  <c r="AL139" i="24"/>
  <c r="DD139" i="24" s="1"/>
  <c r="Y250" i="24"/>
  <c r="AO285" i="24"/>
  <c r="AN294" i="24"/>
  <c r="AR294" i="24" s="1"/>
  <c r="X223" i="24"/>
  <c r="AL144" i="24"/>
  <c r="DD144" i="24" s="1"/>
  <c r="AE127" i="24"/>
  <c r="CQ127" i="24" s="1"/>
  <c r="CU127" i="24" s="1"/>
  <c r="AL275" i="24"/>
  <c r="DD275" i="24" s="1"/>
  <c r="AL171" i="24"/>
  <c r="DD171" i="24" s="1"/>
  <c r="AL69" i="24"/>
  <c r="DD69" i="24" s="1"/>
  <c r="DH69" i="24" s="1"/>
  <c r="AL195" i="24"/>
  <c r="AM81" i="24"/>
  <c r="AE124" i="24"/>
  <c r="CQ124" i="24" s="1"/>
  <c r="CU124" i="24" s="1"/>
  <c r="AE187" i="24"/>
  <c r="CQ187" i="24" s="1"/>
  <c r="CU187" i="24" s="1"/>
  <c r="AM120" i="24"/>
  <c r="AL68" i="24"/>
  <c r="DD68" i="24" s="1"/>
  <c r="X88" i="24"/>
  <c r="Y170" i="24"/>
  <c r="AE68" i="24"/>
  <c r="X162" i="24"/>
  <c r="CE162" i="24" s="1"/>
  <c r="CI162" i="24" s="1"/>
  <c r="AE232" i="24"/>
  <c r="CQ232" i="24" s="1"/>
  <c r="CU232" i="24" s="1"/>
  <c r="X131" i="24"/>
  <c r="CE131" i="24" s="1"/>
  <c r="CI131" i="24" s="1"/>
  <c r="X156" i="24"/>
  <c r="CE156" i="24" s="1"/>
  <c r="CI156" i="24" s="1"/>
  <c r="AL211" i="24"/>
  <c r="DD211" i="24" s="1"/>
  <c r="Y68" i="24"/>
  <c r="AM227" i="24"/>
  <c r="AE71" i="24"/>
  <c r="CQ71" i="24" s="1"/>
  <c r="CU71" i="24" s="1"/>
  <c r="X214" i="24"/>
  <c r="AL270" i="24"/>
  <c r="DD270" i="24" s="1"/>
  <c r="DH270" i="24" s="1"/>
  <c r="AL187" i="24"/>
  <c r="DD187" i="24" s="1"/>
  <c r="AL147" i="24"/>
  <c r="DD147" i="24" s="1"/>
  <c r="X192" i="24"/>
  <c r="CE192" i="24" s="1"/>
  <c r="AL166" i="24"/>
  <c r="DD166" i="24" s="1"/>
  <c r="AL238" i="24"/>
  <c r="DD238" i="24" s="1"/>
  <c r="DH238" i="24" s="1"/>
  <c r="AL179" i="24"/>
  <c r="AL170" i="24"/>
  <c r="DD170" i="24" s="1"/>
  <c r="X267" i="24"/>
  <c r="CE267" i="24" s="1"/>
  <c r="X304" i="24"/>
  <c r="AN304" i="24" s="1"/>
  <c r="AR304" i="24" s="1"/>
  <c r="X135" i="24"/>
  <c r="CE135" i="24" s="1"/>
  <c r="X166" i="24"/>
  <c r="CE166" i="24" s="1"/>
  <c r="CI166" i="24" s="1"/>
  <c r="AL77" i="24"/>
  <c r="DD77" i="24" s="1"/>
  <c r="AL191" i="24"/>
  <c r="DD191" i="24" s="1"/>
  <c r="AE212" i="24"/>
  <c r="CQ212" i="24" s="1"/>
  <c r="CU212" i="24" s="1"/>
  <c r="AE129" i="24"/>
  <c r="X215" i="24"/>
  <c r="Y78" i="24"/>
  <c r="AM167" i="24"/>
  <c r="AQ291" i="24"/>
  <c r="X261" i="24"/>
  <c r="CE261" i="24" s="1"/>
  <c r="X89" i="24"/>
  <c r="CE89" i="24" s="1"/>
  <c r="AL196" i="24"/>
  <c r="DD196" i="24" s="1"/>
  <c r="Y257" i="24"/>
  <c r="AF229" i="24"/>
  <c r="AN288" i="24"/>
  <c r="AR288" i="24" s="1"/>
  <c r="AF282" i="24"/>
  <c r="AO284" i="24"/>
  <c r="AQ292" i="24"/>
  <c r="Y300" i="24"/>
  <c r="X188" i="24"/>
  <c r="CE188" i="24" s="1"/>
  <c r="CI188" i="24" s="1"/>
  <c r="X264" i="24"/>
  <c r="CE264" i="24" s="1"/>
  <c r="AL253" i="24"/>
  <c r="DD253" i="24" s="1"/>
  <c r="BQ690" i="24"/>
  <c r="BQ693" i="24" s="1"/>
  <c r="AL157" i="24"/>
  <c r="AL185" i="24"/>
  <c r="DD185" i="24" s="1"/>
  <c r="DH185" i="24" s="1"/>
  <c r="AL223" i="24"/>
  <c r="DD223" i="24" s="1"/>
  <c r="AL199" i="24"/>
  <c r="Y175" i="24"/>
  <c r="AM176" i="24"/>
  <c r="AO117" i="24"/>
  <c r="X143" i="24"/>
  <c r="CE143" i="24" s="1"/>
  <c r="AE283" i="24"/>
  <c r="AL159" i="24"/>
  <c r="DD159" i="24" s="1"/>
  <c r="DH159" i="24" s="1"/>
  <c r="X85" i="24"/>
  <c r="CE85" i="24" s="1"/>
  <c r="AL177" i="24"/>
  <c r="DD177" i="24" s="1"/>
  <c r="AL220" i="24"/>
  <c r="DD220" i="24" s="1"/>
  <c r="AL183" i="24"/>
  <c r="DD183" i="24" s="1"/>
  <c r="DH183" i="24" s="1"/>
  <c r="AQ287" i="24"/>
  <c r="AN295" i="24"/>
  <c r="AR295" i="24" s="1"/>
  <c r="AQ296" i="24"/>
  <c r="X87" i="24"/>
  <c r="CE87" i="24" s="1"/>
  <c r="AL247" i="24"/>
  <c r="DD247" i="24" s="1"/>
  <c r="X306" i="24"/>
  <c r="AO306" i="24" s="1"/>
  <c r="AE156" i="24"/>
  <c r="CQ156" i="24" s="1"/>
  <c r="CU156" i="24" s="1"/>
  <c r="X79" i="24"/>
  <c r="CE79" i="24" s="1"/>
  <c r="X274" i="24"/>
  <c r="CE274" i="24" s="1"/>
  <c r="CI274" i="24" s="1"/>
  <c r="X331" i="24"/>
  <c r="AL243" i="24"/>
  <c r="DD243" i="24" s="1"/>
  <c r="AE102" i="24"/>
  <c r="AE219" i="24"/>
  <c r="CQ219" i="24" s="1"/>
  <c r="CU219" i="24" s="1"/>
  <c r="X198" i="24"/>
  <c r="CE198" i="24" s="1"/>
  <c r="AM86" i="24"/>
  <c r="Y158" i="24"/>
  <c r="AM282" i="24"/>
  <c r="AE230" i="24"/>
  <c r="CQ230" i="24" s="1"/>
  <c r="CU230" i="24" s="1"/>
  <c r="X147" i="24"/>
  <c r="CE147" i="24" s="1"/>
  <c r="AE278" i="24"/>
  <c r="AE120" i="24"/>
  <c r="AL278" i="24"/>
  <c r="DD278" i="24" s="1"/>
  <c r="X266" i="24"/>
  <c r="CE266" i="24" s="1"/>
  <c r="AE215" i="24"/>
  <c r="CQ215" i="24" s="1"/>
  <c r="CU215" i="24" s="1"/>
  <c r="AE199" i="24"/>
  <c r="AE74" i="24"/>
  <c r="CQ74" i="24" s="1"/>
  <c r="CU74" i="24" s="1"/>
  <c r="AE88" i="24"/>
  <c r="X246" i="24"/>
  <c r="CE246" i="24" s="1"/>
  <c r="AE144" i="24"/>
  <c r="AE220" i="24"/>
  <c r="CQ220" i="24" s="1"/>
  <c r="CU220" i="24" s="1"/>
  <c r="X190" i="24"/>
  <c r="Y148" i="24"/>
  <c r="AM155" i="24"/>
  <c r="AM273" i="24"/>
  <c r="X194" i="24"/>
  <c r="CE194" i="24" s="1"/>
  <c r="X280" i="24"/>
  <c r="AL255" i="24"/>
  <c r="DD255" i="24" s="1"/>
  <c r="AE279" i="24"/>
  <c r="X254" i="24"/>
  <c r="CE254" i="24" s="1"/>
  <c r="CI254" i="24" s="1"/>
  <c r="AL188" i="24"/>
  <c r="DD188" i="24" s="1"/>
  <c r="AL244" i="24"/>
  <c r="DD244" i="24" s="1"/>
  <c r="AE225" i="24"/>
  <c r="CQ225" i="24" s="1"/>
  <c r="CU225" i="24" s="1"/>
  <c r="AE195" i="24"/>
  <c r="AL279" i="24"/>
  <c r="DD279" i="24" s="1"/>
  <c r="AL235" i="24"/>
  <c r="DD235" i="24" s="1"/>
  <c r="AM88" i="24"/>
  <c r="Y225" i="24"/>
  <c r="DK227" i="24"/>
  <c r="AQ290" i="24"/>
  <c r="AE79" i="24"/>
  <c r="CQ79" i="24" s="1"/>
  <c r="CU79" i="24" s="1"/>
  <c r="X186" i="24"/>
  <c r="CE186" i="24" s="1"/>
  <c r="AE128" i="24"/>
  <c r="CQ128" i="24" s="1"/>
  <c r="CU128" i="24" s="1"/>
  <c r="X128" i="24"/>
  <c r="CE128" i="24" s="1"/>
  <c r="AE227" i="24"/>
  <c r="CQ227" i="24" s="1"/>
  <c r="CU227" i="24" s="1"/>
  <c r="AE181" i="24"/>
  <c r="CQ181" i="24" s="1"/>
  <c r="CU181" i="24" s="1"/>
  <c r="AL280" i="24"/>
  <c r="DD280" i="24" s="1"/>
  <c r="AL175" i="24"/>
  <c r="DD175" i="24" s="1"/>
  <c r="AL129" i="24"/>
  <c r="AE118" i="24"/>
  <c r="CQ118" i="24" s="1"/>
  <c r="CU118" i="24" s="1"/>
  <c r="AE162" i="24"/>
  <c r="CQ162" i="24" s="1"/>
  <c r="CU162" i="24" s="1"/>
  <c r="AQ295" i="24"/>
  <c r="X231" i="24"/>
  <c r="AE169" i="24"/>
  <c r="AL128" i="24"/>
  <c r="DD128" i="24" s="1"/>
  <c r="X243" i="24"/>
  <c r="AL115" i="24"/>
  <c r="DD115" i="24" s="1"/>
  <c r="DH115" i="24" s="1"/>
  <c r="X325" i="24"/>
  <c r="AL164" i="24"/>
  <c r="DD164" i="24" s="1"/>
  <c r="DH164" i="24" s="1"/>
  <c r="X324" i="24"/>
  <c r="AL233" i="24"/>
  <c r="DD233" i="24" s="1"/>
  <c r="AL96" i="24"/>
  <c r="DD96" i="24" s="1"/>
  <c r="AL245" i="24"/>
  <c r="DD245" i="24" s="1"/>
  <c r="AL161" i="24"/>
  <c r="AE141" i="24"/>
  <c r="CQ141" i="24" s="1"/>
  <c r="CU141" i="24" s="1"/>
  <c r="X226" i="24"/>
  <c r="X182" i="24"/>
  <c r="AE257" i="24"/>
  <c r="AL73" i="24"/>
  <c r="DD73" i="24" s="1"/>
  <c r="X183" i="24"/>
  <c r="CE183" i="24" s="1"/>
  <c r="X247" i="24"/>
  <c r="CE247" i="24" s="1"/>
  <c r="CI247" i="24" s="1"/>
  <c r="AE148" i="24"/>
  <c r="CQ148" i="24" s="1"/>
  <c r="CU148" i="24" s="1"/>
  <c r="AL274" i="24"/>
  <c r="AE224" i="24"/>
  <c r="CQ224" i="24" s="1"/>
  <c r="CU224" i="24" s="1"/>
  <c r="AL109" i="24"/>
  <c r="DD109" i="24" s="1"/>
  <c r="DH109" i="24" s="1"/>
  <c r="AE159" i="24"/>
  <c r="CQ159" i="24" s="1"/>
  <c r="CU159" i="24" s="1"/>
  <c r="X244" i="24"/>
  <c r="AE174" i="24"/>
  <c r="CQ174" i="24" s="1"/>
  <c r="CU174" i="24" s="1"/>
  <c r="AQ286" i="24"/>
  <c r="AO294" i="24"/>
  <c r="AO297" i="24"/>
  <c r="AL192" i="24"/>
  <c r="DD192" i="24" s="1"/>
  <c r="AE228" i="24"/>
  <c r="CQ228" i="24" s="1"/>
  <c r="CU228" i="24" s="1"/>
  <c r="AL121" i="24"/>
  <c r="AL168" i="24"/>
  <c r="DD168" i="24" s="1"/>
  <c r="AE136" i="24"/>
  <c r="AE139" i="24"/>
  <c r="CQ139" i="24" s="1"/>
  <c r="CU139" i="24" s="1"/>
  <c r="X178" i="24"/>
  <c r="CE178" i="24" s="1"/>
  <c r="X263" i="24"/>
  <c r="CE263" i="24" s="1"/>
  <c r="CI263" i="24" s="1"/>
  <c r="AL219" i="24"/>
  <c r="DD219" i="24" s="1"/>
  <c r="X321" i="24"/>
  <c r="AL145" i="24"/>
  <c r="DD145" i="24" s="1"/>
  <c r="AE125" i="24"/>
  <c r="X317" i="24"/>
  <c r="X150" i="24"/>
  <c r="AL200" i="24"/>
  <c r="DD200" i="24" s="1"/>
  <c r="DH200" i="24" s="1"/>
  <c r="AE145" i="24"/>
  <c r="CQ145" i="24" s="1"/>
  <c r="CU145" i="24" s="1"/>
  <c r="AN292" i="24"/>
  <c r="AR292" i="24" s="1"/>
  <c r="X273" i="24"/>
  <c r="CE273" i="24" s="1"/>
  <c r="X161" i="24"/>
  <c r="CE161" i="24" s="1"/>
  <c r="CI161" i="24" s="1"/>
  <c r="X122" i="24"/>
  <c r="AE175" i="24"/>
  <c r="CQ175" i="24" s="1"/>
  <c r="CU175" i="24" s="1"/>
  <c r="AE89" i="24"/>
  <c r="CQ89" i="24" s="1"/>
  <c r="CU89" i="24" s="1"/>
  <c r="X282" i="24"/>
  <c r="AN282" i="24" s="1"/>
  <c r="AR282" i="24" s="1"/>
  <c r="AL134" i="24"/>
  <c r="DD134" i="24" s="1"/>
  <c r="AL148" i="24"/>
  <c r="DD148" i="24" s="1"/>
  <c r="AE281" i="24"/>
  <c r="AE197" i="24"/>
  <c r="CQ197" i="24" s="1"/>
  <c r="CU197" i="24" s="1"/>
  <c r="X146" i="24"/>
  <c r="AL80" i="24"/>
  <c r="DD80" i="24" s="1"/>
  <c r="AE233" i="24"/>
  <c r="CQ233" i="24" s="1"/>
  <c r="CU233" i="24" s="1"/>
  <c r="X330" i="24"/>
  <c r="AL208" i="24"/>
  <c r="DD208" i="24" s="1"/>
  <c r="AL124" i="24"/>
  <c r="DD124" i="24" s="1"/>
  <c r="AE276" i="24"/>
  <c r="X83" i="24"/>
  <c r="CE83" i="24" s="1"/>
  <c r="X237" i="24"/>
  <c r="AM95" i="24"/>
  <c r="AL95" i="24"/>
  <c r="DD95" i="24" s="1"/>
  <c r="AM182" i="24"/>
  <c r="AL182" i="24"/>
  <c r="X200" i="24"/>
  <c r="CE200" i="24" s="1"/>
  <c r="CI200" i="24" s="1"/>
  <c r="Y200" i="24"/>
  <c r="Y229" i="24"/>
  <c r="X229" i="24"/>
  <c r="Y230" i="24"/>
  <c r="X230" i="24"/>
  <c r="AL178" i="24"/>
  <c r="DD178" i="24" s="1"/>
  <c r="DH178" i="24" s="1"/>
  <c r="Y197" i="24"/>
  <c r="X197" i="24"/>
  <c r="CE197" i="24" s="1"/>
  <c r="Y227" i="24"/>
  <c r="X227" i="24"/>
  <c r="Y228" i="24"/>
  <c r="X228" i="24"/>
  <c r="AL231" i="24"/>
  <c r="DD231" i="24" s="1"/>
  <c r="DH231" i="24" s="1"/>
  <c r="AM231" i="24"/>
  <c r="AM239" i="24"/>
  <c r="AL239" i="24"/>
  <c r="DD239" i="24" s="1"/>
  <c r="AO291" i="24"/>
  <c r="X209" i="24"/>
  <c r="AE213" i="24"/>
  <c r="X308" i="24"/>
  <c r="X184" i="24"/>
  <c r="CE184" i="24" s="1"/>
  <c r="CI184" i="24" s="1"/>
  <c r="X121" i="24"/>
  <c r="X201" i="24"/>
  <c r="Y130" i="24"/>
  <c r="X130" i="24"/>
  <c r="CE130" i="24" s="1"/>
  <c r="Y144" i="24"/>
  <c r="Y157" i="24"/>
  <c r="X157" i="24"/>
  <c r="AF158" i="24"/>
  <c r="AE158" i="24"/>
  <c r="AM172" i="24"/>
  <c r="AL172" i="24"/>
  <c r="AF189" i="24"/>
  <c r="AE189" i="24"/>
  <c r="CQ189" i="24" s="1"/>
  <c r="CU189" i="24" s="1"/>
  <c r="Y218" i="24"/>
  <c r="X218" i="24"/>
  <c r="AM264" i="24"/>
  <c r="AL264" i="24"/>
  <c r="AM268" i="24"/>
  <c r="AL268" i="24"/>
  <c r="DD268" i="24" s="1"/>
  <c r="DH268" i="24" s="1"/>
  <c r="Y327" i="24"/>
  <c r="X327" i="24"/>
  <c r="Y72" i="24"/>
  <c r="X72" i="24"/>
  <c r="Y99" i="24"/>
  <c r="X99" i="24"/>
  <c r="AM190" i="24"/>
  <c r="AL190" i="24"/>
  <c r="AM198" i="24"/>
  <c r="AL198" i="24"/>
  <c r="DD198" i="24" s="1"/>
  <c r="DH198" i="24" s="1"/>
  <c r="X307" i="24"/>
  <c r="AQ307" i="24" s="1"/>
  <c r="X272" i="24"/>
  <c r="CE272" i="24" s="1"/>
  <c r="CI272" i="24" s="1"/>
  <c r="AL85" i="24"/>
  <c r="DD85" i="24" s="1"/>
  <c r="DH85" i="24" s="1"/>
  <c r="X309" i="24"/>
  <c r="AL229" i="24"/>
  <c r="DD229" i="24" s="1"/>
  <c r="AL108" i="24"/>
  <c r="DD108" i="24" s="1"/>
  <c r="DH108" i="24" s="1"/>
  <c r="AM141" i="24"/>
  <c r="AL141" i="24"/>
  <c r="DD141" i="24" s="1"/>
  <c r="Y142" i="24"/>
  <c r="X142" i="24"/>
  <c r="AF157" i="24"/>
  <c r="AE157" i="24"/>
  <c r="AM158" i="24"/>
  <c r="AL158" i="24"/>
  <c r="DD158" i="24" s="1"/>
  <c r="Y163" i="24"/>
  <c r="X163" i="24"/>
  <c r="CE163" i="24" s="1"/>
  <c r="CI163" i="24" s="1"/>
  <c r="AM181" i="24"/>
  <c r="AL181" i="24"/>
  <c r="DD181" i="24" s="1"/>
  <c r="DH181" i="24" s="1"/>
  <c r="AL189" i="24"/>
  <c r="DD189" i="24" s="1"/>
  <c r="DH189" i="24" s="1"/>
  <c r="AM189" i="24"/>
  <c r="AL197" i="24"/>
  <c r="DD197" i="24" s="1"/>
  <c r="AM197" i="24"/>
  <c r="AM214" i="24"/>
  <c r="AL214" i="24"/>
  <c r="DD214" i="24" s="1"/>
  <c r="DH214" i="24" s="1"/>
  <c r="AM263" i="24"/>
  <c r="AL263" i="24"/>
  <c r="BY689" i="24"/>
  <c r="BY690" i="24" s="1"/>
  <c r="BY693" i="24" s="1"/>
  <c r="AE231" i="24"/>
  <c r="CQ231" i="24" s="1"/>
  <c r="CU231" i="24" s="1"/>
  <c r="AM119" i="24"/>
  <c r="AL119" i="24"/>
  <c r="DD119" i="24" s="1"/>
  <c r="DH119" i="24" s="1"/>
  <c r="X196" i="24"/>
  <c r="CE196" i="24" s="1"/>
  <c r="CI196" i="24" s="1"/>
  <c r="Y196" i="24"/>
  <c r="AM271" i="24"/>
  <c r="AL271" i="24"/>
  <c r="DD271" i="24" s="1"/>
  <c r="DH271" i="24" s="1"/>
  <c r="Y310" i="24"/>
  <c r="X310" i="24"/>
  <c r="AL236" i="24"/>
  <c r="DD236" i="24" s="1"/>
  <c r="DH236" i="24" s="1"/>
  <c r="Y100" i="24"/>
  <c r="X100" i="24"/>
  <c r="CE100" i="24" s="1"/>
  <c r="CI100" i="24" s="1"/>
  <c r="Y116" i="24"/>
  <c r="X116" i="24"/>
  <c r="CE116" i="24" s="1"/>
  <c r="CI116" i="24" s="1"/>
  <c r="AL174" i="24"/>
  <c r="DD174" i="24" s="1"/>
  <c r="AM174" i="24"/>
  <c r="Y224" i="24"/>
  <c r="X224" i="24"/>
  <c r="AM226" i="24"/>
  <c r="AL226" i="24"/>
  <c r="DD226" i="24" s="1"/>
  <c r="Y248" i="24"/>
  <c r="X248" i="24"/>
  <c r="CE248" i="24" s="1"/>
  <c r="AO288" i="24"/>
  <c r="AQ288" i="24"/>
  <c r="AQ117" i="24"/>
  <c r="AE217" i="24"/>
  <c r="CQ217" i="24" s="1"/>
  <c r="CU217" i="24" s="1"/>
  <c r="AF73" i="24"/>
  <c r="AE73" i="24"/>
  <c r="CQ73" i="24" s="1"/>
  <c r="CU73" i="24" s="1"/>
  <c r="Y81" i="24"/>
  <c r="X81" i="24"/>
  <c r="CE81" i="24" s="1"/>
  <c r="Y173" i="24"/>
  <c r="X173" i="24"/>
  <c r="CE173" i="24" s="1"/>
  <c r="CI173" i="24" s="1"/>
  <c r="AF177" i="24"/>
  <c r="AE177" i="24"/>
  <c r="CQ177" i="24" s="1"/>
  <c r="CU177" i="24" s="1"/>
  <c r="AF193" i="24"/>
  <c r="AE193" i="24"/>
  <c r="CQ193" i="24" s="1"/>
  <c r="CU193" i="24" s="1"/>
  <c r="AF201" i="24"/>
  <c r="AE201" i="24"/>
  <c r="CQ201" i="24" s="1"/>
  <c r="CU201" i="24" s="1"/>
  <c r="X208" i="24"/>
  <c r="Y208" i="24"/>
  <c r="AM209" i="24"/>
  <c r="AL209" i="24"/>
  <c r="DD209" i="24" s="1"/>
  <c r="DH209" i="24" s="1"/>
  <c r="AM217" i="24"/>
  <c r="AL217" i="24"/>
  <c r="DD217" i="24" s="1"/>
  <c r="Y236" i="24"/>
  <c r="X236" i="24"/>
  <c r="CE236" i="24" s="1"/>
  <c r="Y260" i="24"/>
  <c r="X260" i="24"/>
  <c r="CE260" i="24" s="1"/>
  <c r="CI260" i="24" s="1"/>
  <c r="Y269" i="24"/>
  <c r="X269" i="24"/>
  <c r="CE269" i="24" s="1"/>
  <c r="Y277" i="24"/>
  <c r="X277" i="24"/>
  <c r="Y82" i="24"/>
  <c r="X82" i="24"/>
  <c r="CE82" i="24" s="1"/>
  <c r="CI82" i="24" s="1"/>
  <c r="Y96" i="24"/>
  <c r="X96" i="24"/>
  <c r="Y126" i="24"/>
  <c r="X126" i="24"/>
  <c r="CE126" i="24" s="1"/>
  <c r="CI126" i="24" s="1"/>
  <c r="AM135" i="24"/>
  <c r="AL135" i="24"/>
  <c r="DD135" i="24" s="1"/>
  <c r="AM194" i="24"/>
  <c r="AL194" i="24"/>
  <c r="DD194" i="24" s="1"/>
  <c r="DH194" i="24" s="1"/>
  <c r="AM228" i="24"/>
  <c r="AL228" i="24"/>
  <c r="DD228" i="24" s="1"/>
  <c r="X270" i="24"/>
  <c r="Y270" i="24"/>
  <c r="Y313" i="24"/>
  <c r="X313" i="24"/>
  <c r="AL186" i="24"/>
  <c r="DD186" i="24" s="1"/>
  <c r="DH186" i="24" s="1"/>
  <c r="AL281" i="24"/>
  <c r="DD281" i="24" s="1"/>
  <c r="X77" i="24"/>
  <c r="CE77" i="24" s="1"/>
  <c r="CI77" i="24" s="1"/>
  <c r="AF96" i="24"/>
  <c r="AE96" i="24"/>
  <c r="Y108" i="24"/>
  <c r="X108" i="24"/>
  <c r="CE108" i="24" s="1"/>
  <c r="CI108" i="24" s="1"/>
  <c r="Y265" i="24"/>
  <c r="X265" i="24"/>
  <c r="AQ265" i="24" s="1"/>
  <c r="AL122" i="24"/>
  <c r="X242" i="24"/>
  <c r="CE242" i="24" s="1"/>
  <c r="CI242" i="24" s="1"/>
  <c r="X262" i="24"/>
  <c r="CE262" i="24" s="1"/>
  <c r="AE75" i="24"/>
  <c r="AE161" i="24"/>
  <c r="CQ161" i="24" s="1"/>
  <c r="CU161" i="24" s="1"/>
  <c r="X140" i="24"/>
  <c r="CE140" i="24" s="1"/>
  <c r="AE280" i="24"/>
  <c r="X168" i="24"/>
  <c r="CE168" i="24" s="1"/>
  <c r="CI168" i="24" s="1"/>
  <c r="AN284" i="24"/>
  <c r="X180" i="24"/>
  <c r="CE180" i="24" s="1"/>
  <c r="CI180" i="24" s="1"/>
  <c r="X109" i="24"/>
  <c r="CE109" i="24" s="1"/>
  <c r="CI109" i="24" s="1"/>
  <c r="AL75" i="24"/>
  <c r="AL102" i="24"/>
  <c r="DD102" i="24" s="1"/>
  <c r="DH102" i="24" s="1"/>
  <c r="X271" i="24"/>
  <c r="CE271" i="24" s="1"/>
  <c r="AE132" i="24"/>
  <c r="CQ132" i="24" s="1"/>
  <c r="CU132" i="24" s="1"/>
  <c r="X276" i="24"/>
  <c r="AM116" i="24"/>
  <c r="AL116" i="24"/>
  <c r="DD116" i="24" s="1"/>
  <c r="DH116" i="24" s="1"/>
  <c r="AM143" i="24"/>
  <c r="AL143" i="24"/>
  <c r="DD143" i="24" s="1"/>
  <c r="CQ155" i="24"/>
  <c r="CU155" i="24" s="1"/>
  <c r="Y172" i="24"/>
  <c r="AL193" i="24"/>
  <c r="DD193" i="24" s="1"/>
  <c r="AM193" i="24"/>
  <c r="AL201" i="24"/>
  <c r="DD201" i="24" s="1"/>
  <c r="AM201" i="24"/>
  <c r="Y239" i="24"/>
  <c r="X239" i="24"/>
  <c r="CE239" i="24" s="1"/>
  <c r="AM240" i="24"/>
  <c r="AL240" i="24"/>
  <c r="DD240" i="24" s="1"/>
  <c r="DH240" i="24" s="1"/>
  <c r="AF277" i="24"/>
  <c r="AE277" i="24"/>
  <c r="X71" i="24"/>
  <c r="CE71" i="24" s="1"/>
  <c r="CI71" i="24" s="1"/>
  <c r="X74" i="24"/>
  <c r="CE74" i="24" s="1"/>
  <c r="X174" i="24"/>
  <c r="AL126" i="24"/>
  <c r="DD126" i="24" s="1"/>
  <c r="DH126" i="24" s="1"/>
  <c r="AE115" i="24"/>
  <c r="CQ115" i="24" s="1"/>
  <c r="CU115" i="24" s="1"/>
  <c r="AE234" i="24"/>
  <c r="CQ234" i="24" s="1"/>
  <c r="CU234" i="24" s="1"/>
  <c r="AN289" i="24"/>
  <c r="AR289" i="24" s="1"/>
  <c r="AO290" i="24"/>
  <c r="X278" i="24"/>
  <c r="AL180" i="24"/>
  <c r="DD180" i="24" s="1"/>
  <c r="DH180" i="24" s="1"/>
  <c r="X301" i="24"/>
  <c r="AN301" i="24" s="1"/>
  <c r="AR301" i="24" s="1"/>
  <c r="AN285" i="24"/>
  <c r="AR285" i="24" s="1"/>
  <c r="AO293" i="24"/>
  <c r="AL90" i="24"/>
  <c r="DD90" i="24" s="1"/>
  <c r="AL123" i="24"/>
  <c r="AE216" i="24"/>
  <c r="AL184" i="24"/>
  <c r="DD184" i="24" s="1"/>
  <c r="AL137" i="24"/>
  <c r="DD137" i="24" s="1"/>
  <c r="X302" i="24"/>
  <c r="AQ302" i="24" s="1"/>
  <c r="AL242" i="24"/>
  <c r="DD242" i="24" s="1"/>
  <c r="X279" i="24"/>
  <c r="AF69" i="24"/>
  <c r="AE69" i="24"/>
  <c r="CQ69" i="24" s="1"/>
  <c r="CU69" i="24" s="1"/>
  <c r="Y115" i="24"/>
  <c r="X115" i="24"/>
  <c r="CE115" i="24" s="1"/>
  <c r="CI115" i="24" s="1"/>
  <c r="AF121" i="24"/>
  <c r="AE121" i="24"/>
  <c r="Y124" i="24"/>
  <c r="X124" i="24"/>
  <c r="Y187" i="24"/>
  <c r="X187" i="24"/>
  <c r="CE187" i="24" s="1"/>
  <c r="CI187" i="24" s="1"/>
  <c r="Y191" i="24"/>
  <c r="X191" i="24"/>
  <c r="CE191" i="24" s="1"/>
  <c r="CI191" i="24" s="1"/>
  <c r="Y251" i="24"/>
  <c r="X251" i="24"/>
  <c r="CE251" i="24" s="1"/>
  <c r="CI251" i="24" s="1"/>
  <c r="Y253" i="24"/>
  <c r="X253" i="24"/>
  <c r="AM266" i="24"/>
  <c r="AL266" i="24"/>
  <c r="AN297" i="24"/>
  <c r="AR297" i="24" s="1"/>
  <c r="AQ297" i="24"/>
  <c r="Y299" i="24"/>
  <c r="X299" i="24"/>
  <c r="Y329" i="24"/>
  <c r="X329" i="24"/>
  <c r="AN296" i="24"/>
  <c r="AR296" i="24" s="1"/>
  <c r="AO296" i="24"/>
  <c r="AL131" i="24"/>
  <c r="DD131" i="24" s="1"/>
  <c r="X167" i="24"/>
  <c r="CE167" i="24" s="1"/>
  <c r="X193" i="24"/>
  <c r="CE193" i="24" s="1"/>
  <c r="CI193" i="24" s="1"/>
  <c r="X169" i="24"/>
  <c r="AQ300" i="24"/>
  <c r="AL252" i="24"/>
  <c r="DD252" i="24" s="1"/>
  <c r="DH252" i="24" s="1"/>
  <c r="X110" i="24"/>
  <c r="CE110" i="24" s="1"/>
  <c r="X315" i="24"/>
  <c r="CQ229" i="24"/>
  <c r="CU229" i="24" s="1"/>
  <c r="AL272" i="24"/>
  <c r="AL215" i="24"/>
  <c r="DD215" i="24" s="1"/>
  <c r="Y70" i="24"/>
  <c r="X70" i="24"/>
  <c r="CE70" i="24" s="1"/>
  <c r="CI70" i="24" s="1"/>
  <c r="AM78" i="24"/>
  <c r="AL78" i="24"/>
  <c r="DD78" i="24" s="1"/>
  <c r="AE90" i="24"/>
  <c r="CQ90" i="24" s="1"/>
  <c r="CU90" i="24" s="1"/>
  <c r="AF90" i="24"/>
  <c r="Y91" i="24"/>
  <c r="X91" i="24"/>
  <c r="Y101" i="24"/>
  <c r="X101" i="24"/>
  <c r="CE101" i="24" s="1"/>
  <c r="CI101" i="24" s="1"/>
  <c r="AF123" i="24"/>
  <c r="AE123" i="24"/>
  <c r="AF126" i="24"/>
  <c r="AE126" i="24"/>
  <c r="AM146" i="24"/>
  <c r="AL146" i="24"/>
  <c r="Y177" i="24"/>
  <c r="X177" i="24"/>
  <c r="CE177" i="24" s="1"/>
  <c r="CI177" i="24" s="1"/>
  <c r="AF178" i="24"/>
  <c r="AE178" i="24"/>
  <c r="AF182" i="24"/>
  <c r="AE182" i="24"/>
  <c r="Y195" i="24"/>
  <c r="X195" i="24"/>
  <c r="Y199" i="24"/>
  <c r="X199" i="24"/>
  <c r="Y213" i="24"/>
  <c r="X213" i="24"/>
  <c r="AF214" i="24"/>
  <c r="AE214" i="24"/>
  <c r="X216" i="24"/>
  <c r="AL110" i="24"/>
  <c r="DD110" i="24" s="1"/>
  <c r="AL71" i="24"/>
  <c r="DD71" i="24" s="1"/>
  <c r="X185" i="24"/>
  <c r="X181" i="24"/>
  <c r="AL100" i="24"/>
  <c r="DD100" i="24" s="1"/>
  <c r="AE208" i="24"/>
  <c r="CQ208" i="24" s="1"/>
  <c r="CU208" i="24" s="1"/>
  <c r="X179" i="24"/>
  <c r="AL254" i="24"/>
  <c r="Y67" i="24"/>
  <c r="X67" i="24"/>
  <c r="CE67" i="24" s="1"/>
  <c r="AL82" i="24"/>
  <c r="DD82" i="24" s="1"/>
  <c r="DH82" i="24" s="1"/>
  <c r="AM82" i="24"/>
  <c r="Y92" i="24"/>
  <c r="X92" i="24"/>
  <c r="AM99" i="24"/>
  <c r="AL99" i="24"/>
  <c r="DD99" i="24" s="1"/>
  <c r="AM101" i="24"/>
  <c r="AL101" i="24"/>
  <c r="DD101" i="24" s="1"/>
  <c r="DH101" i="24" s="1"/>
  <c r="X118" i="24"/>
  <c r="CE118" i="24" s="1"/>
  <c r="CI118" i="24" s="1"/>
  <c r="Y118" i="24"/>
  <c r="Y134" i="24"/>
  <c r="X134" i="24"/>
  <c r="CE134" i="24" s="1"/>
  <c r="CI134" i="24" s="1"/>
  <c r="Y136" i="24"/>
  <c r="X136" i="24"/>
  <c r="AF164" i="24"/>
  <c r="AE164" i="24"/>
  <c r="CQ164" i="24" s="1"/>
  <c r="CU164" i="24" s="1"/>
  <c r="Y165" i="24"/>
  <c r="X165" i="24"/>
  <c r="Y171" i="24"/>
  <c r="X171" i="24"/>
  <c r="CE171" i="24" s="1"/>
  <c r="AM173" i="24"/>
  <c r="AL173" i="24"/>
  <c r="DD173" i="24" s="1"/>
  <c r="AM213" i="24"/>
  <c r="AL213" i="24"/>
  <c r="DD213" i="24" s="1"/>
  <c r="DH213" i="24" s="1"/>
  <c r="AM216" i="24"/>
  <c r="AL216" i="24"/>
  <c r="DD216" i="24" s="1"/>
  <c r="DH216" i="24" s="1"/>
  <c r="AM218" i="24"/>
  <c r="AL218" i="24"/>
  <c r="DD218" i="24" s="1"/>
  <c r="DH218" i="24" s="1"/>
  <c r="AF223" i="24"/>
  <c r="AE223" i="24"/>
  <c r="AF226" i="24"/>
  <c r="AE226" i="24"/>
  <c r="CQ226" i="24" s="1"/>
  <c r="CU226" i="24" s="1"/>
  <c r="AM232" i="24"/>
  <c r="AL232" i="24"/>
  <c r="DD232" i="24" s="1"/>
  <c r="DH232" i="24" s="1"/>
  <c r="AM234" i="24"/>
  <c r="AL234" i="24"/>
  <c r="DD234" i="24" s="1"/>
  <c r="AM246" i="24"/>
  <c r="AL246" i="24"/>
  <c r="AM277" i="24"/>
  <c r="AL277" i="24"/>
  <c r="AL283" i="24"/>
  <c r="DD283" i="24" s="1"/>
  <c r="DH283" i="24" s="1"/>
  <c r="AM283" i="24"/>
  <c r="AQ293" i="24"/>
  <c r="AO292" i="24"/>
  <c r="AQ284" i="24"/>
  <c r="AO289" i="24"/>
  <c r="AO287" i="24"/>
  <c r="X318" i="24"/>
  <c r="AE221" i="24"/>
  <c r="CQ221" i="24" s="1"/>
  <c r="CU221" i="24" s="1"/>
  <c r="X120" i="24"/>
  <c r="X189" i="24"/>
  <c r="AE142" i="24"/>
  <c r="AL160" i="24"/>
  <c r="DD160" i="24" s="1"/>
  <c r="AL70" i="24"/>
  <c r="DD70" i="24" s="1"/>
  <c r="AL156" i="24"/>
  <c r="DD156" i="24" s="1"/>
  <c r="DH156" i="24" s="1"/>
  <c r="X316" i="24"/>
  <c r="AL225" i="24"/>
  <c r="AL230" i="24"/>
  <c r="DD230" i="24" s="1"/>
  <c r="DH230" i="24" s="1"/>
  <c r="Y176" i="24"/>
  <c r="X176" i="24"/>
  <c r="AQ696" i="24"/>
  <c r="AE95" i="24"/>
  <c r="AF95" i="24"/>
  <c r="Y132" i="24"/>
  <c r="X132" i="24"/>
  <c r="Y211" i="24"/>
  <c r="X211" i="24"/>
  <c r="AN117" i="24"/>
  <c r="AR117" i="24" s="1"/>
  <c r="AQ285" i="24"/>
  <c r="AN287" i="24"/>
  <c r="AQ289" i="24"/>
  <c r="AN290" i="24"/>
  <c r="AR290" i="24" s="1"/>
  <c r="AN291" i="24"/>
  <c r="AR291" i="24" s="1"/>
  <c r="AN293" i="24"/>
  <c r="AR293" i="24" s="1"/>
  <c r="AQ294" i="24"/>
  <c r="AO295" i="24"/>
  <c r="AM149" i="24"/>
  <c r="AL149" i="24"/>
  <c r="DD149" i="24" s="1"/>
  <c r="DH149" i="24" s="1"/>
  <c r="Y159" i="24"/>
  <c r="X159" i="24"/>
  <c r="AF168" i="24"/>
  <c r="AE168" i="24"/>
  <c r="AF180" i="24"/>
  <c r="AE180" i="24"/>
  <c r="AF188" i="24"/>
  <c r="AE188" i="24"/>
  <c r="Y235" i="24"/>
  <c r="X235" i="24"/>
  <c r="Y245" i="24"/>
  <c r="X245" i="24"/>
  <c r="CE245" i="24" s="1"/>
  <c r="CI245" i="24" s="1"/>
  <c r="Y255" i="24"/>
  <c r="X255" i="24"/>
  <c r="AM260" i="24"/>
  <c r="AL260" i="24"/>
  <c r="AM269" i="24"/>
  <c r="AL269" i="24"/>
  <c r="AL251" i="24"/>
  <c r="AE192" i="24"/>
  <c r="X252" i="24"/>
  <c r="Y69" i="24"/>
  <c r="X69" i="24"/>
  <c r="X80" i="24"/>
  <c r="CE80" i="24" s="1"/>
  <c r="CI80" i="24" s="1"/>
  <c r="Y80" i="24"/>
  <c r="AL250" i="24"/>
  <c r="AM250" i="24"/>
  <c r="AM259" i="24"/>
  <c r="AL259" i="24"/>
  <c r="DD259" i="24" s="1"/>
  <c r="DH259" i="24" s="1"/>
  <c r="AL224" i="24"/>
  <c r="AE200" i="24"/>
  <c r="AM79" i="24"/>
  <c r="AL79" i="24"/>
  <c r="AM130" i="24"/>
  <c r="AL130" i="24"/>
  <c r="DD130" i="24" s="1"/>
  <c r="DH130" i="24" s="1"/>
  <c r="AM136" i="24"/>
  <c r="AL136" i="24"/>
  <c r="Y145" i="24"/>
  <c r="X145" i="24"/>
  <c r="AM249" i="24"/>
  <c r="AL249" i="24"/>
  <c r="DD249" i="24" s="1"/>
  <c r="DH249" i="24" s="1"/>
  <c r="X259" i="24"/>
  <c r="Y259" i="24"/>
  <c r="X268" i="24"/>
  <c r="Y268" i="24"/>
  <c r="DD120" i="24"/>
  <c r="DH120" i="24" s="1"/>
  <c r="CE170" i="24"/>
  <c r="AM150" i="24"/>
  <c r="AL150" i="24"/>
  <c r="AF184" i="24"/>
  <c r="AE184" i="24"/>
  <c r="CQ184" i="24" s="1"/>
  <c r="CU184" i="24" s="1"/>
  <c r="Y320" i="24"/>
  <c r="X320" i="24"/>
  <c r="DK117" i="24"/>
  <c r="AE172" i="24"/>
  <c r="AL162" i="24"/>
  <c r="AE196" i="24"/>
  <c r="AN300" i="24"/>
  <c r="AR300" i="24" s="1"/>
  <c r="AO300" i="24"/>
  <c r="X217" i="24"/>
  <c r="AE163" i="24"/>
  <c r="CQ163" i="24" s="1"/>
  <c r="CU163" i="24" s="1"/>
  <c r="AE160" i="24"/>
  <c r="AM76" i="24"/>
  <c r="AL76" i="24"/>
  <c r="DD76" i="24" s="1"/>
  <c r="AF77" i="24"/>
  <c r="AE77" i="24"/>
  <c r="AM87" i="24"/>
  <c r="AL87" i="24"/>
  <c r="DD87" i="24" s="1"/>
  <c r="DH87" i="24" s="1"/>
  <c r="AM91" i="24"/>
  <c r="AL91" i="24"/>
  <c r="DD91" i="24" s="1"/>
  <c r="DH91" i="24" s="1"/>
  <c r="AF92" i="24"/>
  <c r="AE92" i="24"/>
  <c r="AM103" i="24"/>
  <c r="AL103" i="24"/>
  <c r="AF108" i="24"/>
  <c r="AE108" i="24"/>
  <c r="Y119" i="24"/>
  <c r="X119" i="24"/>
  <c r="Y249" i="24"/>
  <c r="X249" i="24"/>
  <c r="Y258" i="24"/>
  <c r="X258" i="24"/>
  <c r="CE258" i="24" s="1"/>
  <c r="CI258" i="24" s="1"/>
  <c r="AM261" i="24"/>
  <c r="AL261" i="24"/>
  <c r="Y76" i="24"/>
  <c r="AM83" i="24"/>
  <c r="AM118" i="24"/>
  <c r="AL118" i="24"/>
  <c r="AF122" i="24"/>
  <c r="AF167" i="24"/>
  <c r="AE167" i="24"/>
  <c r="CQ167" i="24" s="1"/>
  <c r="CU167" i="24" s="1"/>
  <c r="AF171" i="24"/>
  <c r="AE171" i="24"/>
  <c r="AF179" i="24"/>
  <c r="AE179" i="24"/>
  <c r="AF183" i="24"/>
  <c r="AE183" i="24"/>
  <c r="AF191" i="24"/>
  <c r="AE191" i="24"/>
  <c r="CQ191" i="24" s="1"/>
  <c r="CU191" i="24" s="1"/>
  <c r="AF209" i="24"/>
  <c r="AE209" i="24"/>
  <c r="CQ209" i="24" s="1"/>
  <c r="CU209" i="24" s="1"/>
  <c r="Y220" i="24"/>
  <c r="X220" i="24"/>
  <c r="Y311" i="24"/>
  <c r="X311" i="24"/>
  <c r="Y312" i="24"/>
  <c r="X312" i="24"/>
  <c r="Y125" i="24"/>
  <c r="X125" i="24"/>
  <c r="AF170" i="24"/>
  <c r="AE170" i="24"/>
  <c r="CQ170" i="24" s="1"/>
  <c r="CU170" i="24" s="1"/>
  <c r="AF186" i="24"/>
  <c r="AE186" i="24"/>
  <c r="AF190" i="24"/>
  <c r="AE190" i="24"/>
  <c r="AF194" i="24"/>
  <c r="AE194" i="24"/>
  <c r="Y303" i="24"/>
  <c r="X303" i="24"/>
  <c r="AO303" i="24" s="1"/>
  <c r="AF116" i="24"/>
  <c r="AE116" i="24"/>
  <c r="CQ116" i="24" s="1"/>
  <c r="CU116" i="24" s="1"/>
  <c r="AE146" i="24"/>
  <c r="X141" i="24"/>
  <c r="CE141" i="24" s="1"/>
  <c r="CI141" i="24" s="1"/>
  <c r="X127" i="24"/>
  <c r="AE140" i="24"/>
  <c r="AE166" i="24"/>
  <c r="AE198" i="24"/>
  <c r="CQ198" i="24" s="1"/>
  <c r="CU198" i="24" s="1"/>
  <c r="X129" i="24"/>
  <c r="Y86" i="24"/>
  <c r="X86" i="24"/>
  <c r="CE86" i="24" s="1"/>
  <c r="AF91" i="24"/>
  <c r="AE91" i="24"/>
  <c r="CQ91" i="24" s="1"/>
  <c r="CU91" i="24" s="1"/>
  <c r="Y102" i="24"/>
  <c r="X102" i="24"/>
  <c r="AF109" i="24"/>
  <c r="AE109" i="24"/>
  <c r="Y137" i="24"/>
  <c r="X137" i="24"/>
  <c r="CE137" i="24" s="1"/>
  <c r="CI137" i="24" s="1"/>
  <c r="AM140" i="24"/>
  <c r="AL140" i="24"/>
  <c r="DD140" i="24" s="1"/>
  <c r="DH140" i="24" s="1"/>
  <c r="AF237" i="24"/>
  <c r="AE237" i="24"/>
  <c r="Y238" i="24"/>
  <c r="X238" i="24"/>
  <c r="Y256" i="24"/>
  <c r="X256" i="24"/>
  <c r="Y283" i="24"/>
  <c r="X283" i="24"/>
  <c r="AN286" i="24"/>
  <c r="AR286" i="24" s="1"/>
  <c r="AO286" i="24"/>
  <c r="Y305" i="24"/>
  <c r="X305" i="24"/>
  <c r="AN305" i="24" s="1"/>
  <c r="AR305" i="24" s="1"/>
  <c r="X219" i="24"/>
  <c r="CE78" i="24"/>
  <c r="CI78" i="24" s="1"/>
  <c r="AF100" i="24"/>
  <c r="AE100" i="24"/>
  <c r="AF110" i="24"/>
  <c r="AE110" i="24"/>
  <c r="AF134" i="24"/>
  <c r="AE134" i="24"/>
  <c r="Y139" i="24"/>
  <c r="X139" i="24"/>
  <c r="AF147" i="24"/>
  <c r="AE147" i="24"/>
  <c r="AF165" i="24"/>
  <c r="AE165" i="24"/>
  <c r="AF173" i="24"/>
  <c r="AE173" i="24"/>
  <c r="CQ173" i="24" s="1"/>
  <c r="CU173" i="24" s="1"/>
  <c r="AF211" i="24"/>
  <c r="AE211" i="24"/>
  <c r="AM212" i="24"/>
  <c r="AL212" i="24"/>
  <c r="X241" i="24"/>
  <c r="Y241" i="24"/>
  <c r="CX689" i="24"/>
  <c r="CX690" i="24" s="1"/>
  <c r="CX693" i="24" s="1"/>
  <c r="AE143" i="24"/>
  <c r="AL248" i="24"/>
  <c r="DD248" i="24" s="1"/>
  <c r="DH248" i="24" s="1"/>
  <c r="X319" i="24"/>
  <c r="AF67" i="24"/>
  <c r="AE67" i="24"/>
  <c r="AF72" i="24"/>
  <c r="AE72" i="24"/>
  <c r="Y73" i="24"/>
  <c r="X73" i="24"/>
  <c r="AM74" i="24"/>
  <c r="AL74" i="24"/>
  <c r="AF78" i="24"/>
  <c r="AE78" i="24"/>
  <c r="CQ78" i="24" s="1"/>
  <c r="CU78" i="24" s="1"/>
  <c r="AF82" i="24"/>
  <c r="AE82" i="24"/>
  <c r="AF87" i="24"/>
  <c r="AE87" i="24"/>
  <c r="AL92" i="24"/>
  <c r="AM92" i="24"/>
  <c r="AE101" i="24"/>
  <c r="AF101" i="24"/>
  <c r="X103" i="24"/>
  <c r="Y103" i="24"/>
  <c r="CK689" i="24"/>
  <c r="CK690" i="24" s="1"/>
  <c r="AM67" i="24"/>
  <c r="AL67" i="24"/>
  <c r="DD67" i="24" s="1"/>
  <c r="AF70" i="24"/>
  <c r="AE70" i="24"/>
  <c r="AM72" i="24"/>
  <c r="AL72" i="24"/>
  <c r="AF81" i="24"/>
  <c r="AE81" i="24"/>
  <c r="AF86" i="24"/>
  <c r="AE86" i="24"/>
  <c r="AF131" i="24"/>
  <c r="AE131" i="24"/>
  <c r="AF137" i="24"/>
  <c r="AE137" i="24"/>
  <c r="Y164" i="24"/>
  <c r="X164" i="24"/>
  <c r="AM165" i="24"/>
  <c r="AL165" i="24"/>
  <c r="Y210" i="24"/>
  <c r="X210" i="24"/>
  <c r="X234" i="24"/>
  <c r="Y234" i="24"/>
  <c r="Y240" i="24"/>
  <c r="X240" i="24"/>
  <c r="X314" i="24"/>
  <c r="Y314" i="24"/>
  <c r="Y90" i="24"/>
  <c r="X90" i="24"/>
  <c r="AF99" i="24"/>
  <c r="AE99" i="24"/>
  <c r="AE76" i="24"/>
  <c r="AF76" i="24"/>
  <c r="AF80" i="24"/>
  <c r="AE80" i="24"/>
  <c r="AE85" i="24"/>
  <c r="AF85" i="24"/>
  <c r="AF103" i="24"/>
  <c r="AE103" i="24"/>
  <c r="Y222" i="24"/>
  <c r="X222" i="24"/>
  <c r="Y233" i="24"/>
  <c r="X233" i="24"/>
  <c r="AM265" i="24"/>
  <c r="Y75" i="24"/>
  <c r="X75" i="24"/>
  <c r="AF83" i="24"/>
  <c r="AE83" i="24"/>
  <c r="AM89" i="24"/>
  <c r="AL89" i="24"/>
  <c r="AF135" i="24"/>
  <c r="AE135" i="24"/>
  <c r="Y221" i="24"/>
  <c r="X221" i="24"/>
  <c r="Y232" i="24"/>
  <c r="X232" i="24"/>
  <c r="AM262" i="24"/>
  <c r="AL262" i="24"/>
  <c r="Y275" i="24"/>
  <c r="X275" i="24"/>
  <c r="Y95" i="24"/>
  <c r="Y117" i="24"/>
  <c r="AM117" i="24"/>
  <c r="AF119" i="24"/>
  <c r="AM125" i="24"/>
  <c r="AM127" i="24"/>
  <c r="AF155" i="24"/>
  <c r="AM163" i="24"/>
  <c r="AL163" i="24"/>
  <c r="AM241" i="24"/>
  <c r="AL241" i="24"/>
  <c r="DD241" i="24" s="1"/>
  <c r="DH241" i="24" s="1"/>
  <c r="AM258" i="24"/>
  <c r="AL258" i="24"/>
  <c r="Y281" i="24"/>
  <c r="X281" i="24"/>
  <c r="AF149" i="24"/>
  <c r="AE149" i="24"/>
  <c r="AF176" i="24"/>
  <c r="AE176" i="24"/>
  <c r="AF218" i="24"/>
  <c r="AE218" i="24"/>
  <c r="AM267" i="24"/>
  <c r="AL267" i="24"/>
  <c r="X328" i="24"/>
  <c r="DH67" i="24" l="1"/>
  <c r="DK67" i="24"/>
  <c r="DH173" i="24"/>
  <c r="DK99" i="24"/>
  <c r="DH99" i="24"/>
  <c r="DK228" i="24"/>
  <c r="DH228" i="24"/>
  <c r="DH175" i="24"/>
  <c r="DH278" i="24"/>
  <c r="DH177" i="24"/>
  <c r="DH191" i="24"/>
  <c r="DH187" i="24"/>
  <c r="DH144" i="24"/>
  <c r="DH131" i="24"/>
  <c r="DH242" i="24"/>
  <c r="DH201" i="24"/>
  <c r="DH174" i="24"/>
  <c r="DH158" i="24"/>
  <c r="DH95" i="24"/>
  <c r="DH245" i="24"/>
  <c r="DH128" i="24"/>
  <c r="DK280" i="24"/>
  <c r="DH280" i="24"/>
  <c r="DH235" i="24"/>
  <c r="DH244" i="24"/>
  <c r="DH255" i="24"/>
  <c r="DH247" i="24"/>
  <c r="DK223" i="24"/>
  <c r="DH223" i="24"/>
  <c r="DH253" i="24"/>
  <c r="DH77" i="24"/>
  <c r="DH166" i="24"/>
  <c r="DH171" i="24"/>
  <c r="DH139" i="24"/>
  <c r="DH221" i="24"/>
  <c r="DH184" i="24"/>
  <c r="DH135" i="24"/>
  <c r="DH71" i="24"/>
  <c r="DH143" i="24"/>
  <c r="DK281" i="24"/>
  <c r="DH281" i="24"/>
  <c r="DH197" i="24"/>
  <c r="DH229" i="24"/>
  <c r="DH239" i="24"/>
  <c r="DH124" i="24"/>
  <c r="DH80" i="24"/>
  <c r="DH148" i="24"/>
  <c r="DK219" i="24"/>
  <c r="DH219" i="24"/>
  <c r="DH192" i="24"/>
  <c r="DH96" i="24"/>
  <c r="DK279" i="24"/>
  <c r="DH279" i="24"/>
  <c r="DH188" i="24"/>
  <c r="DH170" i="24"/>
  <c r="DH211" i="24"/>
  <c r="DH68" i="24"/>
  <c r="DH275" i="24"/>
  <c r="DH256" i="24"/>
  <c r="DH160" i="24"/>
  <c r="DK217" i="24"/>
  <c r="DH217" i="24"/>
  <c r="DK226" i="24"/>
  <c r="DH226" i="24"/>
  <c r="DH145" i="24"/>
  <c r="DH234" i="24"/>
  <c r="DH76" i="24"/>
  <c r="DH70" i="24"/>
  <c r="DH100" i="24"/>
  <c r="DH110" i="24"/>
  <c r="DH78" i="24"/>
  <c r="DH215" i="24"/>
  <c r="DH137" i="24"/>
  <c r="DH90" i="24"/>
  <c r="DH193" i="24"/>
  <c r="DH141" i="24"/>
  <c r="DH208" i="24"/>
  <c r="DH134" i="24"/>
  <c r="DH168" i="24"/>
  <c r="DH73" i="24"/>
  <c r="DK233" i="24"/>
  <c r="DH233" i="24"/>
  <c r="DH243" i="24"/>
  <c r="DH220" i="24"/>
  <c r="DH196" i="24"/>
  <c r="DH147" i="24"/>
  <c r="CI110" i="24"/>
  <c r="CI183" i="24"/>
  <c r="CI67" i="24"/>
  <c r="CI273" i="24"/>
  <c r="CI198" i="24"/>
  <c r="CI192" i="24"/>
  <c r="CI130" i="24"/>
  <c r="CI85" i="24"/>
  <c r="CI264" i="24"/>
  <c r="CI128" i="24"/>
  <c r="CI194" i="24"/>
  <c r="CI246" i="24"/>
  <c r="CI87" i="24"/>
  <c r="CI267" i="24"/>
  <c r="CI197" i="24"/>
  <c r="CI79" i="24"/>
  <c r="CI155" i="24"/>
  <c r="CI269" i="24"/>
  <c r="CI83" i="24"/>
  <c r="CI266" i="24"/>
  <c r="CI262" i="24"/>
  <c r="CI135" i="24"/>
  <c r="CI149" i="24"/>
  <c r="CI171" i="24"/>
  <c r="CI167" i="24"/>
  <c r="CI271" i="24"/>
  <c r="CI236" i="24"/>
  <c r="CI81" i="24"/>
  <c r="CI248" i="24"/>
  <c r="CI178" i="24"/>
  <c r="CI147" i="24"/>
  <c r="CI89" i="24"/>
  <c r="CI170" i="24"/>
  <c r="CI74" i="24"/>
  <c r="CI239" i="24"/>
  <c r="CI140" i="24"/>
  <c r="CI143" i="24"/>
  <c r="DK86" i="24"/>
  <c r="CI86" i="24"/>
  <c r="CI186" i="24"/>
  <c r="CI261" i="24"/>
  <c r="AN298" i="24"/>
  <c r="AR298" i="24" s="1"/>
  <c r="AQ298" i="24"/>
  <c r="AP294" i="24"/>
  <c r="DK221" i="24"/>
  <c r="DK211" i="24"/>
  <c r="AQ235" i="24"/>
  <c r="AN144" i="24"/>
  <c r="AR144" i="24" s="1"/>
  <c r="DK144" i="24"/>
  <c r="AN270" i="24"/>
  <c r="AR270" i="24" s="1"/>
  <c r="AQ155" i="24"/>
  <c r="AO155" i="24"/>
  <c r="AN155" i="24"/>
  <c r="AR155" i="24" s="1"/>
  <c r="AN243" i="24"/>
  <c r="AR243" i="24" s="1"/>
  <c r="AQ262" i="24"/>
  <c r="AO95" i="24"/>
  <c r="AN68" i="24"/>
  <c r="AR68" i="24" s="1"/>
  <c r="DK183" i="24"/>
  <c r="AO268" i="24"/>
  <c r="AQ68" i="24"/>
  <c r="AN125" i="24"/>
  <c r="AR125" i="24" s="1"/>
  <c r="DK187" i="24"/>
  <c r="AO197" i="24"/>
  <c r="AP295" i="24"/>
  <c r="AQ261" i="24"/>
  <c r="AN245" i="24"/>
  <c r="AR245" i="24" s="1"/>
  <c r="AO273" i="24"/>
  <c r="AO247" i="24"/>
  <c r="DK77" i="24"/>
  <c r="AN130" i="24"/>
  <c r="AR130" i="24" s="1"/>
  <c r="AN307" i="24"/>
  <c r="AR307" i="24" s="1"/>
  <c r="AP117" i="24"/>
  <c r="AN166" i="24"/>
  <c r="AR166" i="24" s="1"/>
  <c r="DK68" i="24"/>
  <c r="DK178" i="24"/>
  <c r="AN88" i="24"/>
  <c r="AR88" i="24" s="1"/>
  <c r="AO130" i="24"/>
  <c r="AQ279" i="24"/>
  <c r="DK196" i="24"/>
  <c r="AO68" i="24"/>
  <c r="AO71" i="24"/>
  <c r="AO305" i="24"/>
  <c r="AP305" i="24" s="1"/>
  <c r="AQ304" i="24"/>
  <c r="AQ301" i="24"/>
  <c r="AQ272" i="24"/>
  <c r="AO301" i="24"/>
  <c r="AP301" i="24" s="1"/>
  <c r="AN244" i="24"/>
  <c r="AR244" i="24" s="1"/>
  <c r="DK167" i="24"/>
  <c r="AO307" i="24"/>
  <c r="DK193" i="24"/>
  <c r="DK200" i="24"/>
  <c r="DK197" i="24"/>
  <c r="AO118" i="24"/>
  <c r="AQ120" i="24"/>
  <c r="AO246" i="24"/>
  <c r="AO223" i="24"/>
  <c r="AP288" i="24"/>
  <c r="AN247" i="24"/>
  <c r="AR247" i="24" s="1"/>
  <c r="AO304" i="24"/>
  <c r="AP304" i="24" s="1"/>
  <c r="AQ172" i="24"/>
  <c r="AQ198" i="24"/>
  <c r="DK208" i="24"/>
  <c r="AO243" i="24"/>
  <c r="AQ225" i="24"/>
  <c r="AQ132" i="24"/>
  <c r="AN199" i="24"/>
  <c r="AR199" i="24" s="1"/>
  <c r="AO145" i="24"/>
  <c r="AN263" i="24"/>
  <c r="AR263" i="24" s="1"/>
  <c r="AN182" i="24"/>
  <c r="AR182" i="24" s="1"/>
  <c r="AN169" i="24"/>
  <c r="AR169" i="24" s="1"/>
  <c r="DK81" i="24"/>
  <c r="AQ157" i="24"/>
  <c r="AQ156" i="24"/>
  <c r="AQ146" i="24"/>
  <c r="AO190" i="24"/>
  <c r="DK220" i="24"/>
  <c r="AN195" i="24"/>
  <c r="AR195" i="24" s="1"/>
  <c r="AQ91" i="24"/>
  <c r="AQ247" i="24"/>
  <c r="DK135" i="24"/>
  <c r="AQ278" i="24"/>
  <c r="AN264" i="24"/>
  <c r="AR264" i="24" s="1"/>
  <c r="AQ158" i="24"/>
  <c r="AQ144" i="24"/>
  <c r="AO227" i="24"/>
  <c r="AO279" i="24"/>
  <c r="AN156" i="24"/>
  <c r="AR156" i="24" s="1"/>
  <c r="AN306" i="24"/>
  <c r="AR306" i="24" s="1"/>
  <c r="AO225" i="24"/>
  <c r="AQ306" i="24"/>
  <c r="CQ144" i="24"/>
  <c r="CU144" i="24" s="1"/>
  <c r="AQ253" i="24"/>
  <c r="AO161" i="24"/>
  <c r="AN227" i="24"/>
  <c r="AR227" i="24" s="1"/>
  <c r="AQ266" i="24"/>
  <c r="AN215" i="24"/>
  <c r="AR215" i="24" s="1"/>
  <c r="AN235" i="24"/>
  <c r="AR235" i="24" s="1"/>
  <c r="AO272" i="24"/>
  <c r="AO177" i="24"/>
  <c r="AO144" i="24"/>
  <c r="AO122" i="24"/>
  <c r="AN96" i="24"/>
  <c r="AR96" i="24" s="1"/>
  <c r="AO224" i="24"/>
  <c r="DK85" i="24"/>
  <c r="AO244" i="24"/>
  <c r="AQ244" i="24"/>
  <c r="AO88" i="24"/>
  <c r="AO134" i="24"/>
  <c r="AO129" i="24"/>
  <c r="DK134" i="24"/>
  <c r="AO193" i="24"/>
  <c r="DK273" i="24"/>
  <c r="AP292" i="24"/>
  <c r="AO218" i="24"/>
  <c r="AN254" i="24"/>
  <c r="AR254" i="24" s="1"/>
  <c r="AO261" i="24"/>
  <c r="AQ282" i="24"/>
  <c r="CE244" i="24"/>
  <c r="AQ274" i="24"/>
  <c r="AN145" i="24"/>
  <c r="AR145" i="24" s="1"/>
  <c r="AO199" i="24"/>
  <c r="AN69" i="24"/>
  <c r="AR69" i="24" s="1"/>
  <c r="AQ88" i="24"/>
  <c r="AO178" i="24"/>
  <c r="AQ177" i="24"/>
  <c r="AQ199" i="24"/>
  <c r="AO242" i="24"/>
  <c r="DK239" i="24"/>
  <c r="AO255" i="24"/>
  <c r="DK175" i="24"/>
  <c r="DK229" i="24"/>
  <c r="AQ169" i="24"/>
  <c r="DK186" i="24"/>
  <c r="AO148" i="24"/>
  <c r="AN274" i="24"/>
  <c r="AR274" i="24" s="1"/>
  <c r="AQ245" i="24"/>
  <c r="AQ268" i="24"/>
  <c r="DK148" i="24"/>
  <c r="AQ161" i="24"/>
  <c r="CE243" i="24"/>
  <c r="AN177" i="24"/>
  <c r="AR177" i="24" s="1"/>
  <c r="DK242" i="24"/>
  <c r="AO121" i="24"/>
  <c r="AP285" i="24"/>
  <c r="DK82" i="24"/>
  <c r="AN157" i="24"/>
  <c r="AR157" i="24" s="1"/>
  <c r="AQ122" i="24"/>
  <c r="DK70" i="24"/>
  <c r="AQ71" i="24"/>
  <c r="AQ145" i="24"/>
  <c r="AQ273" i="24"/>
  <c r="AQ115" i="24"/>
  <c r="AQ160" i="24"/>
  <c r="AN142" i="24"/>
  <c r="AR142" i="24" s="1"/>
  <c r="AN188" i="24"/>
  <c r="AR188" i="24" s="1"/>
  <c r="AO181" i="24"/>
  <c r="AN161" i="24"/>
  <c r="AR161" i="24" s="1"/>
  <c r="AO124" i="24"/>
  <c r="AO195" i="24"/>
  <c r="AN172" i="24"/>
  <c r="AR172" i="24" s="1"/>
  <c r="AQ141" i="24"/>
  <c r="AQ243" i="24"/>
  <c r="AN273" i="24"/>
  <c r="AR273" i="24" s="1"/>
  <c r="AQ178" i="24"/>
  <c r="AO116" i="24"/>
  <c r="AO230" i="24"/>
  <c r="AQ227" i="24"/>
  <c r="AN178" i="24"/>
  <c r="AR178" i="24" s="1"/>
  <c r="AN184" i="24"/>
  <c r="AR184" i="24" s="1"/>
  <c r="AN197" i="24"/>
  <c r="AR197" i="24" s="1"/>
  <c r="DK83" i="24"/>
  <c r="AN148" i="24"/>
  <c r="AR148" i="24" s="1"/>
  <c r="AO282" i="24"/>
  <c r="AP282" i="24" s="1"/>
  <c r="AQ189" i="24"/>
  <c r="AN77" i="24"/>
  <c r="AR77" i="24" s="1"/>
  <c r="AO167" i="24"/>
  <c r="CQ178" i="24"/>
  <c r="CU178" i="24" s="1"/>
  <c r="CE235" i="24"/>
  <c r="DD274" i="24"/>
  <c r="DK100" i="24"/>
  <c r="AQ215" i="24"/>
  <c r="AO125" i="24"/>
  <c r="AQ175" i="24"/>
  <c r="AQ128" i="24"/>
  <c r="AQ148" i="24"/>
  <c r="AO280" i="24"/>
  <c r="CE91" i="24"/>
  <c r="AN279" i="24"/>
  <c r="AR279" i="24" s="1"/>
  <c r="AQ195" i="24"/>
  <c r="AQ219" i="24"/>
  <c r="AQ142" i="24"/>
  <c r="AN201" i="24"/>
  <c r="AR201" i="24" s="1"/>
  <c r="AN213" i="24"/>
  <c r="AR213" i="24" s="1"/>
  <c r="AN209" i="24"/>
  <c r="AR209" i="24" s="1"/>
  <c r="AO215" i="24"/>
  <c r="AN198" i="24"/>
  <c r="AR198" i="24" s="1"/>
  <c r="AN271" i="24"/>
  <c r="AR271" i="24" s="1"/>
  <c r="AQ228" i="24"/>
  <c r="AO208" i="24"/>
  <c r="DK128" i="24"/>
  <c r="AO198" i="24"/>
  <c r="AO219" i="24"/>
  <c r="AQ239" i="24"/>
  <c r="AO245" i="24"/>
  <c r="AN160" i="24"/>
  <c r="AR160" i="24" s="1"/>
  <c r="AN175" i="24"/>
  <c r="AR175" i="24" s="1"/>
  <c r="AQ280" i="24"/>
  <c r="AQ214" i="24"/>
  <c r="AQ182" i="24"/>
  <c r="AN126" i="24"/>
  <c r="AR126" i="24" s="1"/>
  <c r="AN123" i="24"/>
  <c r="AR123" i="24" s="1"/>
  <c r="AN71" i="24"/>
  <c r="AR71" i="24" s="1"/>
  <c r="AN121" i="24"/>
  <c r="AR121" i="24" s="1"/>
  <c r="AO228" i="24"/>
  <c r="AQ303" i="24"/>
  <c r="AO142" i="24"/>
  <c r="AO126" i="24"/>
  <c r="AQ193" i="24"/>
  <c r="AQ216" i="24"/>
  <c r="AN128" i="24"/>
  <c r="AR128" i="24" s="1"/>
  <c r="AN122" i="24"/>
  <c r="AR122" i="24" s="1"/>
  <c r="AN239" i="24"/>
  <c r="AR239" i="24" s="1"/>
  <c r="AN146" i="24"/>
  <c r="AR146" i="24" s="1"/>
  <c r="AQ197" i="24"/>
  <c r="AQ102" i="24"/>
  <c r="AO128" i="24"/>
  <c r="DK192" i="24"/>
  <c r="AQ130" i="24"/>
  <c r="AO175" i="24"/>
  <c r="AO274" i="24"/>
  <c r="AN223" i="24"/>
  <c r="AR223" i="24" s="1"/>
  <c r="AN280" i="24"/>
  <c r="AR280" i="24" s="1"/>
  <c r="AP287" i="24"/>
  <c r="AO169" i="24"/>
  <c r="AP290" i="24"/>
  <c r="AQ96" i="24"/>
  <c r="AQ174" i="24"/>
  <c r="AO174" i="24"/>
  <c r="CE174" i="24"/>
  <c r="CI174" i="24" s="1"/>
  <c r="AO266" i="24"/>
  <c r="CE145" i="24"/>
  <c r="AO213" i="24"/>
  <c r="AN131" i="24"/>
  <c r="AR131" i="24" s="1"/>
  <c r="AN189" i="24"/>
  <c r="AR189" i="24" s="1"/>
  <c r="AO201" i="24"/>
  <c r="AN226" i="24"/>
  <c r="AR226" i="24" s="1"/>
  <c r="AQ129" i="24"/>
  <c r="AO160" i="24"/>
  <c r="AQ264" i="24"/>
  <c r="AO194" i="24"/>
  <c r="AN216" i="24"/>
  <c r="AR216" i="24" s="1"/>
  <c r="AQ213" i="24"/>
  <c r="DK143" i="24"/>
  <c r="AO123" i="24"/>
  <c r="AQ224" i="24"/>
  <c r="AN236" i="24"/>
  <c r="AR236" i="24" s="1"/>
  <c r="AQ123" i="24"/>
  <c r="AO158" i="24"/>
  <c r="AQ271" i="24"/>
  <c r="AQ236" i="24"/>
  <c r="AQ186" i="24"/>
  <c r="AO189" i="24"/>
  <c r="AQ126" i="24"/>
  <c r="DK247" i="24"/>
  <c r="AO264" i="24"/>
  <c r="CQ216" i="24"/>
  <c r="CU216" i="24" s="1"/>
  <c r="CQ213" i="24"/>
  <c r="CU213" i="24" s="1"/>
  <c r="AN242" i="24"/>
  <c r="AR242" i="24" s="1"/>
  <c r="AO231" i="24"/>
  <c r="CQ160" i="24"/>
  <c r="CU160" i="24" s="1"/>
  <c r="AO216" i="24"/>
  <c r="AR287" i="24"/>
  <c r="AO157" i="24"/>
  <c r="AN265" i="24"/>
  <c r="AR265" i="24" s="1"/>
  <c r="AQ124" i="24"/>
  <c r="AP289" i="24"/>
  <c r="AQ208" i="24"/>
  <c r="AN158" i="24"/>
  <c r="AR158" i="24" s="1"/>
  <c r="AO229" i="24"/>
  <c r="AN229" i="24"/>
  <c r="AR229" i="24" s="1"/>
  <c r="AQ226" i="24"/>
  <c r="AO271" i="24"/>
  <c r="AN214" i="24"/>
  <c r="AR214" i="24" s="1"/>
  <c r="AO226" i="24"/>
  <c r="AO278" i="24"/>
  <c r="AO132" i="24"/>
  <c r="AO182" i="24"/>
  <c r="CE201" i="24"/>
  <c r="AO214" i="24"/>
  <c r="DD123" i="24"/>
  <c r="AN255" i="24"/>
  <c r="AQ95" i="24"/>
  <c r="AN278" i="24"/>
  <c r="AR278" i="24" s="1"/>
  <c r="DK215" i="24"/>
  <c r="DK234" i="24"/>
  <c r="AO156" i="24"/>
  <c r="CE265" i="24"/>
  <c r="CE124" i="24"/>
  <c r="AQ121" i="24"/>
  <c r="AQ201" i="24"/>
  <c r="AN228" i="24"/>
  <c r="CQ158" i="24"/>
  <c r="CU158" i="24" s="1"/>
  <c r="AQ191" i="24"/>
  <c r="AO302" i="24"/>
  <c r="AN302" i="24"/>
  <c r="AR302" i="24" s="1"/>
  <c r="AR284" i="24"/>
  <c r="AP284" i="24"/>
  <c r="AO270" i="24"/>
  <c r="CE270" i="24"/>
  <c r="AQ270" i="24"/>
  <c r="DD263" i="24"/>
  <c r="DH263" i="24" s="1"/>
  <c r="AQ263" i="24"/>
  <c r="AO263" i="24"/>
  <c r="DK95" i="24"/>
  <c r="AO141" i="24"/>
  <c r="AQ180" i="24"/>
  <c r="AO187" i="24"/>
  <c r="AQ255" i="24"/>
  <c r="AQ231" i="24"/>
  <c r="AQ136" i="24"/>
  <c r="AO265" i="24"/>
  <c r="CE255" i="24"/>
  <c r="AN231" i="24"/>
  <c r="AR231" i="24" s="1"/>
  <c r="AQ85" i="24"/>
  <c r="CQ123" i="24"/>
  <c r="CU123" i="24" s="1"/>
  <c r="AO96" i="24"/>
  <c r="AN167" i="24"/>
  <c r="AR167" i="24" s="1"/>
  <c r="AN95" i="24"/>
  <c r="AR95" i="24" s="1"/>
  <c r="AO239" i="24"/>
  <c r="AN174" i="24"/>
  <c r="AR174" i="24" s="1"/>
  <c r="AO91" i="24"/>
  <c r="AQ167" i="24"/>
  <c r="AN141" i="24"/>
  <c r="AR141" i="24" s="1"/>
  <c r="AO109" i="24"/>
  <c r="AO108" i="24"/>
  <c r="CE189" i="24"/>
  <c r="DK110" i="24"/>
  <c r="AN91" i="24"/>
  <c r="AR91" i="24" s="1"/>
  <c r="AO191" i="24"/>
  <c r="AO236" i="24"/>
  <c r="AQ242" i="24"/>
  <c r="AQ229" i="24"/>
  <c r="DK168" i="24"/>
  <c r="AN248" i="24"/>
  <c r="AR248" i="24" s="1"/>
  <c r="AO170" i="24"/>
  <c r="DK230" i="24"/>
  <c r="DK283" i="24"/>
  <c r="DD254" i="24"/>
  <c r="DH254" i="24" s="1"/>
  <c r="AQ254" i="24"/>
  <c r="AO254" i="24"/>
  <c r="AQ185" i="24"/>
  <c r="CE185" i="24"/>
  <c r="CI185" i="24" s="1"/>
  <c r="AN185" i="24"/>
  <c r="AR185" i="24" s="1"/>
  <c r="AO185" i="24"/>
  <c r="CE253" i="24"/>
  <c r="CI253" i="24" s="1"/>
  <c r="AN253" i="24"/>
  <c r="AR253" i="24" s="1"/>
  <c r="AO120" i="24"/>
  <c r="AN115" i="24"/>
  <c r="AR115" i="24" s="1"/>
  <c r="AN230" i="24"/>
  <c r="AR230" i="24" s="1"/>
  <c r="AN268" i="24"/>
  <c r="AR268" i="24" s="1"/>
  <c r="DK131" i="24"/>
  <c r="AN303" i="24"/>
  <c r="AR303" i="24" s="1"/>
  <c r="AO115" i="24"/>
  <c r="AQ283" i="24"/>
  <c r="CE120" i="24"/>
  <c r="AN120" i="24"/>
  <c r="AR120" i="24" s="1"/>
  <c r="AN124" i="24"/>
  <c r="AR124" i="24" s="1"/>
  <c r="AN193" i="24"/>
  <c r="AR193" i="24" s="1"/>
  <c r="AP297" i="24"/>
  <c r="CE132" i="24"/>
  <c r="CI132" i="24" s="1"/>
  <c r="AN132" i="24"/>
  <c r="AR132" i="24" s="1"/>
  <c r="DK218" i="24"/>
  <c r="DK213" i="24"/>
  <c r="DK171" i="24"/>
  <c r="AQ181" i="24"/>
  <c r="AN181" i="24"/>
  <c r="AR181" i="24" s="1"/>
  <c r="CE181" i="24"/>
  <c r="CI181" i="24" s="1"/>
  <c r="AO299" i="24"/>
  <c r="AQ299" i="24"/>
  <c r="AN299" i="24"/>
  <c r="AR299" i="24" s="1"/>
  <c r="AP293" i="24"/>
  <c r="DD272" i="24"/>
  <c r="DH272" i="24" s="1"/>
  <c r="AN272" i="24"/>
  <c r="AR272" i="24" s="1"/>
  <c r="AN266" i="24"/>
  <c r="AR266" i="24" s="1"/>
  <c r="DD266" i="24"/>
  <c r="DH266" i="24" s="1"/>
  <c r="AO253" i="24"/>
  <c r="AQ230" i="24"/>
  <c r="AN187" i="24"/>
  <c r="AR187" i="24" s="1"/>
  <c r="AO184" i="24"/>
  <c r="AQ69" i="24"/>
  <c r="AN208" i="24"/>
  <c r="AR208" i="24" s="1"/>
  <c r="AN190" i="24"/>
  <c r="AR190" i="24" s="1"/>
  <c r="AQ170" i="24"/>
  <c r="DD225" i="24"/>
  <c r="DH225" i="24" s="1"/>
  <c r="AN225" i="24"/>
  <c r="AR225" i="24" s="1"/>
  <c r="AQ246" i="24"/>
  <c r="AN246" i="24"/>
  <c r="AR246" i="24" s="1"/>
  <c r="DK232" i="24"/>
  <c r="AQ223" i="24"/>
  <c r="CQ223" i="24"/>
  <c r="CU223" i="24" s="1"/>
  <c r="DK216" i="24"/>
  <c r="AQ187" i="24"/>
  <c r="DK177" i="24"/>
  <c r="AP296" i="24"/>
  <c r="AP291" i="24"/>
  <c r="DK140" i="24"/>
  <c r="CQ140" i="24"/>
  <c r="CU140" i="24" s="1"/>
  <c r="AO140" i="24"/>
  <c r="AO183" i="24"/>
  <c r="AQ183" i="24"/>
  <c r="AN183" i="24"/>
  <c r="AR183" i="24" s="1"/>
  <c r="AN249" i="24"/>
  <c r="AR249" i="24" s="1"/>
  <c r="CE249" i="24"/>
  <c r="AQ249" i="24"/>
  <c r="AO249" i="24"/>
  <c r="AN108" i="24"/>
  <c r="AR108" i="24" s="1"/>
  <c r="DD261" i="24"/>
  <c r="DK87" i="24"/>
  <c r="AQ209" i="24"/>
  <c r="CE127" i="24"/>
  <c r="CI127" i="24" s="1"/>
  <c r="AN127" i="24"/>
  <c r="AR127" i="24" s="1"/>
  <c r="AQ127" i="24"/>
  <c r="AO127" i="24"/>
  <c r="CQ194" i="24"/>
  <c r="CU194" i="24" s="1"/>
  <c r="AQ194" i="24"/>
  <c r="AN109" i="24"/>
  <c r="AR109" i="24" s="1"/>
  <c r="AO283" i="24"/>
  <c r="AO86" i="24"/>
  <c r="AQ305" i="24"/>
  <c r="AN140" i="24"/>
  <c r="AR140" i="24" s="1"/>
  <c r="AN129" i="24"/>
  <c r="AR129" i="24" s="1"/>
  <c r="AO186" i="24"/>
  <c r="AO172" i="24"/>
  <c r="AN194" i="24"/>
  <c r="AR194" i="24" s="1"/>
  <c r="AQ125" i="24"/>
  <c r="AO166" i="24"/>
  <c r="AQ166" i="24"/>
  <c r="CQ166" i="24"/>
  <c r="CU166" i="24" s="1"/>
  <c r="AN136" i="24"/>
  <c r="AR136" i="24" s="1"/>
  <c r="AN116" i="24"/>
  <c r="AR116" i="24" s="1"/>
  <c r="AQ116" i="24"/>
  <c r="AP300" i="24"/>
  <c r="AN162" i="24"/>
  <c r="AR162" i="24" s="1"/>
  <c r="DD162" i="24"/>
  <c r="DH162" i="24" s="1"/>
  <c r="AO136" i="24"/>
  <c r="CE259" i="24"/>
  <c r="AN259" i="24"/>
  <c r="AR259" i="24" s="1"/>
  <c r="AQ259" i="24"/>
  <c r="AO259" i="24"/>
  <c r="AN250" i="24"/>
  <c r="AQ250" i="24"/>
  <c r="DD250" i="24"/>
  <c r="DH250" i="24" s="1"/>
  <c r="AO250" i="24"/>
  <c r="AO162" i="24"/>
  <c r="AQ108" i="24"/>
  <c r="AN170" i="24"/>
  <c r="AR170" i="24" s="1"/>
  <c r="DD260" i="24"/>
  <c r="DH260" i="24" s="1"/>
  <c r="AN260" i="24"/>
  <c r="AR260" i="24" s="1"/>
  <c r="AQ260" i="24"/>
  <c r="AO260" i="24"/>
  <c r="CQ188" i="24"/>
  <c r="CU188" i="24" s="1"/>
  <c r="AQ188" i="24"/>
  <c r="AO188" i="24"/>
  <c r="AQ168" i="24"/>
  <c r="CQ168" i="24"/>
  <c r="CU168" i="24" s="1"/>
  <c r="AO168" i="24"/>
  <c r="AN168" i="24"/>
  <c r="AR168" i="24" s="1"/>
  <c r="DK149" i="24"/>
  <c r="AQ162" i="24"/>
  <c r="AQ184" i="24"/>
  <c r="DK108" i="24"/>
  <c r="AN238" i="24"/>
  <c r="AR238" i="24" s="1"/>
  <c r="AO238" i="24"/>
  <c r="CQ171" i="24"/>
  <c r="CU171" i="24" s="1"/>
  <c r="AQ171" i="24"/>
  <c r="AO171" i="24"/>
  <c r="AN171" i="24"/>
  <c r="AR171" i="24" s="1"/>
  <c r="DD79" i="24"/>
  <c r="DH79" i="24" s="1"/>
  <c r="AN79" i="24"/>
  <c r="AR79" i="24" s="1"/>
  <c r="AQ109" i="24"/>
  <c r="AQ92" i="24"/>
  <c r="DD118" i="24"/>
  <c r="DH118" i="24" s="1"/>
  <c r="AN118" i="24"/>
  <c r="AR118" i="24" s="1"/>
  <c r="AQ118" i="24"/>
  <c r="AQ217" i="24"/>
  <c r="AO217" i="24"/>
  <c r="AN217" i="24"/>
  <c r="AR217" i="24" s="1"/>
  <c r="AN150" i="24"/>
  <c r="AR150" i="24" s="1"/>
  <c r="AQ150" i="24"/>
  <c r="DK126" i="24"/>
  <c r="DK80" i="24"/>
  <c r="AQ252" i="24"/>
  <c r="AN252" i="24"/>
  <c r="AR252" i="24" s="1"/>
  <c r="AO252" i="24"/>
  <c r="CE252" i="24"/>
  <c r="CI252" i="24" s="1"/>
  <c r="DK236" i="24"/>
  <c r="AQ269" i="24"/>
  <c r="AN269" i="24"/>
  <c r="AR269" i="24" s="1"/>
  <c r="DD269" i="24"/>
  <c r="DH269" i="24" s="1"/>
  <c r="AN180" i="24"/>
  <c r="AR180" i="24" s="1"/>
  <c r="CQ180" i="24"/>
  <c r="CU180" i="24" s="1"/>
  <c r="CE159" i="24"/>
  <c r="CI159" i="24" s="1"/>
  <c r="AO159" i="24"/>
  <c r="AQ159" i="24"/>
  <c r="AO269" i="24"/>
  <c r="AN283" i="24"/>
  <c r="AR283" i="24" s="1"/>
  <c r="AN159" i="24"/>
  <c r="AR159" i="24" s="1"/>
  <c r="AN261" i="24"/>
  <c r="AR261" i="24" s="1"/>
  <c r="AN219" i="24"/>
  <c r="AR219" i="24" s="1"/>
  <c r="CE268" i="24"/>
  <c r="AQ140" i="24"/>
  <c r="AO146" i="24"/>
  <c r="AO79" i="24"/>
  <c r="AN186" i="24"/>
  <c r="AR186" i="24" s="1"/>
  <c r="AO235" i="24"/>
  <c r="AO209" i="24"/>
  <c r="AQ238" i="24"/>
  <c r="AO180" i="24"/>
  <c r="AP286" i="24"/>
  <c r="AQ256" i="24"/>
  <c r="CE256" i="24"/>
  <c r="CI256" i="24" s="1"/>
  <c r="AN256" i="24"/>
  <c r="AR256" i="24" s="1"/>
  <c r="AO256" i="24"/>
  <c r="CE102" i="24"/>
  <c r="CI102" i="24" s="1"/>
  <c r="AO102" i="24"/>
  <c r="AN102" i="24"/>
  <c r="AR102" i="24" s="1"/>
  <c r="AO150" i="24"/>
  <c r="DK191" i="24"/>
  <c r="AQ220" i="24"/>
  <c r="AO220" i="24"/>
  <c r="AN220" i="24"/>
  <c r="AR220" i="24" s="1"/>
  <c r="AN179" i="24"/>
  <c r="AR179" i="24" s="1"/>
  <c r="AQ179" i="24"/>
  <c r="AO179" i="24"/>
  <c r="CE119" i="24"/>
  <c r="CI119" i="24" s="1"/>
  <c r="AO119" i="24"/>
  <c r="AQ119" i="24"/>
  <c r="AN119" i="24"/>
  <c r="AR119" i="24" s="1"/>
  <c r="AQ77" i="24"/>
  <c r="AO77" i="24"/>
  <c r="AQ196" i="24"/>
  <c r="AN196" i="24"/>
  <c r="AR196" i="24" s="1"/>
  <c r="AO196" i="24"/>
  <c r="CQ196" i="24"/>
  <c r="CU196" i="24" s="1"/>
  <c r="DK130" i="24"/>
  <c r="CQ200" i="24"/>
  <c r="CU200" i="24" s="1"/>
  <c r="AQ200" i="24"/>
  <c r="AO200" i="24"/>
  <c r="AN200" i="24"/>
  <c r="AR200" i="24" s="1"/>
  <c r="AN191" i="24"/>
  <c r="AR191" i="24" s="1"/>
  <c r="AQ79" i="24"/>
  <c r="DD224" i="24"/>
  <c r="DH224" i="24" s="1"/>
  <c r="AN224" i="24"/>
  <c r="AR224" i="24" s="1"/>
  <c r="CE69" i="24"/>
  <c r="CI69" i="24" s="1"/>
  <c r="AO69" i="24"/>
  <c r="AQ190" i="24"/>
  <c r="CQ192" i="24"/>
  <c r="CU192" i="24" s="1"/>
  <c r="AO192" i="24"/>
  <c r="AN192" i="24"/>
  <c r="AR192" i="24" s="1"/>
  <c r="AQ192" i="24"/>
  <c r="AN251" i="24"/>
  <c r="AR251" i="24" s="1"/>
  <c r="AO251" i="24"/>
  <c r="DD251" i="24"/>
  <c r="DH251" i="24" s="1"/>
  <c r="AQ251" i="24"/>
  <c r="CK693" i="24"/>
  <c r="AQ694" i="24" s="1"/>
  <c r="AQ698" i="24" s="1"/>
  <c r="DK690" i="24"/>
  <c r="AN149" i="24"/>
  <c r="AR149" i="24" s="1"/>
  <c r="AQ149" i="24"/>
  <c r="CQ149" i="24"/>
  <c r="CU149" i="24" s="1"/>
  <c r="AO149" i="24"/>
  <c r="DD163" i="24"/>
  <c r="DH163" i="24" s="1"/>
  <c r="AO163" i="24"/>
  <c r="AQ163" i="24"/>
  <c r="AN163" i="24"/>
  <c r="AR163" i="24" s="1"/>
  <c r="DK101" i="24"/>
  <c r="AN137" i="24"/>
  <c r="AR137" i="24" s="1"/>
  <c r="CQ137" i="24"/>
  <c r="CU137" i="24" s="1"/>
  <c r="AO137" i="24"/>
  <c r="AO101" i="24"/>
  <c r="AQ101" i="24"/>
  <c r="CQ67" i="24"/>
  <c r="CU67" i="24" s="1"/>
  <c r="AO67" i="24"/>
  <c r="AN67" i="24"/>
  <c r="AR67" i="24" s="1"/>
  <c r="DK271" i="24"/>
  <c r="DD212" i="24"/>
  <c r="DH212" i="24" s="1"/>
  <c r="AQ212" i="24"/>
  <c r="AO212" i="24"/>
  <c r="CQ147" i="24"/>
  <c r="CU147" i="24" s="1"/>
  <c r="AN147" i="24"/>
  <c r="AR147" i="24" s="1"/>
  <c r="AO147" i="24"/>
  <c r="AQ147" i="24"/>
  <c r="AQ100" i="24"/>
  <c r="AO100" i="24"/>
  <c r="AQ218" i="24"/>
  <c r="DK180" i="24"/>
  <c r="AO78" i="24"/>
  <c r="AQ232" i="24"/>
  <c r="AO232" i="24"/>
  <c r="AN232" i="24"/>
  <c r="AR232" i="24" s="1"/>
  <c r="AN83" i="24"/>
  <c r="AR83" i="24" s="1"/>
  <c r="CQ83" i="24"/>
  <c r="CU83" i="24" s="1"/>
  <c r="AO83" i="24"/>
  <c r="AQ83" i="24"/>
  <c r="DK188" i="24"/>
  <c r="DK248" i="24"/>
  <c r="AO173" i="24"/>
  <c r="AQ67" i="24"/>
  <c r="AQ78" i="24"/>
  <c r="DD267" i="24"/>
  <c r="DH267" i="24" s="1"/>
  <c r="AQ267" i="24"/>
  <c r="AN267" i="24"/>
  <c r="AR267" i="24" s="1"/>
  <c r="AO267" i="24"/>
  <c r="AQ176" i="24"/>
  <c r="AO176" i="24"/>
  <c r="AN176" i="24"/>
  <c r="AR176" i="24" s="1"/>
  <c r="AO281" i="24"/>
  <c r="AN281" i="24"/>
  <c r="AR281" i="24" s="1"/>
  <c r="AQ281" i="24"/>
  <c r="AN233" i="24"/>
  <c r="AR233" i="24" s="1"/>
  <c r="AO233" i="24"/>
  <c r="AQ233" i="24"/>
  <c r="CQ80" i="24"/>
  <c r="CU80" i="24" s="1"/>
  <c r="AO80" i="24"/>
  <c r="AQ80" i="24"/>
  <c r="AN80" i="24"/>
  <c r="AR80" i="24" s="1"/>
  <c r="AN99" i="24"/>
  <c r="AR99" i="24" s="1"/>
  <c r="AQ99" i="24"/>
  <c r="AO99" i="24"/>
  <c r="DK137" i="24"/>
  <c r="AN240" i="24"/>
  <c r="AR240" i="24" s="1"/>
  <c r="AQ240" i="24"/>
  <c r="CE240" i="24"/>
  <c r="CI240" i="24" s="1"/>
  <c r="AO240" i="24"/>
  <c r="CE164" i="24"/>
  <c r="CI164" i="24" s="1"/>
  <c r="AN164" i="24"/>
  <c r="AR164" i="24" s="1"/>
  <c r="AQ164" i="24"/>
  <c r="AO164" i="24"/>
  <c r="CQ131" i="24"/>
  <c r="CU131" i="24" s="1"/>
  <c r="AO131" i="24"/>
  <c r="CQ81" i="24"/>
  <c r="CU81" i="24" s="1"/>
  <c r="AQ81" i="24"/>
  <c r="AN81" i="24"/>
  <c r="AR81" i="24" s="1"/>
  <c r="AO81" i="24"/>
  <c r="AQ70" i="24"/>
  <c r="AO70" i="24"/>
  <c r="CQ70" i="24"/>
  <c r="CU70" i="24" s="1"/>
  <c r="AN70" i="24"/>
  <c r="AR70" i="24" s="1"/>
  <c r="AN212" i="24"/>
  <c r="AR212" i="24" s="1"/>
  <c r="AO103" i="24"/>
  <c r="AN103" i="24"/>
  <c r="AR103" i="24" s="1"/>
  <c r="AQ103" i="24"/>
  <c r="AN82" i="24"/>
  <c r="AR82" i="24" s="1"/>
  <c r="AQ82" i="24"/>
  <c r="AO82" i="24"/>
  <c r="DD74" i="24"/>
  <c r="DH74" i="24" s="1"/>
  <c r="AN74" i="24"/>
  <c r="AR74" i="24" s="1"/>
  <c r="AO74" i="24"/>
  <c r="AQ74" i="24"/>
  <c r="AQ72" i="24"/>
  <c r="DK214" i="24"/>
  <c r="DK71" i="24"/>
  <c r="CQ211" i="24"/>
  <c r="CU211" i="24" s="1"/>
  <c r="AO211" i="24"/>
  <c r="AN211" i="24"/>
  <c r="AR211" i="24" s="1"/>
  <c r="AQ211" i="24"/>
  <c r="AQ165" i="24"/>
  <c r="AN165" i="24"/>
  <c r="AR165" i="24" s="1"/>
  <c r="AO165" i="24"/>
  <c r="AN139" i="24"/>
  <c r="AR139" i="24" s="1"/>
  <c r="CE139" i="24"/>
  <c r="CI139" i="24" s="1"/>
  <c r="AQ139" i="24"/>
  <c r="AO139" i="24"/>
  <c r="AQ110" i="24"/>
  <c r="AO110" i="24"/>
  <c r="AN110" i="24"/>
  <c r="AR110" i="24" s="1"/>
  <c r="AN173" i="24"/>
  <c r="AR173" i="24" s="1"/>
  <c r="AQ131" i="24"/>
  <c r="DK184" i="24"/>
  <c r="AN78" i="24"/>
  <c r="AR78" i="24" s="1"/>
  <c r="DD258" i="24"/>
  <c r="DH258" i="24" s="1"/>
  <c r="AQ258" i="24"/>
  <c r="AN258" i="24"/>
  <c r="AR258" i="24" s="1"/>
  <c r="AO258" i="24"/>
  <c r="CE90" i="24"/>
  <c r="CI90" i="24" s="1"/>
  <c r="AQ90" i="24"/>
  <c r="AO90" i="24"/>
  <c r="AN90" i="24"/>
  <c r="AR90" i="24" s="1"/>
  <c r="AN86" i="24"/>
  <c r="AR86" i="24" s="1"/>
  <c r="CQ86" i="24"/>
  <c r="CU86" i="24" s="1"/>
  <c r="CQ87" i="24"/>
  <c r="CU87" i="24" s="1"/>
  <c r="AO87" i="24"/>
  <c r="AQ87" i="24"/>
  <c r="AN87" i="24"/>
  <c r="AR87" i="24" s="1"/>
  <c r="CE73" i="24"/>
  <c r="CI73" i="24" s="1"/>
  <c r="AQ73" i="24"/>
  <c r="AN73" i="24"/>
  <c r="AR73" i="24" s="1"/>
  <c r="AO73" i="24"/>
  <c r="CQ134" i="24"/>
  <c r="CU134" i="24" s="1"/>
  <c r="AQ134" i="24"/>
  <c r="DK109" i="24"/>
  <c r="DK194" i="24"/>
  <c r="CE275" i="24"/>
  <c r="CI275" i="24" s="1"/>
  <c r="AO275" i="24"/>
  <c r="AN275" i="24"/>
  <c r="AR275" i="24" s="1"/>
  <c r="AQ275" i="24"/>
  <c r="AN135" i="24"/>
  <c r="AR135" i="24" s="1"/>
  <c r="AQ135" i="24"/>
  <c r="AO135" i="24"/>
  <c r="CQ85" i="24"/>
  <c r="CU85" i="24" s="1"/>
  <c r="AN85" i="24"/>
  <c r="AR85" i="24" s="1"/>
  <c r="AO85" i="24"/>
  <c r="AN76" i="24"/>
  <c r="AR76" i="24" s="1"/>
  <c r="AQ76" i="24"/>
  <c r="CQ76" i="24"/>
  <c r="CU76" i="24" s="1"/>
  <c r="AO76" i="24"/>
  <c r="AQ137" i="24"/>
  <c r="AN100" i="24"/>
  <c r="AR100" i="24" s="1"/>
  <c r="AN234" i="24"/>
  <c r="AR234" i="24" s="1"/>
  <c r="AQ234" i="24"/>
  <c r="AO234" i="24"/>
  <c r="DK166" i="24"/>
  <c r="DK245" i="24"/>
  <c r="CQ143" i="24"/>
  <c r="CU143" i="24" s="1"/>
  <c r="AO143" i="24"/>
  <c r="AN143" i="24"/>
  <c r="AR143" i="24" s="1"/>
  <c r="AQ143" i="24"/>
  <c r="AO248" i="24"/>
  <c r="AN262" i="24"/>
  <c r="AR262" i="24" s="1"/>
  <c r="DD262" i="24"/>
  <c r="DH262" i="24" s="1"/>
  <c r="AO262" i="24"/>
  <c r="AQ221" i="24"/>
  <c r="AN221" i="24"/>
  <c r="AR221" i="24" s="1"/>
  <c r="AO221" i="24"/>
  <c r="DD89" i="24"/>
  <c r="DH89" i="24" s="1"/>
  <c r="AN89" i="24"/>
  <c r="AR89" i="24" s="1"/>
  <c r="AO89" i="24"/>
  <c r="AQ89" i="24"/>
  <c r="AN75" i="24"/>
  <c r="AR75" i="24" s="1"/>
  <c r="AO75" i="24"/>
  <c r="AQ75" i="24"/>
  <c r="AN101" i="24"/>
  <c r="AR101" i="24" s="1"/>
  <c r="AQ86" i="24"/>
  <c r="DK156" i="24"/>
  <c r="AN92" i="24"/>
  <c r="AR92" i="24" s="1"/>
  <c r="AO92" i="24"/>
  <c r="DK231" i="24"/>
  <c r="AQ173" i="24"/>
  <c r="AQ241" i="24"/>
  <c r="AO241" i="24"/>
  <c r="CE241" i="24"/>
  <c r="AN241" i="24"/>
  <c r="AR241" i="24" s="1"/>
  <c r="DK198" i="24"/>
  <c r="DK209" i="24"/>
  <c r="DK238" i="24"/>
  <c r="AN218" i="24"/>
  <c r="AR218" i="24" s="1"/>
  <c r="AQ248" i="24"/>
  <c r="AN134" i="24"/>
  <c r="AR134" i="24" s="1"/>
  <c r="DK78" i="24"/>
  <c r="DK115" i="24"/>
  <c r="DK141" i="24"/>
  <c r="DH261" i="24" l="1"/>
  <c r="DH123" i="24"/>
  <c r="DK274" i="24"/>
  <c r="DH274" i="24"/>
  <c r="AP125" i="24"/>
  <c r="AP298" i="24"/>
  <c r="AP156" i="24"/>
  <c r="AP198" i="24"/>
  <c r="AP128" i="24"/>
  <c r="CI235" i="24"/>
  <c r="CI91" i="24"/>
  <c r="DK189" i="24"/>
  <c r="CI189" i="24"/>
  <c r="DK145" i="24"/>
  <c r="CI145" i="24"/>
  <c r="DK120" i="24"/>
  <c r="CI120" i="24"/>
  <c r="DK201" i="24"/>
  <c r="CI201" i="24"/>
  <c r="DK244" i="24"/>
  <c r="CI244" i="24"/>
  <c r="DK259" i="24"/>
  <c r="CI259" i="24"/>
  <c r="DK249" i="24"/>
  <c r="CI249" i="24"/>
  <c r="CI255" i="24"/>
  <c r="DK243" i="24"/>
  <c r="CI243" i="24"/>
  <c r="DK270" i="24"/>
  <c r="CI270" i="24"/>
  <c r="CI124" i="24"/>
  <c r="DK241" i="24"/>
  <c r="CI241" i="24"/>
  <c r="CI268" i="24"/>
  <c r="CI265" i="24"/>
  <c r="AP214" i="24"/>
  <c r="DK255" i="24"/>
  <c r="AP155" i="24"/>
  <c r="AP270" i="24"/>
  <c r="AP144" i="24"/>
  <c r="AP243" i="24"/>
  <c r="AP145" i="24"/>
  <c r="AP195" i="24"/>
  <c r="AP68" i="24"/>
  <c r="AP88" i="24"/>
  <c r="AP254" i="24"/>
  <c r="AP96" i="24"/>
  <c r="AP123" i="24"/>
  <c r="AP239" i="24"/>
  <c r="AP148" i="24"/>
  <c r="AP227" i="24"/>
  <c r="AP188" i="24"/>
  <c r="AP247" i="24"/>
  <c r="AP71" i="24"/>
  <c r="AP307" i="24"/>
  <c r="AP130" i="24"/>
  <c r="DK268" i="24"/>
  <c r="AP245" i="24"/>
  <c r="AP166" i="24"/>
  <c r="AP248" i="24"/>
  <c r="AP263" i="24"/>
  <c r="AP208" i="24"/>
  <c r="AP213" i="24"/>
  <c r="AP306" i="24"/>
  <c r="AP271" i="24"/>
  <c r="AP157" i="24"/>
  <c r="AP199" i="24"/>
  <c r="AP244" i="24"/>
  <c r="AP274" i="24"/>
  <c r="AP178" i="24"/>
  <c r="AP182" i="24"/>
  <c r="AP264" i="24"/>
  <c r="AP215" i="24"/>
  <c r="AP169" i="24"/>
  <c r="AP121" i="24"/>
  <c r="AP242" i="24"/>
  <c r="AP216" i="24"/>
  <c r="AP235" i="24"/>
  <c r="AP265" i="24"/>
  <c r="AP141" i="24"/>
  <c r="AP140" i="24"/>
  <c r="AP172" i="24"/>
  <c r="AP201" i="24"/>
  <c r="AP119" i="24"/>
  <c r="AP231" i="24"/>
  <c r="AP209" i="24"/>
  <c r="AP189" i="24"/>
  <c r="AP95" i="24"/>
  <c r="AP69" i="24"/>
  <c r="AP186" i="24"/>
  <c r="AP255" i="24"/>
  <c r="AP142" i="24"/>
  <c r="AP279" i="24"/>
  <c r="AP261" i="24"/>
  <c r="AP136" i="24"/>
  <c r="AP109" i="24"/>
  <c r="AP280" i="24"/>
  <c r="AP187" i="24"/>
  <c r="AP177" i="24"/>
  <c r="AP226" i="24"/>
  <c r="AP89" i="24"/>
  <c r="AP175" i="24"/>
  <c r="AP146" i="24"/>
  <c r="AP273" i="24"/>
  <c r="AP161" i="24"/>
  <c r="AP160" i="24"/>
  <c r="AP159" i="24"/>
  <c r="AP223" i="24"/>
  <c r="DK91" i="24"/>
  <c r="AP92" i="24"/>
  <c r="AP253" i="24"/>
  <c r="AP132" i="24"/>
  <c r="AP126" i="24"/>
  <c r="AP122" i="24"/>
  <c r="AP251" i="24"/>
  <c r="AP278" i="24"/>
  <c r="DK235" i="24"/>
  <c r="DK265" i="24"/>
  <c r="AP190" i="24"/>
  <c r="AP184" i="24"/>
  <c r="AP120" i="24"/>
  <c r="AP174" i="24"/>
  <c r="AP197" i="24"/>
  <c r="AP77" i="24"/>
  <c r="AP150" i="24"/>
  <c r="AP260" i="24"/>
  <c r="AP259" i="24"/>
  <c r="AR255" i="24"/>
  <c r="AP185" i="24"/>
  <c r="AP236" i="24"/>
  <c r="AP269" i="24"/>
  <c r="AP229" i="24"/>
  <c r="AP115" i="24"/>
  <c r="AP79" i="24"/>
  <c r="AP181" i="24"/>
  <c r="AP158" i="24"/>
  <c r="AP228" i="24"/>
  <c r="AR228" i="24"/>
  <c r="AP131" i="24"/>
  <c r="AP86" i="24"/>
  <c r="DK263" i="24"/>
  <c r="AP200" i="24"/>
  <c r="AP171" i="24"/>
  <c r="AP129" i="24"/>
  <c r="AP303" i="24"/>
  <c r="AP137" i="24"/>
  <c r="AP180" i="24"/>
  <c r="AP91" i="24"/>
  <c r="AP167" i="24"/>
  <c r="AP302" i="24"/>
  <c r="AP219" i="24"/>
  <c r="AP249" i="24"/>
  <c r="DK266" i="24"/>
  <c r="AP225" i="24"/>
  <c r="AP80" i="24"/>
  <c r="AP124" i="24"/>
  <c r="AP220" i="24"/>
  <c r="AP170" i="24"/>
  <c r="AP116" i="24"/>
  <c r="DK272" i="24"/>
  <c r="AP246" i="24"/>
  <c r="DK181" i="24"/>
  <c r="AP268" i="24"/>
  <c r="DK253" i="24"/>
  <c r="DK185" i="24"/>
  <c r="DK254" i="24"/>
  <c r="AP194" i="24"/>
  <c r="DK225" i="24"/>
  <c r="AP76" i="24"/>
  <c r="AP85" i="24"/>
  <c r="AP275" i="24"/>
  <c r="AP258" i="24"/>
  <c r="AP230" i="24"/>
  <c r="AP272" i="24"/>
  <c r="AP299" i="24"/>
  <c r="AP193" i="24"/>
  <c r="AP266" i="24"/>
  <c r="AP241" i="24"/>
  <c r="AP262" i="24"/>
  <c r="AP83" i="24"/>
  <c r="AP101" i="24"/>
  <c r="AP179" i="24"/>
  <c r="DK252" i="24"/>
  <c r="AP283" i="24"/>
  <c r="DK127" i="24"/>
  <c r="AP183" i="24"/>
  <c r="DK261" i="24"/>
  <c r="AP221" i="24"/>
  <c r="AP87" i="24"/>
  <c r="AP267" i="24"/>
  <c r="AP147" i="24"/>
  <c r="DK251" i="24"/>
  <c r="AP256" i="24"/>
  <c r="AP252" i="24"/>
  <c r="AP168" i="24"/>
  <c r="DK250" i="24"/>
  <c r="AP127" i="24"/>
  <c r="DK224" i="24"/>
  <c r="DK269" i="24"/>
  <c r="AP108" i="24"/>
  <c r="DK102" i="24"/>
  <c r="AP211" i="24"/>
  <c r="AP103" i="24"/>
  <c r="AP81" i="24"/>
  <c r="AP176" i="24"/>
  <c r="AP78" i="24"/>
  <c r="AP67" i="24"/>
  <c r="AP149" i="24"/>
  <c r="AP192" i="24"/>
  <c r="AP196" i="24"/>
  <c r="AP102" i="24"/>
  <c r="DK256" i="24"/>
  <c r="AP217" i="24"/>
  <c r="DK79" i="24"/>
  <c r="AP238" i="24"/>
  <c r="AP162" i="24"/>
  <c r="AP250" i="24"/>
  <c r="AR250" i="24"/>
  <c r="AP224" i="24"/>
  <c r="AP191" i="24"/>
  <c r="AP118" i="24"/>
  <c r="DK262" i="24"/>
  <c r="DK258" i="24"/>
  <c r="DK139" i="24"/>
  <c r="AP232" i="24"/>
  <c r="AP212" i="24"/>
  <c r="AP143" i="24"/>
  <c r="DK73" i="24"/>
  <c r="AP218" i="24"/>
  <c r="AP82" i="24"/>
  <c r="AP70" i="24"/>
  <c r="AP164" i="24"/>
  <c r="AP240" i="24"/>
  <c r="AP281" i="24"/>
  <c r="AP173" i="24"/>
  <c r="AP163" i="24"/>
  <c r="DK275" i="24"/>
  <c r="DK90" i="24"/>
  <c r="AP110" i="24"/>
  <c r="DK74" i="24"/>
  <c r="DK267" i="24"/>
  <c r="AP75" i="24"/>
  <c r="AP234" i="24"/>
  <c r="AP135" i="24"/>
  <c r="AP73" i="24"/>
  <c r="AP90" i="24"/>
  <c r="AP139" i="24"/>
  <c r="AP165" i="24"/>
  <c r="AP74" i="24"/>
  <c r="AP99" i="24"/>
  <c r="AP233" i="24"/>
  <c r="AP100" i="24"/>
  <c r="DK212" i="24"/>
  <c r="DK163" i="24"/>
  <c r="AP134"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B5" authorId="0" shapeId="0" xr:uid="{00000000-0006-0000-0000-000001000000}">
      <text>
        <r>
          <rPr>
            <b/>
            <sz val="9"/>
            <color indexed="81"/>
            <rFont val="Tahoma"/>
            <family val="2"/>
          </rPr>
          <t>Agee, Jennifer L.:</t>
        </r>
        <r>
          <rPr>
            <sz val="9"/>
            <color indexed="81"/>
            <rFont val="Tahoma"/>
            <family val="2"/>
          </rPr>
          <t xml:space="preserve">
used for flagging CCSB data 2010-2013. Lowest std ratio. </t>
        </r>
      </text>
    </comment>
    <comment ref="B6" authorId="0" shapeId="0" xr:uid="{00000000-0006-0000-0000-000002000000}">
      <text>
        <r>
          <rPr>
            <b/>
            <sz val="9"/>
            <color indexed="81"/>
            <rFont val="Tahoma"/>
            <family val="2"/>
          </rPr>
          <t>Agee, Jennifer L.:</t>
        </r>
        <r>
          <rPr>
            <sz val="9"/>
            <color indexed="81"/>
            <rFont val="Tahoma"/>
            <family val="2"/>
          </rPr>
          <t xml:space="preserve">
used for flagging CCSB data 2010-2013. Lowest std ratio.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Kieu, Le</author>
    <author>Rose, Shanna Lynn</author>
    <author>jlagee</author>
    <author>Agee, Jennifer L.</author>
    <author>kakouros</author>
    <author>Michelle Beyer</author>
    <author>Jennifer L Agee</author>
    <author>Charles N Alpers</author>
    <author>Arias, Michelle R.</author>
    <author>Marvin-DiPasquale, Mark C.</author>
    <author>Michelle Arias</author>
  </authors>
  <commentList>
    <comment ref="AU4" authorId="0" shapeId="0" xr:uid="{00000000-0006-0000-0100-000001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J4" authorId="0" shapeId="0" xr:uid="{00000000-0006-0000-0100-000002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BY4" authorId="0" shapeId="0" xr:uid="{00000000-0006-0000-0100-000003000000}">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 ref="H26" authorId="1" shapeId="0" xr:uid="{00000000-0006-0000-0100-000004000000}">
      <text>
        <r>
          <rPr>
            <b/>
            <sz val="9"/>
            <color indexed="81"/>
            <rFont val="Tahoma"/>
            <family val="2"/>
          </rPr>
          <t>Rose, Shanna Lynn:</t>
        </r>
        <r>
          <rPr>
            <sz val="9"/>
            <color indexed="81"/>
            <rFont val="Tahoma"/>
            <family val="2"/>
          </rPr>
          <t xml:space="preserve">
</t>
        </r>
        <r>
          <rPr>
            <sz val="10"/>
            <color indexed="81"/>
            <rFont val="Tahoma"/>
            <family val="2"/>
          </rPr>
          <t>time should be 0930.</t>
        </r>
      </text>
    </comment>
    <comment ref="N30" authorId="1" shapeId="0" xr:uid="{00000000-0006-0000-0100-000005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0" authorId="1" shapeId="0" xr:uid="{00000000-0006-0000-0100-000006000000}">
      <text>
        <r>
          <rPr>
            <b/>
            <sz val="9"/>
            <color indexed="81"/>
            <rFont val="Tahoma"/>
            <family val="2"/>
          </rPr>
          <t>Rose, Shanna Lynn:</t>
        </r>
        <r>
          <rPr>
            <sz val="9"/>
            <color indexed="81"/>
            <rFont val="Tahoma"/>
            <family val="2"/>
          </rPr>
          <t xml:space="preserve">
</t>
        </r>
        <r>
          <rPr>
            <sz val="10"/>
            <color indexed="81"/>
            <rFont val="Tahoma"/>
            <family val="2"/>
          </rPr>
          <t>WS/7</t>
        </r>
      </text>
    </comment>
    <comment ref="P31" authorId="1" shapeId="0" xr:uid="{00000000-0006-0000-0100-000007000000}">
      <text>
        <r>
          <rPr>
            <b/>
            <sz val="9"/>
            <color indexed="81"/>
            <rFont val="Tahoma"/>
            <family val="2"/>
          </rPr>
          <t>Rose, Shanna Lynn:</t>
        </r>
        <r>
          <rPr>
            <sz val="9"/>
            <color indexed="81"/>
            <rFont val="Tahoma"/>
            <family val="2"/>
          </rPr>
          <t xml:space="preserve">
</t>
        </r>
        <r>
          <rPr>
            <sz val="10"/>
            <color indexed="81"/>
            <rFont val="Tahoma"/>
            <family val="2"/>
          </rPr>
          <t>WS/7</t>
        </r>
      </text>
    </comment>
    <comment ref="P32" authorId="1" shapeId="0" xr:uid="{00000000-0006-0000-0100-000008000000}">
      <text>
        <r>
          <rPr>
            <b/>
            <sz val="9"/>
            <color indexed="81"/>
            <rFont val="Tahoma"/>
            <family val="2"/>
          </rPr>
          <t>Rose, Shanna Lynn:</t>
        </r>
        <r>
          <rPr>
            <sz val="9"/>
            <color indexed="81"/>
            <rFont val="Tahoma"/>
            <family val="2"/>
          </rPr>
          <t xml:space="preserve">
</t>
        </r>
        <r>
          <rPr>
            <sz val="10"/>
            <color indexed="81"/>
            <rFont val="Tahoma"/>
            <family val="2"/>
          </rPr>
          <t>WS/7</t>
        </r>
      </text>
    </comment>
    <comment ref="N33" authorId="1" shapeId="0" xr:uid="{00000000-0006-0000-0100-000009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3" authorId="1" shapeId="0" xr:uid="{00000000-0006-0000-0100-00000A000000}">
      <text>
        <r>
          <rPr>
            <b/>
            <sz val="9"/>
            <color indexed="81"/>
            <rFont val="Tahoma"/>
            <family val="2"/>
          </rPr>
          <t>Rose, Shanna Lynn:</t>
        </r>
        <r>
          <rPr>
            <sz val="9"/>
            <color indexed="81"/>
            <rFont val="Tahoma"/>
            <family val="2"/>
          </rPr>
          <t xml:space="preserve">
</t>
        </r>
        <r>
          <rPr>
            <sz val="10"/>
            <color indexed="81"/>
            <rFont val="Tahoma"/>
            <family val="2"/>
          </rPr>
          <t>WSQ/7/time=1400</t>
        </r>
        <r>
          <rPr>
            <sz val="9"/>
            <color indexed="81"/>
            <rFont val="Tahoma"/>
            <family val="2"/>
          </rPr>
          <t xml:space="preserve">
</t>
        </r>
      </text>
    </comment>
    <comment ref="P34" authorId="1" shapeId="0" xr:uid="{00000000-0006-0000-0100-00000B000000}">
      <text>
        <r>
          <rPr>
            <b/>
            <sz val="9"/>
            <color indexed="81"/>
            <rFont val="Tahoma"/>
            <family val="2"/>
          </rPr>
          <t>Rose, Shanna Lynn:</t>
        </r>
        <r>
          <rPr>
            <sz val="10"/>
            <color indexed="81"/>
            <rFont val="Tahoma"/>
            <family val="2"/>
          </rPr>
          <t xml:space="preserve">
WSQ/7/time=1410</t>
        </r>
      </text>
    </comment>
    <comment ref="P35" authorId="1" shapeId="0" xr:uid="{00000000-0006-0000-0100-00000C000000}">
      <text>
        <r>
          <rPr>
            <b/>
            <sz val="9"/>
            <color indexed="81"/>
            <rFont val="Tahoma"/>
            <family val="2"/>
          </rPr>
          <t>Rose, Shanna Lynn:</t>
        </r>
        <r>
          <rPr>
            <sz val="9"/>
            <color indexed="81"/>
            <rFont val="Tahoma"/>
            <family val="2"/>
          </rPr>
          <t xml:space="preserve">
</t>
        </r>
        <r>
          <rPr>
            <sz val="10"/>
            <color indexed="81"/>
            <rFont val="Tahoma"/>
            <family val="2"/>
          </rPr>
          <t>WSQ/7/time=1610</t>
        </r>
      </text>
    </comment>
    <comment ref="E42" authorId="1" shapeId="0" xr:uid="{00000000-0006-0000-0100-00000D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3" authorId="1" shapeId="0" xr:uid="{00000000-0006-0000-0100-00000E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4" authorId="1" shapeId="0" xr:uid="{00000000-0006-0000-0100-00000F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P65" authorId="1" shapeId="0" xr:uid="{00000000-0006-0000-0100-000010000000}">
      <text>
        <r>
          <rPr>
            <b/>
            <sz val="9"/>
            <color indexed="81"/>
            <rFont val="Tahoma"/>
            <family val="2"/>
          </rPr>
          <t>Rose, Shanna Lynn:</t>
        </r>
        <r>
          <rPr>
            <sz val="9"/>
            <color indexed="81"/>
            <rFont val="Tahoma"/>
            <family val="2"/>
          </rPr>
          <t xml:space="preserve">
</t>
        </r>
        <r>
          <rPr>
            <sz val="10"/>
            <color indexed="81"/>
            <rFont val="Tahoma"/>
            <family val="2"/>
          </rPr>
          <t>WS/7</t>
        </r>
      </text>
    </comment>
    <comment ref="P66" authorId="1" shapeId="0" xr:uid="{00000000-0006-0000-0100-000011000000}">
      <text>
        <r>
          <rPr>
            <b/>
            <sz val="9"/>
            <color indexed="81"/>
            <rFont val="Tahoma"/>
            <family val="2"/>
          </rPr>
          <t>Rose, Shanna Lynn:</t>
        </r>
        <r>
          <rPr>
            <sz val="9"/>
            <color indexed="81"/>
            <rFont val="Tahoma"/>
            <family val="2"/>
          </rPr>
          <t xml:space="preserve">
</t>
        </r>
        <r>
          <rPr>
            <sz val="10"/>
            <color indexed="81"/>
            <rFont val="Tahoma"/>
            <family val="2"/>
          </rPr>
          <t>WSQ/7</t>
        </r>
        <r>
          <rPr>
            <sz val="9"/>
            <color indexed="81"/>
            <rFont val="Tahoma"/>
            <family val="2"/>
          </rPr>
          <t xml:space="preserve">
</t>
        </r>
      </text>
    </comment>
    <comment ref="J67" authorId="2" shapeId="0" xr:uid="{00000000-0006-0000-0100-000012000000}">
      <text>
        <r>
          <rPr>
            <b/>
            <sz val="9"/>
            <color indexed="81"/>
            <rFont val="Tahoma"/>
            <family val="2"/>
          </rPr>
          <t>jlagee:</t>
        </r>
        <r>
          <rPr>
            <sz val="9"/>
            <color indexed="81"/>
            <rFont val="Tahoma"/>
            <family val="2"/>
          </rPr>
          <t xml:space="preserve">
*Filters should have been included in an ealier shipment</t>
        </r>
      </text>
    </comment>
    <comment ref="H68" authorId="2" shapeId="0" xr:uid="{00000000-0006-0000-0100-000013000000}">
      <text>
        <r>
          <rPr>
            <b/>
            <sz val="9"/>
            <color indexed="81"/>
            <rFont val="Tahoma"/>
            <family val="2"/>
          </rPr>
          <t>jlagee:</t>
        </r>
        <r>
          <rPr>
            <sz val="9"/>
            <color indexed="81"/>
            <rFont val="Tahoma"/>
            <family val="2"/>
          </rPr>
          <t xml:space="preserve">
info taken from THg sheet</t>
        </r>
      </text>
    </comment>
    <comment ref="M68" authorId="2" shapeId="0" xr:uid="{00000000-0006-0000-0100-000014000000}">
      <text>
        <r>
          <rPr>
            <b/>
            <sz val="9"/>
            <color indexed="81"/>
            <rFont val="Tahoma"/>
            <family val="2"/>
          </rPr>
          <t>jlagee:</t>
        </r>
        <r>
          <rPr>
            <sz val="9"/>
            <color indexed="81"/>
            <rFont val="Tahoma"/>
            <family val="2"/>
          </rPr>
          <t xml:space="preserve">
info taken from THg sheet</t>
        </r>
      </text>
    </comment>
    <comment ref="P68" authorId="2" shapeId="0" xr:uid="{00000000-0006-0000-0100-000015000000}">
      <text>
        <r>
          <rPr>
            <b/>
            <sz val="9"/>
            <color indexed="81"/>
            <rFont val="Tahoma"/>
            <family val="2"/>
          </rPr>
          <t>jlagee:</t>
        </r>
        <r>
          <rPr>
            <sz val="9"/>
            <color indexed="81"/>
            <rFont val="Tahoma"/>
            <family val="2"/>
          </rPr>
          <t xml:space="preserve">
info taken from THg sheet</t>
        </r>
      </text>
    </comment>
    <comment ref="H73" authorId="3" shapeId="0" xr:uid="{00000000-0006-0000-0100-000016000000}">
      <text>
        <r>
          <rPr>
            <b/>
            <sz val="9"/>
            <color indexed="81"/>
            <rFont val="Tahoma"/>
            <family val="2"/>
          </rPr>
          <t>Agee, Jennifer L.:</t>
        </r>
        <r>
          <rPr>
            <sz val="9"/>
            <color indexed="81"/>
            <rFont val="Tahoma"/>
            <family val="2"/>
          </rPr>
          <t xml:space="preserve">
change made by Shanna 7/11/16 from 1530 to 1520 </t>
        </r>
      </text>
    </comment>
    <comment ref="R73" authorId="3" shapeId="0" xr:uid="{00000000-0006-0000-0100-000017000000}">
      <text>
        <r>
          <rPr>
            <b/>
            <sz val="9"/>
            <color indexed="81"/>
            <rFont val="Tahoma"/>
            <family val="2"/>
          </rPr>
          <t>Agee, Jennifer L.:</t>
        </r>
        <r>
          <rPr>
            <sz val="9"/>
            <color indexed="81"/>
            <rFont val="Tahoma"/>
            <family val="2"/>
          </rPr>
          <t xml:space="preserve">
changed 4/3/19
</t>
        </r>
      </text>
    </comment>
    <comment ref="H74" authorId="3" shapeId="0" xr:uid="{00000000-0006-0000-0100-000018000000}">
      <text>
        <r>
          <rPr>
            <b/>
            <sz val="9"/>
            <color indexed="81"/>
            <rFont val="Tahoma"/>
            <family val="2"/>
          </rPr>
          <t>Agee, Jennifer L.:</t>
        </r>
        <r>
          <rPr>
            <sz val="9"/>
            <color indexed="81"/>
            <rFont val="Tahoma"/>
            <family val="2"/>
          </rPr>
          <t xml:space="preserve">
change made by Shanna 7/11/16 from 1530 to 1520 </t>
        </r>
      </text>
    </comment>
    <comment ref="R75" authorId="3" shapeId="0" xr:uid="{00000000-0006-0000-0100-000019000000}">
      <text>
        <r>
          <rPr>
            <b/>
            <sz val="9"/>
            <color indexed="81"/>
            <rFont val="Tahoma"/>
            <family val="2"/>
          </rPr>
          <t>Agee, Jennifer L.:</t>
        </r>
        <r>
          <rPr>
            <sz val="9"/>
            <color indexed="81"/>
            <rFont val="Tahoma"/>
            <family val="2"/>
          </rPr>
          <t xml:space="preserve">
changed 4/3/19
</t>
        </r>
      </text>
    </comment>
    <comment ref="H76" authorId="3" shapeId="0" xr:uid="{00000000-0006-0000-0100-00001A000000}">
      <text>
        <r>
          <rPr>
            <b/>
            <sz val="9"/>
            <color indexed="81"/>
            <rFont val="Tahoma"/>
            <family val="2"/>
          </rPr>
          <t>Agee, Jennifer L.:</t>
        </r>
        <r>
          <rPr>
            <sz val="9"/>
            <color indexed="81"/>
            <rFont val="Tahoma"/>
            <family val="2"/>
          </rPr>
          <t xml:space="preserve">
changed date to match CA apdx table</t>
        </r>
      </text>
    </comment>
    <comment ref="P77" authorId="1" shapeId="0" xr:uid="{00000000-0006-0000-0100-00001B000000}">
      <text>
        <r>
          <rPr>
            <b/>
            <sz val="9"/>
            <color indexed="81"/>
            <rFont val="Tahoma"/>
            <family val="2"/>
          </rPr>
          <t>Rose, Shanna Lynn:</t>
        </r>
        <r>
          <rPr>
            <sz val="9"/>
            <color indexed="81"/>
            <rFont val="Tahoma"/>
            <family val="2"/>
          </rPr>
          <t xml:space="preserve">
</t>
        </r>
        <r>
          <rPr>
            <sz val="10"/>
            <color indexed="81"/>
            <rFont val="Tahoma"/>
            <family val="2"/>
          </rPr>
          <t>Date should be 12/20/2010</t>
        </r>
      </text>
    </comment>
    <comment ref="H78" authorId="3" shapeId="0" xr:uid="{00000000-0006-0000-0100-00001C000000}">
      <text>
        <r>
          <rPr>
            <b/>
            <sz val="9"/>
            <color indexed="81"/>
            <rFont val="Tahoma"/>
            <family val="2"/>
          </rPr>
          <t>Agee, Jennifer L.:</t>
        </r>
        <r>
          <rPr>
            <sz val="9"/>
            <color indexed="81"/>
            <rFont val="Tahoma"/>
            <family val="2"/>
          </rPr>
          <t xml:space="preserve">
changed date to match CA apdx table</t>
        </r>
      </text>
    </comment>
    <comment ref="P78" authorId="3" shapeId="0" xr:uid="{00000000-0006-0000-0100-00001D000000}">
      <text>
        <r>
          <rPr>
            <b/>
            <sz val="9"/>
            <color indexed="81"/>
            <rFont val="Tahoma"/>
            <family val="2"/>
          </rPr>
          <t>Agee, Jennifer L.:</t>
        </r>
        <r>
          <rPr>
            <sz val="9"/>
            <color indexed="81"/>
            <rFont val="Tahoma"/>
            <family val="2"/>
          </rPr>
          <t xml:space="preserve">
changed date to match CA apdx table</t>
        </r>
      </text>
    </comment>
    <comment ref="P81" authorId="1" shapeId="0" xr:uid="{00000000-0006-0000-0100-00001E000000}">
      <text>
        <r>
          <rPr>
            <b/>
            <sz val="9"/>
            <color indexed="81"/>
            <rFont val="Tahoma"/>
            <family val="2"/>
          </rPr>
          <t>Rose, Shanna Lynn:</t>
        </r>
        <r>
          <rPr>
            <sz val="9"/>
            <color indexed="81"/>
            <rFont val="Tahoma"/>
            <family val="2"/>
          </rPr>
          <t xml:space="preserve">
</t>
        </r>
        <r>
          <rPr>
            <sz val="10"/>
            <color indexed="81"/>
            <rFont val="Tahoma"/>
            <family val="2"/>
          </rPr>
          <t>Date should be 12/30/2010.</t>
        </r>
      </text>
    </comment>
    <comment ref="H84" authorId="3" shapeId="0" xr:uid="{00000000-0006-0000-0100-00001F000000}">
      <text>
        <r>
          <rPr>
            <b/>
            <sz val="9"/>
            <color indexed="81"/>
            <rFont val="Tahoma"/>
            <family val="2"/>
          </rPr>
          <t>Agee, Jennifer L.:</t>
        </r>
        <r>
          <rPr>
            <sz val="9"/>
            <color indexed="81"/>
            <rFont val="Tahoma"/>
            <family val="2"/>
          </rPr>
          <t xml:space="preserve">
changed time 12/14/15</t>
        </r>
      </text>
    </comment>
    <comment ref="J84" authorId="1" shapeId="0" xr:uid="{00000000-0006-0000-0100-000020000000}">
      <text>
        <r>
          <rPr>
            <b/>
            <sz val="9"/>
            <color indexed="81"/>
            <rFont val="Tahoma"/>
            <family val="2"/>
          </rPr>
          <t>Rose, Shanna Lynn:</t>
        </r>
        <r>
          <rPr>
            <sz val="9"/>
            <color indexed="81"/>
            <rFont val="Tahoma"/>
            <family val="2"/>
          </rPr>
          <t xml:space="preserve">
</t>
        </r>
        <r>
          <rPr>
            <sz val="10"/>
            <color indexed="81"/>
            <rFont val="Tahoma"/>
            <family val="2"/>
          </rPr>
          <t>Should be gr# 12683 for 12/30/2010  17:00- QAW-001.5.
If it is gr12671, then the date should be 12/23/2010  15:00- QAW-001.</t>
        </r>
      </text>
    </comment>
    <comment ref="H88" authorId="3" shapeId="0" xr:uid="{00000000-0006-0000-0100-000021000000}">
      <text>
        <r>
          <rPr>
            <b/>
            <sz val="9"/>
            <color indexed="81"/>
            <rFont val="Tahoma"/>
            <family val="2"/>
          </rPr>
          <t>Agee, Jennifer L.:</t>
        </r>
        <r>
          <rPr>
            <sz val="9"/>
            <color indexed="81"/>
            <rFont val="Tahoma"/>
            <family val="2"/>
          </rPr>
          <t xml:space="preserve">
changed date</t>
        </r>
      </text>
    </comment>
    <comment ref="P88" authorId="3" shapeId="0" xr:uid="{00000000-0006-0000-0100-000022000000}">
      <text>
        <r>
          <rPr>
            <b/>
            <sz val="9"/>
            <color indexed="81"/>
            <rFont val="Tahoma"/>
            <family val="2"/>
          </rPr>
          <t>Agee, Jennifer L.:</t>
        </r>
        <r>
          <rPr>
            <sz val="9"/>
            <color indexed="81"/>
            <rFont val="Tahoma"/>
            <family val="2"/>
          </rPr>
          <t xml:space="preserve">
changed date</t>
        </r>
      </text>
    </comment>
    <comment ref="BP89" authorId="4" shapeId="0" xr:uid="{00000000-0006-0000-0100-000023000000}">
      <text>
        <r>
          <rPr>
            <b/>
            <sz val="8"/>
            <color indexed="81"/>
            <rFont val="Tahoma"/>
            <family val="2"/>
          </rPr>
          <t>kakouros:</t>
        </r>
        <r>
          <rPr>
            <sz val="8"/>
            <color indexed="81"/>
            <rFont val="Tahoma"/>
            <family val="2"/>
          </rPr>
          <t xml:space="preserve">
T-247 on bottle, T-226 in COC</t>
        </r>
      </text>
    </comment>
    <comment ref="H92" authorId="3" shapeId="0" xr:uid="{00000000-0006-0000-0100-000024000000}">
      <text>
        <r>
          <rPr>
            <b/>
            <sz val="9"/>
            <color indexed="81"/>
            <rFont val="Tahoma"/>
            <family val="2"/>
          </rPr>
          <t>Agee, Jennifer L.:</t>
        </r>
        <r>
          <rPr>
            <sz val="9"/>
            <color indexed="81"/>
            <rFont val="Tahoma"/>
            <family val="2"/>
          </rPr>
          <t xml:space="preserve">
changed date 12/14/15</t>
        </r>
      </text>
    </comment>
    <comment ref="P92" authorId="3" shapeId="0" xr:uid="{00000000-0006-0000-0100-000025000000}">
      <text>
        <r>
          <rPr>
            <b/>
            <sz val="9"/>
            <color indexed="81"/>
            <rFont val="Tahoma"/>
            <family val="2"/>
          </rPr>
          <t>Agee, Jennifer L.:</t>
        </r>
        <r>
          <rPr>
            <sz val="9"/>
            <color indexed="81"/>
            <rFont val="Tahoma"/>
            <family val="2"/>
          </rPr>
          <t xml:space="preserve">
changed date 12/14/15</t>
        </r>
      </text>
    </comment>
    <comment ref="P99" authorId="3" shapeId="0" xr:uid="{00000000-0006-0000-0100-000026000000}">
      <text>
        <r>
          <rPr>
            <b/>
            <sz val="9"/>
            <color indexed="81"/>
            <rFont val="Tahoma"/>
            <family val="2"/>
          </rPr>
          <t>Agee, Jennifer L.:</t>
        </r>
        <r>
          <rPr>
            <sz val="9"/>
            <color indexed="81"/>
            <rFont val="Tahoma"/>
            <family val="2"/>
          </rPr>
          <t xml:space="preserve">
date cahnged 12/14/15ja</t>
        </r>
      </text>
    </comment>
    <comment ref="P100" authorId="3" shapeId="0" xr:uid="{00000000-0006-0000-0100-000027000000}">
      <text>
        <r>
          <rPr>
            <b/>
            <sz val="9"/>
            <color indexed="81"/>
            <rFont val="Tahoma"/>
            <family val="2"/>
          </rPr>
          <t>Agee, Jennifer L.:</t>
        </r>
        <r>
          <rPr>
            <sz val="9"/>
            <color indexed="81"/>
            <rFont val="Tahoma"/>
            <family val="2"/>
          </rPr>
          <t xml:space="preserve">
changed date to 2/17/11 on 6/9/16</t>
        </r>
      </text>
    </comment>
    <comment ref="BP107" authorId="4" shapeId="0" xr:uid="{00000000-0006-0000-0100-000028000000}">
      <text>
        <r>
          <rPr>
            <b/>
            <sz val="8"/>
            <color indexed="81"/>
            <rFont val="Tahoma"/>
            <family val="2"/>
          </rPr>
          <t>kakouros:</t>
        </r>
        <r>
          <rPr>
            <sz val="8"/>
            <color indexed="81"/>
            <rFont val="Tahoma"/>
            <family val="2"/>
          </rPr>
          <t xml:space="preserve">
T125-171 in COC, T125-177 on bottle</t>
        </r>
      </text>
    </comment>
    <comment ref="H110" authorId="3" shapeId="0" xr:uid="{00000000-0006-0000-0100-000029000000}">
      <text>
        <r>
          <rPr>
            <b/>
            <sz val="9"/>
            <color indexed="81"/>
            <rFont val="Tahoma"/>
            <family val="2"/>
          </rPr>
          <t>Agee, Jennifer L.:</t>
        </r>
        <r>
          <rPr>
            <sz val="9"/>
            <color indexed="81"/>
            <rFont val="Tahoma"/>
            <family val="2"/>
          </rPr>
          <t xml:space="preserve">
time changed 12/14/15</t>
        </r>
      </text>
    </comment>
    <comment ref="Z117" authorId="5" shapeId="0" xr:uid="{00000000-0006-0000-0100-00002A000000}">
      <text>
        <r>
          <rPr>
            <b/>
            <sz val="8"/>
            <color indexed="81"/>
            <rFont val="Tahoma"/>
            <family val="2"/>
          </rPr>
          <t>Michelle Beyer:</t>
        </r>
        <r>
          <rPr>
            <sz val="8"/>
            <color indexed="81"/>
            <rFont val="Tahoma"/>
            <family val="2"/>
          </rPr>
          <t xml:space="preserve">
many sample particles stuck to petri, unable to detach and weigh</t>
        </r>
      </text>
    </comment>
    <comment ref="AD117" authorId="6" shapeId="0" xr:uid="{00000000-0006-0000-0100-00002B000000}">
      <text>
        <r>
          <rPr>
            <b/>
            <sz val="10"/>
            <color indexed="81"/>
            <rFont val="Tahoma"/>
            <family val="2"/>
          </rPr>
          <t>Jennifer L Agee:</t>
        </r>
        <r>
          <rPr>
            <sz val="10"/>
            <color indexed="81"/>
            <rFont val="Tahoma"/>
            <family val="2"/>
          </rPr>
          <t xml:space="preserve">
no volume recorded, Jacob would still like it run</t>
        </r>
      </text>
    </comment>
    <comment ref="AG117" authorId="5" shapeId="0" xr:uid="{00000000-0006-0000-0100-00002C000000}">
      <text>
        <r>
          <rPr>
            <b/>
            <sz val="8"/>
            <color indexed="81"/>
            <rFont val="Tahoma"/>
            <family val="2"/>
          </rPr>
          <t>Michelle Beyer:</t>
        </r>
        <r>
          <rPr>
            <sz val="8"/>
            <color indexed="81"/>
            <rFont val="Tahoma"/>
            <family val="2"/>
          </rPr>
          <t xml:space="preserve">
petri not labeled w/ "e", just SBW-105</t>
        </r>
      </text>
    </comment>
    <comment ref="U120" authorId="5" shapeId="0" xr:uid="{00000000-0006-0000-0100-00002D000000}">
      <text>
        <r>
          <rPr>
            <b/>
            <sz val="8"/>
            <color indexed="81"/>
            <rFont val="Tahoma"/>
            <family val="2"/>
          </rPr>
          <t>Michelle Beyer:</t>
        </r>
        <r>
          <rPr>
            <sz val="8"/>
            <color indexed="81"/>
            <rFont val="Tahoma"/>
            <family val="2"/>
          </rPr>
          <t xml:space="preserve">
sample stuck to petri dish</t>
        </r>
      </text>
    </comment>
    <comment ref="AG120" authorId="5" shapeId="0" xr:uid="{00000000-0006-0000-0100-00002E000000}">
      <text>
        <r>
          <rPr>
            <b/>
            <sz val="8"/>
            <color indexed="81"/>
            <rFont val="Tahoma"/>
            <family val="2"/>
          </rPr>
          <t>Michelle Beyer:</t>
        </r>
        <r>
          <rPr>
            <sz val="8"/>
            <color indexed="81"/>
            <rFont val="Tahoma"/>
            <family val="2"/>
          </rPr>
          <t xml:space="preserve">
many sample particulates stuck to petri</t>
        </r>
      </text>
    </comment>
    <comment ref="W123" authorId="6" shapeId="0" xr:uid="{00000000-0006-0000-0100-00002F000000}">
      <text>
        <r>
          <rPr>
            <b/>
            <sz val="10"/>
            <color indexed="81"/>
            <rFont val="Tahoma"/>
            <family val="2"/>
          </rPr>
          <t>Jennifer L Agee:</t>
        </r>
        <r>
          <rPr>
            <sz val="10"/>
            <color indexed="81"/>
            <rFont val="Tahoma"/>
            <family val="2"/>
          </rPr>
          <t xml:space="preserve">
no volume recorded, Liz mistake</t>
        </r>
      </text>
    </comment>
    <comment ref="AO123" authorId="6" shapeId="0" xr:uid="{00000000-0006-0000-0100-000030000000}">
      <text>
        <r>
          <rPr>
            <b/>
            <sz val="10"/>
            <color indexed="81"/>
            <rFont val="Tahoma"/>
            <family val="2"/>
          </rPr>
          <t>Jennifer L Agee:</t>
        </r>
        <r>
          <rPr>
            <sz val="10"/>
            <color indexed="81"/>
            <rFont val="Tahoma"/>
            <family val="2"/>
          </rPr>
          <t xml:space="preserve">
n=2 abs </t>
        </r>
      </text>
    </comment>
    <comment ref="Z128" authorId="5" shapeId="0" xr:uid="{00000000-0006-0000-0100-000031000000}">
      <text>
        <r>
          <rPr>
            <b/>
            <sz val="8"/>
            <color indexed="81"/>
            <rFont val="Tahoma"/>
            <family val="2"/>
          </rPr>
          <t>Michelle Beyer:</t>
        </r>
        <r>
          <rPr>
            <sz val="8"/>
            <color indexed="81"/>
            <rFont val="Tahoma"/>
            <family val="2"/>
          </rPr>
          <t xml:space="preserve">
sample particles stuck to petri, unable to detach and weigh all particles.
</t>
        </r>
      </text>
    </comment>
    <comment ref="AG128" authorId="5" shapeId="0" xr:uid="{00000000-0006-0000-0100-000032000000}">
      <text>
        <r>
          <rPr>
            <b/>
            <sz val="8"/>
            <color indexed="81"/>
            <rFont val="Tahoma"/>
            <family val="2"/>
          </rPr>
          <t>Michelle Beyer:</t>
        </r>
        <r>
          <rPr>
            <sz val="8"/>
            <color indexed="81"/>
            <rFont val="Tahoma"/>
            <family val="2"/>
          </rPr>
          <t xml:space="preserve">
sample particulates stuck to petri</t>
        </r>
      </text>
    </comment>
    <comment ref="S133" authorId="5" shapeId="0" xr:uid="{00000000-0006-0000-0100-000033000000}">
      <text>
        <r>
          <rPr>
            <b/>
            <sz val="8"/>
            <color indexed="81"/>
            <rFont val="Tahoma"/>
            <family val="2"/>
          </rPr>
          <t>Michelle Beyer:</t>
        </r>
        <r>
          <rPr>
            <sz val="8"/>
            <color indexed="81"/>
            <rFont val="Tahoma"/>
            <family val="2"/>
          </rPr>
          <t xml:space="preserve">
sample didn't have filter id.  It was identified by date and site id.</t>
        </r>
      </text>
    </comment>
    <comment ref="T133" authorId="6" shapeId="0" xr:uid="{00000000-0006-0000-0100-000034000000}">
      <text>
        <r>
          <rPr>
            <b/>
            <sz val="10"/>
            <color indexed="81"/>
            <rFont val="Tahoma"/>
            <family val="2"/>
          </rPr>
          <t>Jennifer L Agee:</t>
        </r>
        <r>
          <rPr>
            <sz val="10"/>
            <color indexed="81"/>
            <rFont val="Tahoma"/>
            <family val="2"/>
          </rPr>
          <t xml:space="preserve">
no filter tare wt. jacob still wants to run
</t>
        </r>
      </text>
    </comment>
    <comment ref="H135" authorId="3" shapeId="0" xr:uid="{00000000-0006-0000-0100-000035000000}">
      <text>
        <r>
          <rPr>
            <b/>
            <sz val="9"/>
            <color indexed="81"/>
            <rFont val="Tahoma"/>
            <family val="2"/>
          </rPr>
          <t>Agee, Jennifer L.:</t>
        </r>
        <r>
          <rPr>
            <sz val="9"/>
            <color indexed="81"/>
            <rFont val="Tahoma"/>
            <family val="2"/>
          </rPr>
          <t xml:space="preserve">
changed date 12/14/15</t>
        </r>
      </text>
    </comment>
    <comment ref="P135" authorId="3" shapeId="0" xr:uid="{00000000-0006-0000-0100-000036000000}">
      <text>
        <r>
          <rPr>
            <b/>
            <sz val="9"/>
            <color indexed="81"/>
            <rFont val="Tahoma"/>
            <family val="2"/>
          </rPr>
          <t>Agee, Jennifer L.:</t>
        </r>
        <r>
          <rPr>
            <sz val="9"/>
            <color indexed="81"/>
            <rFont val="Tahoma"/>
            <family val="2"/>
          </rPr>
          <t xml:space="preserve">
changed date 12/14/15</t>
        </r>
      </text>
    </comment>
    <comment ref="Q135" authorId="3" shapeId="0" xr:uid="{00000000-0006-0000-0100-000037000000}">
      <text>
        <r>
          <rPr>
            <b/>
            <sz val="9"/>
            <color indexed="81"/>
            <rFont val="Tahoma"/>
            <family val="2"/>
          </rPr>
          <t>Agee, Jennifer L.:</t>
        </r>
        <r>
          <rPr>
            <sz val="9"/>
            <color indexed="81"/>
            <rFont val="Tahoma"/>
            <family val="2"/>
          </rPr>
          <t xml:space="preserve">
changed 11.1.17 per Shanna email</t>
        </r>
      </text>
    </comment>
    <comment ref="H136" authorId="3" shapeId="0" xr:uid="{00000000-0006-0000-0100-000038000000}">
      <text>
        <r>
          <rPr>
            <b/>
            <sz val="9"/>
            <color indexed="81"/>
            <rFont val="Tahoma"/>
            <family val="2"/>
          </rPr>
          <t>Agee, Jennifer L.:</t>
        </r>
        <r>
          <rPr>
            <sz val="9"/>
            <color indexed="81"/>
            <rFont val="Tahoma"/>
            <family val="2"/>
          </rPr>
          <t xml:space="preserve">
changed date 12/14/15</t>
        </r>
      </text>
    </comment>
    <comment ref="P136" authorId="3" shapeId="0" xr:uid="{00000000-0006-0000-0100-000039000000}">
      <text>
        <r>
          <rPr>
            <b/>
            <sz val="9"/>
            <color indexed="81"/>
            <rFont val="Tahoma"/>
            <family val="2"/>
          </rPr>
          <t>Agee, Jennifer L.:</t>
        </r>
        <r>
          <rPr>
            <sz val="9"/>
            <color indexed="81"/>
            <rFont val="Tahoma"/>
            <family val="2"/>
          </rPr>
          <t xml:space="preserve">
changed date 12/14/15</t>
        </r>
      </text>
    </comment>
    <comment ref="S137" authorId="5" shapeId="0" xr:uid="{00000000-0006-0000-0100-00003A000000}">
      <text>
        <r>
          <rPr>
            <b/>
            <sz val="8"/>
            <color indexed="81"/>
            <rFont val="Tahoma"/>
            <family val="2"/>
          </rPr>
          <t>Michelle Beyer:</t>
        </r>
        <r>
          <rPr>
            <sz val="8"/>
            <color indexed="81"/>
            <rFont val="Tahoma"/>
            <family val="2"/>
          </rPr>
          <t xml:space="preserve">
rocks/particles stuck to petri, unable to detach all and weigh
</t>
        </r>
      </text>
    </comment>
    <comment ref="T138" authorId="6" shapeId="0" xr:uid="{00000000-0006-0000-0100-00003B000000}">
      <text>
        <r>
          <rPr>
            <b/>
            <sz val="10"/>
            <color indexed="81"/>
            <rFont val="Tahoma"/>
            <family val="2"/>
          </rPr>
          <t>Jennifer L Agee:</t>
        </r>
        <r>
          <rPr>
            <sz val="10"/>
            <color indexed="81"/>
            <rFont val="Tahoma"/>
            <family val="2"/>
          </rPr>
          <t xml:space="preserve">
no filter tare wt. jacob still wants to run
</t>
        </r>
      </text>
    </comment>
    <comment ref="AA138" authorId="6" shapeId="0" xr:uid="{00000000-0006-0000-0100-00003C000000}">
      <text>
        <r>
          <rPr>
            <b/>
            <sz val="10"/>
            <color indexed="81"/>
            <rFont val="Tahoma"/>
            <family val="2"/>
          </rPr>
          <t>Jennifer L Agee:</t>
        </r>
        <r>
          <rPr>
            <sz val="10"/>
            <color indexed="81"/>
            <rFont val="Tahoma"/>
            <family val="2"/>
          </rPr>
          <t xml:space="preserve">
no filter tare wt. jacob still wants to run
</t>
        </r>
      </text>
    </comment>
    <comment ref="S139" authorId="5" shapeId="0" xr:uid="{00000000-0006-0000-0100-00003D000000}">
      <text>
        <r>
          <rPr>
            <b/>
            <sz val="8"/>
            <color indexed="81"/>
            <rFont val="Tahoma"/>
            <family val="2"/>
          </rPr>
          <t>Michelle Beyer:</t>
        </r>
        <r>
          <rPr>
            <sz val="8"/>
            <color indexed="81"/>
            <rFont val="Tahoma"/>
            <family val="2"/>
          </rPr>
          <t xml:space="preserve">
many particles stuck to petri, unable to detach and weigh</t>
        </r>
      </text>
    </comment>
    <comment ref="Z139" authorId="5" shapeId="0" xr:uid="{00000000-0006-0000-0100-00003E000000}">
      <text>
        <r>
          <rPr>
            <b/>
            <sz val="8"/>
            <color indexed="81"/>
            <rFont val="Tahoma"/>
            <family val="2"/>
          </rPr>
          <t>Michelle Beyer:</t>
        </r>
        <r>
          <rPr>
            <sz val="8"/>
            <color indexed="81"/>
            <rFont val="Tahoma"/>
            <family val="2"/>
          </rPr>
          <t xml:space="preserve">
sample particles stuck to petri dish, unable to detach and weigh all particles
</t>
        </r>
      </text>
    </comment>
    <comment ref="Z140" authorId="5" shapeId="0" xr:uid="{00000000-0006-0000-0100-00003F000000}">
      <text>
        <r>
          <rPr>
            <b/>
            <sz val="8"/>
            <color indexed="81"/>
            <rFont val="Tahoma"/>
            <family val="2"/>
          </rPr>
          <t>Michelle Beyer:</t>
        </r>
        <r>
          <rPr>
            <sz val="8"/>
            <color indexed="81"/>
            <rFont val="Tahoma"/>
            <family val="2"/>
          </rPr>
          <t xml:space="preserve">
many sample particles stuck to petri, unable to detach and weigh
</t>
        </r>
      </text>
    </comment>
    <comment ref="S141" authorId="5" shapeId="0" xr:uid="{00000000-0006-0000-0100-000040000000}">
      <text>
        <r>
          <rPr>
            <b/>
            <sz val="8"/>
            <color indexed="81"/>
            <rFont val="Tahoma"/>
            <family val="2"/>
          </rPr>
          <t xml:space="preserve">Michelle Beyer:
</t>
        </r>
        <r>
          <rPr>
            <sz val="8"/>
            <color indexed="81"/>
            <rFont val="Tahoma"/>
            <family val="2"/>
          </rPr>
          <t xml:space="preserve">Filter id deduced from initial filter weight.
</t>
        </r>
        <r>
          <rPr>
            <b/>
            <sz val="8"/>
            <color indexed="81"/>
            <rFont val="Tahoma"/>
            <family val="2"/>
          </rPr>
          <t xml:space="preserve">Before freeze drying, filter stuck to top of petri dish.  Filter ripped when MB tried to separate.  </t>
        </r>
        <r>
          <rPr>
            <sz val="8"/>
            <color indexed="81"/>
            <rFont val="Tahoma"/>
            <family val="2"/>
          </rPr>
          <t>Many sample particulates stuck to top of petri.</t>
        </r>
      </text>
    </comment>
    <comment ref="Z141" authorId="5" shapeId="0" xr:uid="{00000000-0006-0000-0100-000041000000}">
      <text>
        <r>
          <rPr>
            <b/>
            <sz val="8"/>
            <color indexed="81"/>
            <rFont val="Tahoma"/>
            <family val="2"/>
          </rPr>
          <t>Michelle Beyer:</t>
        </r>
        <r>
          <rPr>
            <sz val="8"/>
            <color indexed="81"/>
            <rFont val="Tahoma"/>
            <family val="2"/>
          </rPr>
          <t xml:space="preserve">
label missing information, from initial filter weight deduced filter id
Also - tons of sample particulates stuck to petri</t>
        </r>
      </text>
    </comment>
    <comment ref="Z143" authorId="5" shapeId="0" xr:uid="{00000000-0006-0000-0100-000042000000}">
      <text>
        <r>
          <rPr>
            <b/>
            <sz val="8"/>
            <color indexed="81"/>
            <rFont val="Tahoma"/>
            <family val="2"/>
          </rPr>
          <t>Michelle Beyer:</t>
        </r>
        <r>
          <rPr>
            <sz val="8"/>
            <color indexed="81"/>
            <rFont val="Tahoma"/>
            <family val="2"/>
          </rPr>
          <t xml:space="preserve">
cracked petri</t>
        </r>
      </text>
    </comment>
    <comment ref="AO150" authorId="6" shapeId="0" xr:uid="{00000000-0006-0000-0100-000043000000}">
      <text>
        <r>
          <rPr>
            <b/>
            <sz val="10"/>
            <color indexed="81"/>
            <rFont val="Tahoma"/>
            <family val="2"/>
          </rPr>
          <t>Jennifer L Agee:</t>
        </r>
        <r>
          <rPr>
            <sz val="10"/>
            <color indexed="81"/>
            <rFont val="Tahoma"/>
            <family val="2"/>
          </rPr>
          <t xml:space="preserve">
n=2 abs </t>
        </r>
      </text>
    </comment>
    <comment ref="H152" authorId="3" shapeId="0" xr:uid="{00000000-0006-0000-0100-000044000000}">
      <text>
        <r>
          <rPr>
            <b/>
            <sz val="9"/>
            <color indexed="81"/>
            <rFont val="Tahoma"/>
            <family val="2"/>
          </rPr>
          <t>Agee, Jennifer L.:</t>
        </r>
        <r>
          <rPr>
            <sz val="9"/>
            <color indexed="81"/>
            <rFont val="Tahoma"/>
            <family val="2"/>
          </rPr>
          <t xml:space="preserve">
time changed</t>
        </r>
      </text>
    </comment>
    <comment ref="H158" authorId="3" shapeId="0" xr:uid="{00000000-0006-0000-0100-000045000000}">
      <text>
        <r>
          <rPr>
            <b/>
            <sz val="9"/>
            <color indexed="81"/>
            <rFont val="Tahoma"/>
            <family val="2"/>
          </rPr>
          <t>Agee, Jennifer L.:</t>
        </r>
        <r>
          <rPr>
            <sz val="9"/>
            <color indexed="81"/>
            <rFont val="Tahoma"/>
            <family val="2"/>
          </rPr>
          <t xml:space="preserve">
date changed 4/20/16</t>
        </r>
      </text>
    </comment>
    <comment ref="H159" authorId="3" shapeId="0" xr:uid="{00000000-0006-0000-0100-000046000000}">
      <text>
        <r>
          <rPr>
            <b/>
            <sz val="9"/>
            <color indexed="81"/>
            <rFont val="Tahoma"/>
            <family val="2"/>
          </rPr>
          <t>Agee, Jennifer L.:</t>
        </r>
        <r>
          <rPr>
            <sz val="9"/>
            <color indexed="81"/>
            <rFont val="Tahoma"/>
            <family val="2"/>
          </rPr>
          <t xml:space="preserve">
date changed 4/20/16</t>
        </r>
      </text>
    </comment>
    <comment ref="O167" authorId="3" shapeId="0" xr:uid="{00000000-0006-0000-0100-000047000000}">
      <text>
        <r>
          <rPr>
            <b/>
            <sz val="9"/>
            <color indexed="81"/>
            <rFont val="Tahoma"/>
            <family val="2"/>
          </rPr>
          <t>Agee, Jennifer L.:</t>
        </r>
        <r>
          <rPr>
            <sz val="9"/>
            <color indexed="81"/>
            <rFont val="Tahoma"/>
            <family val="2"/>
          </rPr>
          <t xml:space="preserve">
added 9/21/17
</t>
        </r>
      </text>
    </comment>
    <comment ref="H169" authorId="3" shapeId="0" xr:uid="{00000000-0006-0000-0100-000048000000}">
      <text>
        <r>
          <rPr>
            <b/>
            <sz val="9"/>
            <color indexed="81"/>
            <rFont val="Tahoma"/>
            <family val="2"/>
          </rPr>
          <t>Agee, Jennifer L.:</t>
        </r>
        <r>
          <rPr>
            <sz val="9"/>
            <color indexed="81"/>
            <rFont val="Tahoma"/>
            <family val="2"/>
          </rPr>
          <t xml:space="preserve">
changed time</t>
        </r>
      </text>
    </comment>
    <comment ref="G202" authorId="3" shapeId="0" xr:uid="{00000000-0006-0000-0100-000049000000}">
      <text>
        <r>
          <rPr>
            <b/>
            <sz val="9"/>
            <color indexed="81"/>
            <rFont val="Tahoma"/>
            <family val="2"/>
          </rPr>
          <t>Agee, Jennifer L.:</t>
        </r>
        <r>
          <rPr>
            <sz val="9"/>
            <color indexed="81"/>
            <rFont val="Tahoma"/>
            <family val="2"/>
          </rPr>
          <t xml:space="preserve">
updated 6/13/16. KC</t>
        </r>
      </text>
    </comment>
    <comment ref="G203" authorId="3" shapeId="0" xr:uid="{00000000-0006-0000-0100-00004A000000}">
      <text>
        <r>
          <rPr>
            <b/>
            <sz val="9"/>
            <color indexed="81"/>
            <rFont val="Tahoma"/>
            <family val="2"/>
          </rPr>
          <t>Agee, Jennifer L.:</t>
        </r>
        <r>
          <rPr>
            <sz val="9"/>
            <color indexed="81"/>
            <rFont val="Tahoma"/>
            <family val="2"/>
          </rPr>
          <t xml:space="preserve">
updated STAID code 6/9/16</t>
        </r>
      </text>
    </comment>
    <comment ref="G206" authorId="3" shapeId="0" xr:uid="{00000000-0006-0000-0100-00004B000000}">
      <text>
        <r>
          <rPr>
            <b/>
            <sz val="9"/>
            <color indexed="81"/>
            <rFont val="Tahoma"/>
            <family val="2"/>
          </rPr>
          <t>Agee, Jennifer L.:</t>
        </r>
        <r>
          <rPr>
            <sz val="9"/>
            <color indexed="81"/>
            <rFont val="Tahoma"/>
            <family val="2"/>
          </rPr>
          <t xml:space="preserve">
updated STAID code 6/9/16 </t>
        </r>
      </text>
    </comment>
    <comment ref="G207" authorId="3" shapeId="0" xr:uid="{00000000-0006-0000-0100-00004C000000}">
      <text>
        <r>
          <rPr>
            <b/>
            <sz val="9"/>
            <color indexed="81"/>
            <rFont val="Tahoma"/>
            <family val="2"/>
          </rPr>
          <t>Agee, Jennifer L.:</t>
        </r>
        <r>
          <rPr>
            <sz val="9"/>
            <color indexed="81"/>
            <rFont val="Tahoma"/>
            <family val="2"/>
          </rPr>
          <t xml:space="preserve">
updated STAID code 6/9/16</t>
        </r>
      </text>
    </comment>
    <comment ref="R208" authorId="6" shapeId="0" xr:uid="{00000000-0006-0000-0100-00004D000000}">
      <text>
        <r>
          <rPr>
            <b/>
            <sz val="10"/>
            <color indexed="81"/>
            <rFont val="Tahoma"/>
            <family val="2"/>
          </rPr>
          <t>Jennifer L Agee:</t>
        </r>
        <r>
          <rPr>
            <sz val="10"/>
            <color indexed="81"/>
            <rFont val="Tahoma"/>
            <family val="2"/>
          </rPr>
          <t xml:space="preserve">
Misnumber by SAC</t>
        </r>
      </text>
    </comment>
    <comment ref="AI208" authorId="5" shapeId="0" xr:uid="{00000000-0006-0000-0100-00004E000000}">
      <text>
        <r>
          <rPr>
            <b/>
            <sz val="8"/>
            <color indexed="81"/>
            <rFont val="Tahoma"/>
            <family val="2"/>
          </rPr>
          <t>Michelle Beyer:</t>
        </r>
        <r>
          <rPr>
            <sz val="8"/>
            <color indexed="81"/>
            <rFont val="Tahoma"/>
            <family val="2"/>
          </rPr>
          <t xml:space="preserve">
particles stuck to petri</t>
        </r>
      </text>
    </comment>
    <comment ref="U209" authorId="5" shapeId="0" xr:uid="{00000000-0006-0000-0100-00004F000000}">
      <text>
        <r>
          <rPr>
            <b/>
            <sz val="8"/>
            <color indexed="81"/>
            <rFont val="Tahoma"/>
            <family val="2"/>
          </rPr>
          <t>Michelle Beyer:</t>
        </r>
        <r>
          <rPr>
            <sz val="8"/>
            <color indexed="81"/>
            <rFont val="Tahoma"/>
            <family val="2"/>
          </rPr>
          <t xml:space="preserve">
particles stuck to petri</t>
        </r>
      </text>
    </comment>
    <comment ref="U211" authorId="5" shapeId="0" xr:uid="{00000000-0006-0000-0100-000050000000}">
      <text>
        <r>
          <rPr>
            <b/>
            <sz val="8"/>
            <color indexed="81"/>
            <rFont val="Tahoma"/>
            <family val="2"/>
          </rPr>
          <t>Michelle Beyer:</t>
        </r>
        <r>
          <rPr>
            <sz val="8"/>
            <color indexed="81"/>
            <rFont val="Tahoma"/>
            <family val="2"/>
          </rPr>
          <t xml:space="preserve">
particles stuck to petri</t>
        </r>
      </text>
    </comment>
    <comment ref="U213" authorId="5" shapeId="0" xr:uid="{00000000-0006-0000-0100-000051000000}">
      <text>
        <r>
          <rPr>
            <b/>
            <sz val="8"/>
            <color indexed="81"/>
            <rFont val="Tahoma"/>
            <family val="2"/>
          </rPr>
          <t>Michelle Beyer:</t>
        </r>
        <r>
          <rPr>
            <sz val="8"/>
            <color indexed="81"/>
            <rFont val="Tahoma"/>
            <family val="2"/>
          </rPr>
          <t xml:space="preserve">
particles stuck to petri</t>
        </r>
      </text>
    </comment>
    <comment ref="AB213" authorId="5" shapeId="0" xr:uid="{00000000-0006-0000-0100-000052000000}">
      <text>
        <r>
          <rPr>
            <b/>
            <sz val="8"/>
            <color indexed="81"/>
            <rFont val="Tahoma"/>
            <family val="2"/>
          </rPr>
          <t>Michelle Beyer:</t>
        </r>
        <r>
          <rPr>
            <sz val="8"/>
            <color indexed="81"/>
            <rFont val="Tahoma"/>
            <family val="2"/>
          </rPr>
          <t xml:space="preserve">
particles stuck to petri</t>
        </r>
      </text>
    </comment>
    <comment ref="AI216" authorId="5" shapeId="0" xr:uid="{00000000-0006-0000-0100-000053000000}">
      <text>
        <r>
          <rPr>
            <b/>
            <sz val="8"/>
            <color indexed="81"/>
            <rFont val="Tahoma"/>
            <family val="2"/>
          </rPr>
          <t>Michelle Beyer:</t>
        </r>
        <r>
          <rPr>
            <sz val="8"/>
            <color indexed="81"/>
            <rFont val="Tahoma"/>
            <family val="2"/>
          </rPr>
          <t xml:space="preserve">
particles stuck to petri</t>
        </r>
      </text>
    </comment>
    <comment ref="AI218" authorId="5" shapeId="0" xr:uid="{00000000-0006-0000-0100-000054000000}">
      <text>
        <r>
          <rPr>
            <b/>
            <sz val="8"/>
            <color indexed="81"/>
            <rFont val="Tahoma"/>
            <family val="2"/>
          </rPr>
          <t>Michelle Beyer:</t>
        </r>
        <r>
          <rPr>
            <sz val="8"/>
            <color indexed="81"/>
            <rFont val="Tahoma"/>
            <family val="2"/>
          </rPr>
          <t xml:space="preserve">
particles stuck to petri</t>
        </r>
      </text>
    </comment>
    <comment ref="U221" authorId="5" shapeId="0" xr:uid="{00000000-0006-0000-0100-000055000000}">
      <text>
        <r>
          <rPr>
            <b/>
            <sz val="8"/>
            <color indexed="81"/>
            <rFont val="Tahoma"/>
            <family val="2"/>
          </rPr>
          <t>Michelle Beyer:</t>
        </r>
        <r>
          <rPr>
            <sz val="8"/>
            <color indexed="81"/>
            <rFont val="Tahoma"/>
            <family val="2"/>
          </rPr>
          <t xml:space="preserve">
particles stuck to petri
</t>
        </r>
      </text>
    </comment>
    <comment ref="U224" authorId="5" shapeId="0" xr:uid="{00000000-0006-0000-0100-000056000000}">
      <text>
        <r>
          <rPr>
            <b/>
            <sz val="8"/>
            <color indexed="81"/>
            <rFont val="Tahoma"/>
            <family val="2"/>
          </rPr>
          <t>Michelle Beyer:</t>
        </r>
        <r>
          <rPr>
            <sz val="8"/>
            <color indexed="81"/>
            <rFont val="Tahoma"/>
            <family val="2"/>
          </rPr>
          <t xml:space="preserve">
particles stuck to petri</t>
        </r>
      </text>
    </comment>
    <comment ref="AB224" authorId="5" shapeId="0" xr:uid="{00000000-0006-0000-0100-000057000000}">
      <text>
        <r>
          <rPr>
            <b/>
            <sz val="8"/>
            <color indexed="81"/>
            <rFont val="Tahoma"/>
            <family val="2"/>
          </rPr>
          <t>Michelle Beyer:</t>
        </r>
        <r>
          <rPr>
            <sz val="8"/>
            <color indexed="81"/>
            <rFont val="Tahoma"/>
            <family val="2"/>
          </rPr>
          <t xml:space="preserve">
particles stuck to petri</t>
        </r>
      </text>
    </comment>
    <comment ref="AI224" authorId="5" shapeId="0" xr:uid="{00000000-0006-0000-0100-000058000000}">
      <text>
        <r>
          <rPr>
            <b/>
            <sz val="8"/>
            <color indexed="81"/>
            <rFont val="Tahoma"/>
            <family val="2"/>
          </rPr>
          <t>Michelle Beyer:</t>
        </r>
        <r>
          <rPr>
            <sz val="8"/>
            <color indexed="81"/>
            <rFont val="Tahoma"/>
            <family val="2"/>
          </rPr>
          <t xml:space="preserve">
worst filter! Over 50% of particles stuck to surface of petri</t>
        </r>
      </text>
    </comment>
    <comment ref="AI226" authorId="5" shapeId="0" xr:uid="{00000000-0006-0000-0100-000059000000}">
      <text>
        <r>
          <rPr>
            <b/>
            <sz val="8"/>
            <color indexed="81"/>
            <rFont val="Tahoma"/>
            <family val="2"/>
          </rPr>
          <t>Michelle Beyer:</t>
        </r>
        <r>
          <rPr>
            <sz val="8"/>
            <color indexed="81"/>
            <rFont val="Tahoma"/>
            <family val="2"/>
          </rPr>
          <t xml:space="preserve">
particles stuck to petri</t>
        </r>
      </text>
    </comment>
    <comment ref="G243" authorId="3" shapeId="0" xr:uid="{00000000-0006-0000-0100-00005A000000}">
      <text>
        <r>
          <rPr>
            <b/>
            <sz val="9"/>
            <color indexed="81"/>
            <rFont val="Tahoma"/>
            <family val="2"/>
          </rPr>
          <t>Agee, Jennifer L.:</t>
        </r>
        <r>
          <rPr>
            <sz val="9"/>
            <color indexed="81"/>
            <rFont val="Tahoma"/>
            <family val="2"/>
          </rPr>
          <t xml:space="preserve">
changed 6/13/16. KC</t>
        </r>
      </text>
    </comment>
    <comment ref="H243" authorId="3" shapeId="0" xr:uid="{00000000-0006-0000-0100-00005B000000}">
      <text>
        <r>
          <rPr>
            <b/>
            <sz val="9"/>
            <color indexed="81"/>
            <rFont val="Tahoma"/>
            <family val="2"/>
          </rPr>
          <t>Agee, Jennifer L.:</t>
        </r>
        <r>
          <rPr>
            <sz val="9"/>
            <color indexed="81"/>
            <rFont val="Tahoma"/>
            <family val="2"/>
          </rPr>
          <t xml:space="preserve">
changed time 12/14/15, time adjusted again as per KC to 1320</t>
        </r>
      </text>
    </comment>
    <comment ref="Q243" authorId="3" shapeId="0" xr:uid="{00000000-0006-0000-0100-00005C000000}">
      <text>
        <r>
          <rPr>
            <b/>
            <sz val="9"/>
            <color indexed="81"/>
            <rFont val="Tahoma"/>
            <family val="2"/>
          </rPr>
          <t>Agee, Jennifer L.:</t>
        </r>
        <r>
          <rPr>
            <sz val="9"/>
            <color indexed="81"/>
            <rFont val="Tahoma"/>
            <family val="2"/>
          </rPr>
          <t xml:space="preserve">
changed time 12/14/15</t>
        </r>
      </text>
    </comment>
    <comment ref="R243" authorId="7" shapeId="0" xr:uid="{00000000-0006-0000-0100-00005D000000}">
      <text>
        <r>
          <rPr>
            <b/>
            <sz val="9"/>
            <color indexed="81"/>
            <rFont val="Tahoma"/>
            <family val="2"/>
          </rPr>
          <t>Charles N Alpers:</t>
        </r>
        <r>
          <rPr>
            <sz val="9"/>
            <color indexed="81"/>
            <rFont val="Tahoma"/>
            <family val="2"/>
          </rPr>
          <t xml:space="preserve">
%RHg(II) in particulates (volumetric, ng/L) is anomalously  high - check both RHg(II)-P(ng/L) and THg-P(ng/L).</t>
        </r>
      </text>
    </comment>
    <comment ref="W243" authorId="8" shapeId="0" xr:uid="{00000000-0006-0000-0100-00005E000000}">
      <text>
        <r>
          <rPr>
            <b/>
            <sz val="9"/>
            <color indexed="81"/>
            <rFont val="Tahoma"/>
            <family val="2"/>
          </rPr>
          <t>Arias, Michelle R.:</t>
        </r>
        <r>
          <rPr>
            <sz val="9"/>
            <color indexed="81"/>
            <rFont val="Tahoma"/>
            <family val="2"/>
          </rPr>
          <t xml:space="preserve">
Petri does say 1960 ml.  Seems strange considering other filters had less. ?????</t>
        </r>
      </text>
    </comment>
    <comment ref="AK255" authorId="5" shapeId="0" xr:uid="{00000000-0006-0000-0100-00005F000000}">
      <text>
        <r>
          <rPr>
            <b/>
            <sz val="8"/>
            <color indexed="81"/>
            <rFont val="Tahoma"/>
            <family val="2"/>
          </rPr>
          <t>Michelle Beyer:</t>
        </r>
        <r>
          <rPr>
            <sz val="8"/>
            <color indexed="81"/>
            <rFont val="Tahoma"/>
            <family val="2"/>
          </rPr>
          <t xml:space="preserve">
petri says 250 ml, so MA changed on TSS.</t>
        </r>
      </text>
    </comment>
    <comment ref="R272" authorId="7" shapeId="0" xr:uid="{00000000-0006-0000-0100-000060000000}">
      <text>
        <r>
          <rPr>
            <b/>
            <sz val="9"/>
            <color indexed="81"/>
            <rFont val="Tahoma"/>
            <family val="2"/>
          </rPr>
          <t>Charles N Alpers:</t>
        </r>
        <r>
          <rPr>
            <sz val="9"/>
            <color indexed="81"/>
            <rFont val="Tahoma"/>
            <family val="2"/>
          </rPr>
          <t xml:space="preserve">
MeHg/THg in filtered water is anomalously low -- check both THg-F and MeHg-F</t>
        </r>
      </text>
    </comment>
    <comment ref="H273" authorId="3" shapeId="0" xr:uid="{00000000-0006-0000-0100-000061000000}">
      <text>
        <r>
          <rPr>
            <b/>
            <sz val="9"/>
            <color indexed="81"/>
            <rFont val="Tahoma"/>
            <family val="2"/>
          </rPr>
          <t>Agee, Jennifer L.:</t>
        </r>
        <r>
          <rPr>
            <sz val="9"/>
            <color indexed="81"/>
            <rFont val="Tahoma"/>
            <family val="2"/>
          </rPr>
          <t xml:space="preserve">
time changed 2/6/17 ja. SR tracking file
</t>
        </r>
      </text>
    </comment>
    <comment ref="Q273" authorId="3" shapeId="0" xr:uid="{00000000-0006-0000-0100-000062000000}">
      <text>
        <r>
          <rPr>
            <b/>
            <sz val="9"/>
            <color indexed="81"/>
            <rFont val="Tahoma"/>
            <family val="2"/>
          </rPr>
          <t>Agee, Jennifer L.:</t>
        </r>
        <r>
          <rPr>
            <sz val="9"/>
            <color indexed="81"/>
            <rFont val="Tahoma"/>
            <family val="2"/>
          </rPr>
          <t xml:space="preserve">
time changed 2/6/17 ja. SR tracking file
</t>
        </r>
      </text>
    </comment>
    <comment ref="H274" authorId="3" shapeId="0" xr:uid="{00000000-0006-0000-0100-000063000000}">
      <text>
        <r>
          <rPr>
            <b/>
            <sz val="9"/>
            <color indexed="81"/>
            <rFont val="Tahoma"/>
            <family val="2"/>
          </rPr>
          <t>Agee, Jennifer L.:</t>
        </r>
        <r>
          <rPr>
            <sz val="9"/>
            <color indexed="81"/>
            <rFont val="Tahoma"/>
            <family val="2"/>
          </rPr>
          <t xml:space="preserve">
time changed 2/6/17 ja. SR tracking file
</t>
        </r>
      </text>
    </comment>
    <comment ref="Q274" authorId="3" shapeId="0" xr:uid="{00000000-0006-0000-0100-000064000000}">
      <text>
        <r>
          <rPr>
            <b/>
            <sz val="9"/>
            <color indexed="81"/>
            <rFont val="Tahoma"/>
            <family val="2"/>
          </rPr>
          <t>Agee, Jennifer L.:</t>
        </r>
        <r>
          <rPr>
            <sz val="9"/>
            <color indexed="81"/>
            <rFont val="Tahoma"/>
            <family val="2"/>
          </rPr>
          <t xml:space="preserve">
time changed 2/6/17 ja. SR tracking file
</t>
        </r>
      </text>
    </comment>
    <comment ref="H275" authorId="3" shapeId="0" xr:uid="{00000000-0006-0000-0100-000065000000}">
      <text>
        <r>
          <rPr>
            <b/>
            <sz val="9"/>
            <color indexed="81"/>
            <rFont val="Tahoma"/>
            <family val="2"/>
          </rPr>
          <t>Agee, Jennifer L.:</t>
        </r>
        <r>
          <rPr>
            <sz val="9"/>
            <color indexed="81"/>
            <rFont val="Tahoma"/>
            <family val="2"/>
          </rPr>
          <t xml:space="preserve">
time changed 2/6/17 per SR tracking file
</t>
        </r>
      </text>
    </comment>
    <comment ref="AA281" authorId="8" shapeId="0" xr:uid="{00000000-0006-0000-0100-000066000000}">
      <text>
        <r>
          <rPr>
            <b/>
            <sz val="9"/>
            <color indexed="81"/>
            <rFont val="Tahoma"/>
            <family val="2"/>
          </rPr>
          <t>Arias, Michelle R.:</t>
        </r>
        <r>
          <rPr>
            <sz val="9"/>
            <color indexed="81"/>
            <rFont val="Tahoma"/>
            <family val="2"/>
          </rPr>
          <t xml:space="preserve">
See notes  to the right - filter torn.</t>
        </r>
      </text>
    </comment>
    <comment ref="R335" authorId="1" shapeId="0" xr:uid="{00000000-0006-0000-0100-000067000000}">
      <text>
        <r>
          <rPr>
            <b/>
            <sz val="9"/>
            <color indexed="81"/>
            <rFont val="Tahoma"/>
            <family val="2"/>
          </rPr>
          <t>Rose, Shanna Lynn:</t>
        </r>
        <r>
          <rPr>
            <sz val="9"/>
            <color indexed="81"/>
            <rFont val="Tahoma"/>
            <family val="2"/>
          </rPr>
          <t xml:space="preserve">
Was RUQ-15</t>
        </r>
      </text>
    </comment>
    <comment ref="H378" authorId="3" shapeId="0" xr:uid="{00000000-0006-0000-0100-000068000000}">
      <text>
        <r>
          <rPr>
            <b/>
            <sz val="9"/>
            <color indexed="81"/>
            <rFont val="Tahoma"/>
            <family val="2"/>
          </rPr>
          <t>Agee, Jennifer L.:</t>
        </r>
        <r>
          <rPr>
            <sz val="9"/>
            <color indexed="81"/>
            <rFont val="Tahoma"/>
            <family val="2"/>
          </rPr>
          <t xml:space="preserve">
change from 0316 to 0306 4/18/17</t>
        </r>
      </text>
    </comment>
    <comment ref="AB382" authorId="8" shapeId="0" xr:uid="{00000000-0006-0000-0100-000069000000}">
      <text>
        <r>
          <rPr>
            <b/>
            <sz val="9"/>
            <color indexed="81"/>
            <rFont val="Tahoma"/>
            <family val="2"/>
          </rPr>
          <t xml:space="preserve">Arias, Michelle R.:
</t>
        </r>
        <r>
          <rPr>
            <sz val="9"/>
            <color indexed="81"/>
            <rFont val="Tahoma"/>
            <family val="2"/>
          </rPr>
          <t>Significant amt of  particles stuck to petri and could not be removed from petri to be weighed.  TSS likely very inaccurate, however ng/g dry wt MeHg should not be affected.  MeHg ng/L will be affected b/c not all particles will be analyzed.</t>
        </r>
      </text>
    </comment>
    <comment ref="AI382" authorId="8" shapeId="0" xr:uid="{00000000-0006-0000-0100-00006A000000}">
      <text>
        <r>
          <rPr>
            <b/>
            <sz val="9"/>
            <color indexed="81"/>
            <rFont val="Tahoma"/>
            <family val="2"/>
          </rPr>
          <t>Arias, Michelle R.:</t>
        </r>
        <r>
          <rPr>
            <sz val="9"/>
            <color indexed="81"/>
            <rFont val="Tahoma"/>
            <family val="2"/>
          </rPr>
          <t xml:space="preserve">
Same as MeHg filter. Significant amount of particles stuck to petri and not weighed.</t>
        </r>
      </text>
    </comment>
    <comment ref="AN382" authorId="9" shapeId="0" xr:uid="{00000000-0006-0000-0100-00006B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AO382" authorId="9" shapeId="0" xr:uid="{00000000-0006-0000-0100-00006C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H384" authorId="10" shapeId="0" xr:uid="{00000000-0006-0000-0100-00006D000000}">
      <text>
        <r>
          <rPr>
            <b/>
            <sz val="9"/>
            <color indexed="81"/>
            <rFont val="Tahoma"/>
            <family val="2"/>
          </rPr>
          <t>Michelle Arias:</t>
        </r>
        <r>
          <rPr>
            <sz val="9"/>
            <color indexed="81"/>
            <rFont val="Tahoma"/>
            <family val="2"/>
          </rPr>
          <t xml:space="preserve">
Original label incorrect, COC is correct.</t>
        </r>
      </text>
    </comment>
    <comment ref="R384" authorId="3" shapeId="0" xr:uid="{00000000-0006-0000-0100-00006E000000}">
      <text>
        <r>
          <rPr>
            <b/>
            <sz val="9"/>
            <color indexed="81"/>
            <rFont val="Tahoma"/>
            <family val="2"/>
          </rPr>
          <t>Agee, Jennifer L.:</t>
        </r>
        <r>
          <rPr>
            <sz val="9"/>
            <color indexed="81"/>
            <rFont val="Tahoma"/>
            <family val="2"/>
          </rPr>
          <t xml:space="preserve">
changed 2/6/17 per SR tracking file</t>
        </r>
      </text>
    </comment>
    <comment ref="H394" authorId="10" shapeId="0" xr:uid="{00000000-0006-0000-0100-00006F000000}">
      <text>
        <r>
          <rPr>
            <b/>
            <sz val="9"/>
            <color indexed="81"/>
            <rFont val="Tahoma"/>
            <family val="2"/>
          </rPr>
          <t>Michelle Arias:</t>
        </r>
        <r>
          <rPr>
            <sz val="9"/>
            <color indexed="81"/>
            <rFont val="Tahoma"/>
            <family val="2"/>
          </rPr>
          <t xml:space="preserve">
original label is incorrect, COC is correct.</t>
        </r>
      </text>
    </comment>
    <comment ref="H396" authorId="3" shapeId="0" xr:uid="{00000000-0006-0000-0100-000070000000}">
      <text>
        <r>
          <rPr>
            <b/>
            <sz val="9"/>
            <color indexed="81"/>
            <rFont val="Tahoma"/>
            <family val="2"/>
          </rPr>
          <t>Agee, Jennifer L.:</t>
        </r>
        <r>
          <rPr>
            <sz val="9"/>
            <color indexed="81"/>
            <rFont val="Tahoma"/>
            <family val="2"/>
          </rPr>
          <t xml:space="preserve">
changed from 1330 to 1300 4/18/17</t>
        </r>
      </text>
    </comment>
    <comment ref="Q396" authorId="3" shapeId="0" xr:uid="{00000000-0006-0000-0100-000071000000}">
      <text>
        <r>
          <rPr>
            <b/>
            <sz val="9"/>
            <color indexed="81"/>
            <rFont val="Tahoma"/>
            <family val="2"/>
          </rPr>
          <t>Agee, Jennifer L.:</t>
        </r>
        <r>
          <rPr>
            <sz val="9"/>
            <color indexed="81"/>
            <rFont val="Tahoma"/>
            <family val="2"/>
          </rPr>
          <t xml:space="preserve">
changed from 1330 to 1300 4/18/17</t>
        </r>
      </text>
    </comment>
    <comment ref="AI409" authorId="8" shapeId="0" xr:uid="{00000000-0006-0000-0100-000072000000}">
      <text>
        <r>
          <rPr>
            <b/>
            <sz val="9"/>
            <color indexed="81"/>
            <rFont val="Tahoma"/>
            <family val="2"/>
          </rPr>
          <t>Arias, Michelle R.:</t>
        </r>
        <r>
          <rPr>
            <sz val="9"/>
            <color indexed="81"/>
            <rFont val="Tahoma"/>
            <family val="2"/>
          </rPr>
          <t xml:space="preserve">
Significant amt of particles stuck to petri that could not be weighed.</t>
        </r>
      </text>
    </comment>
    <comment ref="R415" authorId="9" shapeId="0" xr:uid="{00000000-0006-0000-0100-000073000000}">
      <text>
        <r>
          <rPr>
            <b/>
            <sz val="9"/>
            <color indexed="81"/>
            <rFont val="Tahoma"/>
            <family val="2"/>
          </rPr>
          <t>Marvin-DiPasquale, Mark C.:</t>
        </r>
        <r>
          <rPr>
            <sz val="9"/>
            <color indexed="81"/>
            <rFont val="Tahoma"/>
            <family val="2"/>
          </rPr>
          <t xml:space="preserve">
Not on COC, but p.MeHg filter exists for this code as a field blank</t>
        </r>
      </text>
    </comment>
    <comment ref="R547" authorId="3" shapeId="0" xr:uid="{00000000-0006-0000-0100-000074000000}">
      <text>
        <r>
          <rPr>
            <b/>
            <sz val="9"/>
            <color indexed="81"/>
            <rFont val="Tahoma"/>
            <family val="2"/>
          </rPr>
          <t>Agee, Jennifer L.:</t>
        </r>
        <r>
          <rPr>
            <sz val="9"/>
            <color indexed="81"/>
            <rFont val="Tahoma"/>
            <family val="2"/>
          </rPr>
          <t xml:space="preserve">
Fisher Sci Trace Metal Grade HCl, Lot # 4116060, exp. 7/26/2019</t>
        </r>
      </text>
    </comment>
    <comment ref="Q587" authorId="8" shapeId="0" xr:uid="{00000000-0006-0000-0100-000075000000}">
      <text>
        <r>
          <rPr>
            <b/>
            <sz val="9"/>
            <color indexed="81"/>
            <rFont val="Tahoma"/>
            <family val="2"/>
          </rPr>
          <t>Arias, Michelle R.:</t>
        </r>
        <r>
          <rPr>
            <sz val="9"/>
            <color indexed="81"/>
            <rFont val="Tahoma"/>
            <family val="2"/>
          </rPr>
          <t xml:space="preserve">
This really was at 3am, confirmed by Erica.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Kieu, Le</author>
    <author>tc={36255D72-0550-4598-BD96-72B17648CD56}</author>
    <author>Agee, Jennifer L.</author>
  </authors>
  <commentList>
    <comment ref="BH4" authorId="0" shapeId="0" xr:uid="{44635254-3D75-4D1C-93B8-A1FE6A429C34}">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W4" authorId="0" shapeId="0" xr:uid="{65329D12-5C4F-4DD1-ADB3-9CCF1DE935C2}">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CL4" authorId="0" shapeId="0" xr:uid="{57C0A8E1-3AE3-4F72-B27A-78FF1530D3B2}">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 ref="X28" authorId="1" shapeId="0" xr:uid="{36255D72-0550-4598-BD96-72B17648CD56}">
      <text>
        <t>[Threaded comment]
Your version of Excel allows you to read this threaded comment; however, any edits to it will get removed if the file is opened in a newer version of Excel. Learn more: https://go.microsoft.com/fwlink/?linkid=870924
Comment:
    Changed from &lt;MDL per Jen, 9/13/19</t>
      </text>
    </comment>
    <comment ref="H29" authorId="2" shapeId="0" xr:uid="{07DBF27C-CD45-47B4-836B-E0706881FDE9}">
      <text>
        <r>
          <rPr>
            <b/>
            <sz val="9"/>
            <color indexed="81"/>
            <rFont val="Tahoma"/>
            <family val="2"/>
          </rPr>
          <t>Agee, Jennifer L.:</t>
        </r>
        <r>
          <rPr>
            <sz val="9"/>
            <color indexed="81"/>
            <rFont val="Tahoma"/>
            <family val="2"/>
          </rPr>
          <t xml:space="preserve">
change from 0316 to 0306 4/18/17</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J13" authorId="0" shapeId="0" xr:uid="{00000000-0006-0000-0200-000001000000}">
      <text>
        <r>
          <rPr>
            <b/>
            <sz val="9"/>
            <color indexed="81"/>
            <rFont val="Tahoma"/>
            <family val="2"/>
          </rPr>
          <t>Agee, Jennifer L.:</t>
        </r>
        <r>
          <rPr>
            <sz val="9"/>
            <color indexed="81"/>
            <rFont val="Tahoma"/>
            <family val="2"/>
          </rPr>
          <t xml:space="preserve">
level of extraction</t>
        </r>
      </text>
    </comment>
    <comment ref="J21" authorId="0" shapeId="0" xr:uid="{00000000-0006-0000-0200-000002000000}">
      <text>
        <r>
          <rPr>
            <b/>
            <sz val="9"/>
            <color indexed="81"/>
            <rFont val="Tahoma"/>
            <family val="2"/>
          </rPr>
          <t>Agee, Jennifer L.:</t>
        </r>
        <r>
          <rPr>
            <sz val="9"/>
            <color indexed="81"/>
            <rFont val="Tahoma"/>
            <family val="2"/>
          </rPr>
          <t xml:space="preserve">
level of extraction</t>
        </r>
      </text>
    </comment>
    <comment ref="S30" authorId="0" shapeId="0" xr:uid="{00000000-0006-0000-0200-000003000000}">
      <text>
        <r>
          <rPr>
            <b/>
            <sz val="9"/>
            <color indexed="81"/>
            <rFont val="Tahoma"/>
            <family val="2"/>
          </rPr>
          <t>Agee, Jennifer L.:</t>
        </r>
        <r>
          <rPr>
            <sz val="9"/>
            <color indexed="81"/>
            <rFont val="Tahoma"/>
            <family val="2"/>
          </rPr>
          <t xml:space="preserve">
we made to dump this. Le to check with Sarah?</t>
        </r>
      </text>
    </comment>
    <comment ref="G32" authorId="0" shapeId="0" xr:uid="{00000000-0006-0000-0200-000004000000}">
      <text>
        <r>
          <rPr>
            <b/>
            <sz val="9"/>
            <color indexed="81"/>
            <rFont val="Tahoma"/>
            <family val="2"/>
          </rPr>
          <t>Agee, Jennifer L.:</t>
        </r>
        <r>
          <rPr>
            <sz val="9"/>
            <color indexed="81"/>
            <rFont val="Tahoma"/>
            <family val="2"/>
          </rPr>
          <t xml:space="preserve">
COC from size fraction says 16:20?</t>
        </r>
      </text>
    </comment>
    <comment ref="G33" authorId="0" shapeId="0" xr:uid="{00000000-0006-0000-0200-000005000000}">
      <text>
        <r>
          <rPr>
            <b/>
            <sz val="9"/>
            <color indexed="81"/>
            <rFont val="Tahoma"/>
            <family val="2"/>
          </rPr>
          <t>Agee, Jennifer L.:</t>
        </r>
        <r>
          <rPr>
            <sz val="9"/>
            <color indexed="81"/>
            <rFont val="Tahoma"/>
            <family val="2"/>
          </rPr>
          <t xml:space="preserve">
COC from size fraction says 16:20?</t>
        </r>
      </text>
    </comment>
    <comment ref="G34" authorId="0" shapeId="0" xr:uid="{00000000-0006-0000-0200-000006000000}">
      <text>
        <r>
          <rPr>
            <b/>
            <sz val="9"/>
            <color indexed="81"/>
            <rFont val="Tahoma"/>
            <family val="2"/>
          </rPr>
          <t>Agee, Jennifer L.:</t>
        </r>
        <r>
          <rPr>
            <sz val="9"/>
            <color indexed="81"/>
            <rFont val="Tahoma"/>
            <family val="2"/>
          </rPr>
          <t xml:space="preserve">
COC from size fraction says 16:20?</t>
        </r>
      </text>
    </comment>
    <comment ref="J34" authorId="0" shapeId="0" xr:uid="{00000000-0006-0000-0200-000007000000}">
      <text>
        <r>
          <rPr>
            <b/>
            <sz val="9"/>
            <color indexed="81"/>
            <rFont val="Tahoma"/>
            <family val="2"/>
          </rPr>
          <t>Agee, Jennifer L.:</t>
        </r>
        <r>
          <rPr>
            <sz val="9"/>
            <color indexed="81"/>
            <rFont val="Tahoma"/>
            <family val="2"/>
          </rPr>
          <t xml:space="preserve">
level of extraction</t>
        </r>
      </text>
    </comment>
    <comment ref="G35" authorId="0" shapeId="0" xr:uid="{00000000-0006-0000-0200-000008000000}">
      <text>
        <r>
          <rPr>
            <b/>
            <sz val="9"/>
            <color indexed="81"/>
            <rFont val="Tahoma"/>
            <family val="2"/>
          </rPr>
          <t>Agee, Jennifer L.:</t>
        </r>
        <r>
          <rPr>
            <sz val="9"/>
            <color indexed="81"/>
            <rFont val="Tahoma"/>
            <family val="2"/>
          </rPr>
          <t xml:space="preserve">
COC from size fraction says 16:20?</t>
        </r>
      </text>
    </comment>
    <comment ref="G36" authorId="0" shapeId="0" xr:uid="{00000000-0006-0000-0200-000009000000}">
      <text>
        <r>
          <rPr>
            <b/>
            <sz val="9"/>
            <color indexed="81"/>
            <rFont val="Tahoma"/>
            <family val="2"/>
          </rPr>
          <t>Agee, Jennifer L.:</t>
        </r>
        <r>
          <rPr>
            <sz val="9"/>
            <color indexed="81"/>
            <rFont val="Tahoma"/>
            <family val="2"/>
          </rPr>
          <t xml:space="preserve">
COC from size fraction says 14:40
</t>
        </r>
      </text>
    </comment>
    <comment ref="G37" authorId="0" shapeId="0" xr:uid="{00000000-0006-0000-0200-00000A000000}">
      <text>
        <r>
          <rPr>
            <b/>
            <sz val="9"/>
            <color indexed="81"/>
            <rFont val="Tahoma"/>
            <family val="2"/>
          </rPr>
          <t>Agee, Jennifer L.:</t>
        </r>
        <r>
          <rPr>
            <sz val="9"/>
            <color indexed="81"/>
            <rFont val="Tahoma"/>
            <family val="2"/>
          </rPr>
          <t xml:space="preserve">
COC from size fraction says 14:40
</t>
        </r>
      </text>
    </comment>
    <comment ref="G38" authorId="0" shapeId="0" xr:uid="{00000000-0006-0000-0200-00000B000000}">
      <text>
        <r>
          <rPr>
            <b/>
            <sz val="9"/>
            <color indexed="81"/>
            <rFont val="Tahoma"/>
            <family val="2"/>
          </rPr>
          <t>Agee, Jennifer L.:</t>
        </r>
        <r>
          <rPr>
            <sz val="9"/>
            <color indexed="81"/>
            <rFont val="Tahoma"/>
            <family val="2"/>
          </rPr>
          <t xml:space="preserve">
COC from size fraction says 14:40
</t>
        </r>
      </text>
    </comment>
    <comment ref="G39" authorId="0" shapeId="0" xr:uid="{00000000-0006-0000-0200-00000C000000}">
      <text>
        <r>
          <rPr>
            <b/>
            <sz val="9"/>
            <color indexed="81"/>
            <rFont val="Tahoma"/>
            <family val="2"/>
          </rPr>
          <t>Agee, Jennifer L.:</t>
        </r>
        <r>
          <rPr>
            <sz val="9"/>
            <color indexed="81"/>
            <rFont val="Tahoma"/>
            <family val="2"/>
          </rPr>
          <t xml:space="preserve">
COC from size fraction says 14:40
</t>
        </r>
      </text>
    </comment>
    <comment ref="J64" authorId="0" shapeId="0" xr:uid="{00000000-0006-0000-0200-00000D000000}">
      <text>
        <r>
          <rPr>
            <b/>
            <sz val="9"/>
            <color indexed="81"/>
            <rFont val="Tahoma"/>
            <family val="2"/>
          </rPr>
          <t>Agee, Jennifer L.:</t>
        </r>
        <r>
          <rPr>
            <sz val="9"/>
            <color indexed="81"/>
            <rFont val="Tahoma"/>
            <family val="2"/>
          </rPr>
          <t xml:space="preserve">
level of extraction</t>
        </r>
      </text>
    </comment>
    <comment ref="J78" authorId="0" shapeId="0" xr:uid="{00000000-0006-0000-0200-00000E000000}">
      <text>
        <r>
          <rPr>
            <b/>
            <sz val="9"/>
            <color indexed="81"/>
            <rFont val="Tahoma"/>
            <family val="2"/>
          </rPr>
          <t>Agee, Jennifer L.:</t>
        </r>
        <r>
          <rPr>
            <sz val="9"/>
            <color indexed="81"/>
            <rFont val="Tahoma"/>
            <family val="2"/>
          </rPr>
          <t xml:space="preserve">
level of extraction</t>
        </r>
      </text>
    </comment>
  </commentList>
</comments>
</file>

<file path=xl/sharedStrings.xml><?xml version="1.0" encoding="utf-8"?>
<sst xmlns="http://schemas.openxmlformats.org/spreadsheetml/2006/main" count="21422" uniqueCount="3156">
  <si>
    <t>THg Filter</t>
  </si>
  <si>
    <t>MeHg Filter</t>
  </si>
  <si>
    <t>RHg Filter</t>
  </si>
  <si>
    <t>TSS AVG</t>
  </si>
  <si>
    <t>TSS STDEV</t>
  </si>
  <si>
    <t>TSS %STDEV</t>
  </si>
  <si>
    <t>TSS [N]</t>
  </si>
  <si>
    <t>pct F-MeHg/F-THg</t>
  </si>
  <si>
    <t>OW p-THg  AVG</t>
  </si>
  <si>
    <t>OW p-THg DEV</t>
  </si>
  <si>
    <t>OW p-MeHg  AVG</t>
  </si>
  <si>
    <t>OW p-MeHg DEV</t>
  </si>
  <si>
    <t>OW p-RHg  AVG</t>
  </si>
  <si>
    <t>OW p-RHg DEV</t>
  </si>
  <si>
    <t>pct p-RHg/p-THg</t>
  </si>
  <si>
    <t>Site</t>
  </si>
  <si>
    <t>QA</t>
  </si>
  <si>
    <t>Date</t>
  </si>
  <si>
    <t>Time</t>
  </si>
  <si>
    <t>Project ID</t>
  </si>
  <si>
    <t>pTHg 0.3 um filter tare (mg)</t>
  </si>
  <si>
    <t>pTHg filter - Net mass (mg)</t>
  </si>
  <si>
    <t>THg filter volume (mL)</t>
  </si>
  <si>
    <t>TSS (mg/L)</t>
  </si>
  <si>
    <t>pMeHg 0.3 um filter tare (mg)</t>
  </si>
  <si>
    <t>pMeHg 0.3 um filter  (mg) FREEZE DRIED</t>
  </si>
  <si>
    <t>pMeHg filter - Net mass (mg)</t>
  </si>
  <si>
    <t>MeHg filter volume (mL)</t>
  </si>
  <si>
    <t>pRHg 0.3 um filter tare (mg)</t>
  </si>
  <si>
    <t>pRHg 0.3 um filter  (mg) FREEZE DRIED</t>
  </si>
  <si>
    <t>pRHg filter - Net mass (mg)</t>
  </si>
  <si>
    <t>RHg filter volume (mL)</t>
  </si>
  <si>
    <t>Bottle Code</t>
  </si>
  <si>
    <t xml:space="preserve">(mg/L) </t>
  </si>
  <si>
    <t>(mg/L)</t>
  </si>
  <si>
    <t xml:space="preserve">(ng/L) </t>
  </si>
  <si>
    <t>(%)</t>
  </si>
  <si>
    <t xml:space="preserve">(ng/g) 
dry wt </t>
  </si>
  <si>
    <t>CCSB inlet @Rd102</t>
  </si>
  <si>
    <t xml:space="preserve">CCSB outlet </t>
  </si>
  <si>
    <t>FDUP</t>
  </si>
  <si>
    <t>Process Blank</t>
  </si>
  <si>
    <t>PB</t>
  </si>
  <si>
    <t>CCSB outlet</t>
  </si>
  <si>
    <t>gr12075</t>
  </si>
  <si>
    <t>gr12076</t>
  </si>
  <si>
    <t>gr12077</t>
  </si>
  <si>
    <t>gr12078</t>
  </si>
  <si>
    <t>gr12016*</t>
  </si>
  <si>
    <t>T125-146</t>
  </si>
  <si>
    <t>T125-157</t>
  </si>
  <si>
    <t>T125-137</t>
  </si>
  <si>
    <t>T125-123</t>
  </si>
  <si>
    <t>Filter #</t>
  </si>
  <si>
    <t>CCSB-061</t>
  </si>
  <si>
    <t>CCSB-064</t>
  </si>
  <si>
    <t>CCSB-067</t>
  </si>
  <si>
    <t>CCSB-070</t>
  </si>
  <si>
    <t>MeHg Filter #</t>
  </si>
  <si>
    <t>CCSB-062</t>
  </si>
  <si>
    <t>CCSB-065</t>
  </si>
  <si>
    <t>CCSB-068</t>
  </si>
  <si>
    <t>CCSB-71</t>
  </si>
  <si>
    <t>RHg Filter #</t>
  </si>
  <si>
    <t>CCSB-063</t>
  </si>
  <si>
    <t>CCSB-066</t>
  </si>
  <si>
    <t>CCSB-069</t>
  </si>
  <si>
    <t>CCSB-72</t>
  </si>
  <si>
    <t>T125-145</t>
  </si>
  <si>
    <t>T125-130</t>
  </si>
  <si>
    <t>T125-138</t>
  </si>
  <si>
    <t>T125-139</t>
  </si>
  <si>
    <t>CCSB-058</t>
  </si>
  <si>
    <t>CCSB-059</t>
  </si>
  <si>
    <t>CCSB-055</t>
  </si>
  <si>
    <t>CCSB-060</t>
  </si>
  <si>
    <t>CCSB-056</t>
  </si>
  <si>
    <t>CCSB-057</t>
  </si>
  <si>
    <t>gr12015</t>
  </si>
  <si>
    <t>&lt;MDL</t>
  </si>
  <si>
    <t>T125-168</t>
  </si>
  <si>
    <t>T125-152</t>
  </si>
  <si>
    <t>T125-154</t>
  </si>
  <si>
    <t>T125-166</t>
  </si>
  <si>
    <t>CCSB Inlet @ RD 102</t>
  </si>
  <si>
    <t>gr12647</t>
  </si>
  <si>
    <t>gr12648</t>
  </si>
  <si>
    <t>CCSB inlet @Rd102 F. dup</t>
  </si>
  <si>
    <t>SBW-066</t>
  </si>
  <si>
    <t>SBW-067</t>
  </si>
  <si>
    <t>SBW-67b</t>
  </si>
  <si>
    <t>SBW-068b</t>
  </si>
  <si>
    <t>SBW-067a</t>
  </si>
  <si>
    <t>SBW-068a</t>
  </si>
  <si>
    <t>SBW-067c</t>
  </si>
  <si>
    <t>SBW-068c</t>
  </si>
  <si>
    <t>gr12651</t>
  </si>
  <si>
    <t>SBW-068</t>
  </si>
  <si>
    <t>gr12662</t>
  </si>
  <si>
    <t>SBW-069</t>
  </si>
  <si>
    <t>gr12663</t>
  </si>
  <si>
    <t>SBW-070</t>
  </si>
  <si>
    <t>CCSB site D</t>
  </si>
  <si>
    <t>gr12664</t>
  </si>
  <si>
    <t>SBW-071</t>
  </si>
  <si>
    <t>gr12665</t>
  </si>
  <si>
    <t>SBW-072</t>
  </si>
  <si>
    <t>gr12670</t>
  </si>
  <si>
    <t>SBW-073</t>
  </si>
  <si>
    <t>gr12680</t>
  </si>
  <si>
    <t>SBW-074</t>
  </si>
  <si>
    <t>gr12681</t>
  </si>
  <si>
    <t>SBW-075</t>
  </si>
  <si>
    <t>gr12682</t>
  </si>
  <si>
    <t>SBW-076</t>
  </si>
  <si>
    <t>CCSB spillway</t>
  </si>
  <si>
    <t>gr12684</t>
  </si>
  <si>
    <t>SBW-077</t>
  </si>
  <si>
    <t>gr12685</t>
  </si>
  <si>
    <t>SBW-078</t>
  </si>
  <si>
    <t>gr12686</t>
  </si>
  <si>
    <t>SBW-079</t>
  </si>
  <si>
    <t>gr12687</t>
  </si>
  <si>
    <t>QAW-002</t>
  </si>
  <si>
    <t>Blank</t>
  </si>
  <si>
    <t>SBW-066b</t>
  </si>
  <si>
    <t>SBW-69b</t>
  </si>
  <si>
    <t>SBW-70b</t>
  </si>
  <si>
    <t>SBW-71b</t>
  </si>
  <si>
    <t>SBW-72b</t>
  </si>
  <si>
    <t>SBW-73b</t>
  </si>
  <si>
    <t>sbw-074b</t>
  </si>
  <si>
    <t>sbw-075b</t>
  </si>
  <si>
    <t>sbw-076b</t>
  </si>
  <si>
    <t>SBW-77b</t>
  </si>
  <si>
    <t>SBW-78b</t>
  </si>
  <si>
    <t>SBW-79b</t>
  </si>
  <si>
    <t>QAW-002b</t>
  </si>
  <si>
    <t>SBW-066a</t>
  </si>
  <si>
    <t>SBW-69a</t>
  </si>
  <si>
    <t>SBW-70a</t>
  </si>
  <si>
    <t>SBW-71a</t>
  </si>
  <si>
    <t>SBW-72a</t>
  </si>
  <si>
    <t>SBW-73a</t>
  </si>
  <si>
    <t>sbw-074a</t>
  </si>
  <si>
    <t>sbw-075a</t>
  </si>
  <si>
    <t>sbw-076a</t>
  </si>
  <si>
    <t>SBW-077a</t>
  </si>
  <si>
    <t>SBW-078a</t>
  </si>
  <si>
    <t>SBW-079a</t>
  </si>
  <si>
    <t>QAW-002a</t>
  </si>
  <si>
    <t>SBW-066c</t>
  </si>
  <si>
    <t>SBW-69c</t>
  </si>
  <si>
    <t>SBW-70c</t>
  </si>
  <si>
    <t>SBW-71c</t>
  </si>
  <si>
    <t>SBW-72c</t>
  </si>
  <si>
    <t>SBW-73c</t>
  </si>
  <si>
    <t>sbw-074c</t>
  </si>
  <si>
    <t>sbw-075c</t>
  </si>
  <si>
    <t>sbw-076c</t>
  </si>
  <si>
    <t>SBW-077c</t>
  </si>
  <si>
    <t>SBW-078c</t>
  </si>
  <si>
    <t>SBW-079c</t>
  </si>
  <si>
    <t>QAW-002c</t>
  </si>
  <si>
    <t>T125-93</t>
  </si>
  <si>
    <t>T250-18</t>
  </si>
  <si>
    <t>T125-76</t>
  </si>
  <si>
    <t>T125-167</t>
  </si>
  <si>
    <t>T250-19</t>
  </si>
  <si>
    <t>gr12671</t>
  </si>
  <si>
    <t>T250-17*</t>
  </si>
  <si>
    <t>T250-17</t>
  </si>
  <si>
    <t>T250-15</t>
  </si>
  <si>
    <t>T250-22</t>
  </si>
  <si>
    <t>T125-29</t>
  </si>
  <si>
    <t>T125-36</t>
  </si>
  <si>
    <t>T125-106</t>
  </si>
  <si>
    <t>T125-6</t>
  </si>
  <si>
    <t>n.c.</t>
  </si>
  <si>
    <t>n.c.=not collected</t>
  </si>
  <si>
    <t>gr12729</t>
  </si>
  <si>
    <t>gr12730</t>
  </si>
  <si>
    <t>gr12731</t>
  </si>
  <si>
    <t>gr12732</t>
  </si>
  <si>
    <t>gr12735</t>
  </si>
  <si>
    <t>gr12736</t>
  </si>
  <si>
    <t>gr12737</t>
  </si>
  <si>
    <t>gr12738</t>
  </si>
  <si>
    <t>gr12739</t>
  </si>
  <si>
    <t>gr12740</t>
  </si>
  <si>
    <t>gr12760</t>
  </si>
  <si>
    <t>gr12761</t>
  </si>
  <si>
    <t>gr12766</t>
  </si>
  <si>
    <t>gr12767</t>
  </si>
  <si>
    <t>gr12768</t>
  </si>
  <si>
    <t>gr12797</t>
  </si>
  <si>
    <t>gr12798</t>
  </si>
  <si>
    <t>gr12799</t>
  </si>
  <si>
    <t>gr12800</t>
  </si>
  <si>
    <t>SBW-080</t>
  </si>
  <si>
    <t>SBW-081</t>
  </si>
  <si>
    <t>SBW-082</t>
  </si>
  <si>
    <t>QAW-003</t>
  </si>
  <si>
    <t>SBW-083</t>
  </si>
  <si>
    <t>SBW-084</t>
  </si>
  <si>
    <t>SBW-085</t>
  </si>
  <si>
    <t>SBW-086</t>
  </si>
  <si>
    <t>SBW-087</t>
  </si>
  <si>
    <t>SBW-088</t>
  </si>
  <si>
    <t>SBW-089</t>
  </si>
  <si>
    <t>SBW-090</t>
  </si>
  <si>
    <t>SBW-091</t>
  </si>
  <si>
    <t>SBW-092</t>
  </si>
  <si>
    <t>QAW-005</t>
  </si>
  <si>
    <t>SBW-093</t>
  </si>
  <si>
    <t>SBW-094</t>
  </si>
  <si>
    <t>SBW-095</t>
  </si>
  <si>
    <t>SBW-096</t>
  </si>
  <si>
    <t>CCSB outlet F. dup</t>
  </si>
  <si>
    <t xml:space="preserve"> Blank</t>
  </si>
  <si>
    <t>CCSB ET5</t>
  </si>
  <si>
    <t>CCSB ET3</t>
  </si>
  <si>
    <t>CCSB ET1B</t>
  </si>
  <si>
    <t>CCSB ET1A</t>
  </si>
  <si>
    <t>Explore 1 - near ET3</t>
  </si>
  <si>
    <t>Explore 2 - near ET5</t>
  </si>
  <si>
    <t>Explore 3 - near spillway</t>
  </si>
  <si>
    <t>Explore 4 - near ET1A</t>
  </si>
  <si>
    <t>T125-115</t>
  </si>
  <si>
    <t>T125-35</t>
  </si>
  <si>
    <t>T125-98</t>
  </si>
  <si>
    <t>T125-163</t>
  </si>
  <si>
    <t>T125-37</t>
  </si>
  <si>
    <t>T125-78</t>
  </si>
  <si>
    <t>T125-68</t>
  </si>
  <si>
    <t>SBW-080b</t>
  </si>
  <si>
    <t>SBW-081b</t>
  </si>
  <si>
    <t>SBW-082b</t>
  </si>
  <si>
    <t>QAW-003b</t>
  </si>
  <si>
    <t>SBW-085b</t>
  </si>
  <si>
    <t>SBW-086b</t>
  </si>
  <si>
    <t>SBW-089b</t>
  </si>
  <si>
    <t>SBW-090b</t>
  </si>
  <si>
    <t>SBW-091b</t>
  </si>
  <si>
    <t>SBW-092b</t>
  </si>
  <si>
    <t>QAW-005b</t>
  </si>
  <si>
    <t>SBW-080a</t>
  </si>
  <si>
    <t>SBW-081a</t>
  </si>
  <si>
    <t>SBW-082a</t>
  </si>
  <si>
    <t>QAW-003a</t>
  </si>
  <si>
    <t>SBW-085a</t>
  </si>
  <si>
    <t>SBW-086a</t>
  </si>
  <si>
    <t>SBW-089a</t>
  </si>
  <si>
    <t>SBW-090a</t>
  </si>
  <si>
    <t>SBW-091a</t>
  </si>
  <si>
    <t>SBW-092a</t>
  </si>
  <si>
    <t>QAW-005a</t>
  </si>
  <si>
    <t>SBW-080c</t>
  </si>
  <si>
    <t>132.2</t>
  </si>
  <si>
    <t>SBW-081c</t>
  </si>
  <si>
    <t>133.3</t>
  </si>
  <si>
    <t>SBW-082c</t>
  </si>
  <si>
    <t>132.8</t>
  </si>
  <si>
    <t>QAW-003c</t>
  </si>
  <si>
    <t>132.5</t>
  </si>
  <si>
    <t>SBW-085c</t>
  </si>
  <si>
    <t>132.3</t>
  </si>
  <si>
    <t>SBW-086c</t>
  </si>
  <si>
    <t>133.5</t>
  </si>
  <si>
    <t>SBW-089c</t>
  </si>
  <si>
    <t>SBW-090c</t>
  </si>
  <si>
    <t>132.9</t>
  </si>
  <si>
    <t>SBW-091c</t>
  </si>
  <si>
    <t>SBW-092c</t>
  </si>
  <si>
    <t>133.8</t>
  </si>
  <si>
    <t>QAW-005c</t>
  </si>
  <si>
    <t>gr12829</t>
  </si>
  <si>
    <t>SBW-097</t>
  </si>
  <si>
    <t>gr12830</t>
  </si>
  <si>
    <t>SBW-098</t>
  </si>
  <si>
    <t>gr12831</t>
  </si>
  <si>
    <t>SBW-099</t>
  </si>
  <si>
    <t>132.7</t>
  </si>
  <si>
    <t>133.0</t>
  </si>
  <si>
    <t>T125-132</t>
  </si>
  <si>
    <t>T125-178</t>
  </si>
  <si>
    <t>T125-195</t>
  </si>
  <si>
    <t>T125-183</t>
  </si>
  <si>
    <t>SBW-100</t>
  </si>
  <si>
    <t>SBW-101</t>
  </si>
  <si>
    <t>SBW-102</t>
  </si>
  <si>
    <t>SBW-103</t>
  </si>
  <si>
    <t>SBW-104</t>
  </si>
  <si>
    <t>SBW-105</t>
  </si>
  <si>
    <t>SBW-106</t>
  </si>
  <si>
    <t>SBW-107</t>
  </si>
  <si>
    <t>SBW-108</t>
  </si>
  <si>
    <t>QAW-010</t>
  </si>
  <si>
    <t>QAW-011</t>
  </si>
  <si>
    <t>SBW-109</t>
  </si>
  <si>
    <t>SBW-110</t>
  </si>
  <si>
    <t>QAW-012</t>
  </si>
  <si>
    <t>SBW-111</t>
  </si>
  <si>
    <t>SBW-112</t>
  </si>
  <si>
    <t>SBW-113</t>
  </si>
  <si>
    <t>QAW-013</t>
  </si>
  <si>
    <t>SBW-114</t>
  </si>
  <si>
    <t>SBW-115</t>
  </si>
  <si>
    <t>SBW-116</t>
  </si>
  <si>
    <t>SBW-117</t>
  </si>
  <si>
    <t>SBW-118</t>
  </si>
  <si>
    <t>QAW-014</t>
  </si>
  <si>
    <t>SBW-119</t>
  </si>
  <si>
    <t>SBW-120</t>
  </si>
  <si>
    <t>SBW-121</t>
  </si>
  <si>
    <t>QAW-015</t>
  </si>
  <si>
    <t>SBW-122</t>
  </si>
  <si>
    <t>SBW-123</t>
  </si>
  <si>
    <t>SBW-124</t>
  </si>
  <si>
    <t>QAW-016</t>
  </si>
  <si>
    <t>SBW-125</t>
  </si>
  <si>
    <t>SBW-126</t>
  </si>
  <si>
    <t>SBW-127</t>
  </si>
  <si>
    <t>QAW-018</t>
  </si>
  <si>
    <t>QAW-006</t>
  </si>
  <si>
    <t>QAW-004</t>
  </si>
  <si>
    <t>QAW-017</t>
  </si>
  <si>
    <t>Explore 5</t>
  </si>
  <si>
    <t>Explore 6</t>
  </si>
  <si>
    <t>CCSB inlet@Rd102</t>
  </si>
  <si>
    <t>CCSB inlet@Rd 102</t>
  </si>
  <si>
    <t>CCSB outlet duplicate</t>
  </si>
  <si>
    <t>SBW-121 LDUP</t>
  </si>
  <si>
    <t>LDUP</t>
  </si>
  <si>
    <t>SBW-116 LDUP</t>
  </si>
  <si>
    <t>SBW-119 LDUP</t>
  </si>
  <si>
    <t>CCSB inlet@Rd102 LDUP</t>
  </si>
  <si>
    <t>CCSB spillway LDUP</t>
  </si>
  <si>
    <t>SBW-104b</t>
  </si>
  <si>
    <t>SBW-105b</t>
  </si>
  <si>
    <t>SBW-105e</t>
  </si>
  <si>
    <t>SBW-106b</t>
  </si>
  <si>
    <t>SBW-107b</t>
  </si>
  <si>
    <t>SBW-108b</t>
  </si>
  <si>
    <t>QAW-010b</t>
  </si>
  <si>
    <t>SBW-109b</t>
  </si>
  <si>
    <t>SBW-110b</t>
  </si>
  <si>
    <t>QAW-012b</t>
  </si>
  <si>
    <t>SBW-111b</t>
  </si>
  <si>
    <t>SBW-112b</t>
  </si>
  <si>
    <t>SBW-113b</t>
  </si>
  <si>
    <t>QAW-013b</t>
  </si>
  <si>
    <t>SBW-114b</t>
  </si>
  <si>
    <t>SBW-115b</t>
  </si>
  <si>
    <t>SBW-116b</t>
  </si>
  <si>
    <t>SBW-116e</t>
  </si>
  <si>
    <t>SBW-117b</t>
  </si>
  <si>
    <t>SBW-118b</t>
  </si>
  <si>
    <t>QAW-014b</t>
  </si>
  <si>
    <t>SBW-119b</t>
  </si>
  <si>
    <t>SBW-119e</t>
  </si>
  <si>
    <t>SBW-120b</t>
  </si>
  <si>
    <t>SBW-121b</t>
  </si>
  <si>
    <t>SBW-121e</t>
  </si>
  <si>
    <t>QAW-015b</t>
  </si>
  <si>
    <t>SBW-122b</t>
  </si>
  <si>
    <t>SBW-123b</t>
  </si>
  <si>
    <t>SBW-124b</t>
  </si>
  <si>
    <t>QAW-016b</t>
  </si>
  <si>
    <t>SBW-125b</t>
  </si>
  <si>
    <t>SBW-126b</t>
  </si>
  <si>
    <t>SBW-127b</t>
  </si>
  <si>
    <t>QAW-018b</t>
  </si>
  <si>
    <t>QAW-011b</t>
  </si>
  <si>
    <t>SBW-105 LDUP</t>
  </si>
  <si>
    <t>CCSB outlet LDUP</t>
  </si>
  <si>
    <t>no gr #'s on COC</t>
  </si>
  <si>
    <t>missing</t>
  </si>
  <si>
    <t>SBW-104a</t>
  </si>
  <si>
    <t>SBW-105a</t>
  </si>
  <si>
    <t>SBW-105d</t>
  </si>
  <si>
    <t>SBW-106a</t>
  </si>
  <si>
    <t>SBW-107a</t>
  </si>
  <si>
    <t>SBW-108a</t>
  </si>
  <si>
    <t>QAW-010a</t>
  </si>
  <si>
    <t>SBW-109a</t>
  </si>
  <si>
    <t>SBW-110a</t>
  </si>
  <si>
    <t>QAW-012a</t>
  </si>
  <si>
    <t>SBW-111a</t>
  </si>
  <si>
    <t>SBW-112a</t>
  </si>
  <si>
    <t>SBW-113a</t>
  </si>
  <si>
    <t>QAW-013a</t>
  </si>
  <si>
    <t>SBW-114a</t>
  </si>
  <si>
    <t>SBW-115a</t>
  </si>
  <si>
    <t>SBW-116a</t>
  </si>
  <si>
    <t>SBW-116d</t>
  </si>
  <si>
    <t>SBW-117a</t>
  </si>
  <si>
    <t>SBW-118a</t>
  </si>
  <si>
    <t>QAW-014a</t>
  </si>
  <si>
    <t>SBW-119a</t>
  </si>
  <si>
    <t>SBW-119d</t>
  </si>
  <si>
    <t>SBW-120a</t>
  </si>
  <si>
    <t>SBW-121a</t>
  </si>
  <si>
    <t>SBW-121d</t>
  </si>
  <si>
    <t>QAW-015a</t>
  </si>
  <si>
    <t>SBW-122a</t>
  </si>
  <si>
    <t>SBW-123a</t>
  </si>
  <si>
    <t>SBW-124a</t>
  </si>
  <si>
    <t>QAW-016a</t>
  </si>
  <si>
    <t>SBW-125a</t>
  </si>
  <si>
    <t>SBW-126a</t>
  </si>
  <si>
    <t>SBW-127a</t>
  </si>
  <si>
    <t>QAW-011a</t>
  </si>
  <si>
    <t>SBW-104c</t>
  </si>
  <si>
    <t>SBW-105c</t>
  </si>
  <si>
    <t>SBW- 105e</t>
  </si>
  <si>
    <t>SBW-106c</t>
  </si>
  <si>
    <t>SBW-107c</t>
  </si>
  <si>
    <t>SBW-108c</t>
  </si>
  <si>
    <t>QAW-010c</t>
  </si>
  <si>
    <t>SBW-109c</t>
  </si>
  <si>
    <t>SBW-110c</t>
  </si>
  <si>
    <t>QAW-012c</t>
  </si>
  <si>
    <t>SBW-111c</t>
  </si>
  <si>
    <t>SBW-112c</t>
  </si>
  <si>
    <t>SBW-113c</t>
  </si>
  <si>
    <t>QAW-013c</t>
  </si>
  <si>
    <t>SBW-114c</t>
  </si>
  <si>
    <t>SBW-115c</t>
  </si>
  <si>
    <t>SBW-116c</t>
  </si>
  <si>
    <t>SBW-117c</t>
  </si>
  <si>
    <t>SBW-118c</t>
  </si>
  <si>
    <t>QAW-014c</t>
  </si>
  <si>
    <t>SBW-119c</t>
  </si>
  <si>
    <t>SBW-119f</t>
  </si>
  <si>
    <t>SBW-120c</t>
  </si>
  <si>
    <t>SBW-121c</t>
  </si>
  <si>
    <t>QAW-015c</t>
  </si>
  <si>
    <t>SBW-122c</t>
  </si>
  <si>
    <t>SBW-123c</t>
  </si>
  <si>
    <t>SBW-124c</t>
  </si>
  <si>
    <t>SBW-125c</t>
  </si>
  <si>
    <t>SBW-126c</t>
  </si>
  <si>
    <t>SBW-127c</t>
  </si>
  <si>
    <t>QAW-018c</t>
  </si>
  <si>
    <t>QAW-011c</t>
  </si>
  <si>
    <t>T125-242</t>
  </si>
  <si>
    <t>T125-215</t>
  </si>
  <si>
    <t>T125-42</t>
  </si>
  <si>
    <t>T125-226</t>
  </si>
  <si>
    <t>T125-151</t>
  </si>
  <si>
    <t>T125-250</t>
  </si>
  <si>
    <t>T125-128</t>
  </si>
  <si>
    <t>T125-244</t>
  </si>
  <si>
    <t>T125-222</t>
  </si>
  <si>
    <t>T125-252</t>
  </si>
  <si>
    <t>T125-44</t>
  </si>
  <si>
    <t>T125-240</t>
  </si>
  <si>
    <t>T125-220</t>
  </si>
  <si>
    <t>T125-196</t>
  </si>
  <si>
    <t>T125-260</t>
  </si>
  <si>
    <t>T125-193</t>
  </si>
  <si>
    <t>T125-117</t>
  </si>
  <si>
    <t>T125-143</t>
  </si>
  <si>
    <t>T125-177</t>
  </si>
  <si>
    <t>T125-155</t>
  </si>
  <si>
    <t>T125-57</t>
  </si>
  <si>
    <t>T125-202</t>
  </si>
  <si>
    <t>sample lost</t>
  </si>
  <si>
    <t>missing filter</t>
  </si>
  <si>
    <t>no initial filter weight</t>
  </si>
  <si>
    <t>T125-247</t>
  </si>
  <si>
    <t>T125-184</t>
  </si>
  <si>
    <t>T125-18</t>
  </si>
  <si>
    <t>T125-142</t>
  </si>
  <si>
    <t>T125-213</t>
  </si>
  <si>
    <t>T125-116</t>
  </si>
  <si>
    <t>T125-232</t>
  </si>
  <si>
    <t>T125-223</t>
  </si>
  <si>
    <t>T125-192</t>
  </si>
  <si>
    <t>glass</t>
  </si>
  <si>
    <t>T125-135</t>
  </si>
  <si>
    <t>T125-203</t>
  </si>
  <si>
    <t>T125-197</t>
  </si>
  <si>
    <t>T125-156</t>
  </si>
  <si>
    <t>T125-159</t>
  </si>
  <si>
    <t>T125-165</t>
  </si>
  <si>
    <t>T125-174</t>
  </si>
  <si>
    <t>T125-64</t>
  </si>
  <si>
    <t>T125-77</t>
  </si>
  <si>
    <t>T125-162</t>
  </si>
  <si>
    <t>T125-56</t>
  </si>
  <si>
    <t>T125-11</t>
  </si>
  <si>
    <t>T125-85</t>
  </si>
  <si>
    <t>T125-91</t>
  </si>
  <si>
    <t>T125-86</t>
  </si>
  <si>
    <t>T125-33</t>
  </si>
  <si>
    <t>T125-173</t>
  </si>
  <si>
    <t>T125-194</t>
  </si>
  <si>
    <t>T125-59</t>
  </si>
  <si>
    <t>T125-100</t>
  </si>
  <si>
    <t>T125-207</t>
  </si>
  <si>
    <t>T125-153</t>
  </si>
  <si>
    <t>T125-109</t>
  </si>
  <si>
    <t>T125-25</t>
  </si>
  <si>
    <t>T125-216</t>
  </si>
  <si>
    <t>T125-239</t>
  </si>
  <si>
    <t>T125-13</t>
  </si>
  <si>
    <t>T125-45</t>
  </si>
  <si>
    <t>T125-63</t>
  </si>
  <si>
    <t>T125-108</t>
  </si>
  <si>
    <t>T125-90</t>
  </si>
  <si>
    <t>T125-148</t>
  </si>
  <si>
    <t>T125-118</t>
  </si>
  <si>
    <t>T125-238</t>
  </si>
  <si>
    <t>T125-10</t>
  </si>
  <si>
    <t>FILTERS</t>
  </si>
  <si>
    <t>WATER</t>
  </si>
  <si>
    <t>SBW-128</t>
  </si>
  <si>
    <t>SBW-129</t>
  </si>
  <si>
    <t>QAW-020</t>
  </si>
  <si>
    <t>Process blank</t>
  </si>
  <si>
    <t>SBW-128b</t>
  </si>
  <si>
    <t>SBW-129b</t>
  </si>
  <si>
    <t>SBW-130b</t>
  </si>
  <si>
    <t>SBW-128a</t>
  </si>
  <si>
    <t>SBW-129a</t>
  </si>
  <si>
    <t>SBW-130a</t>
  </si>
  <si>
    <t>SBW-128c</t>
  </si>
  <si>
    <t>SBW-129c</t>
  </si>
  <si>
    <t>SBW-130c</t>
  </si>
  <si>
    <t>T125-229</t>
  </si>
  <si>
    <t>MLO308BHS</t>
  </si>
  <si>
    <t>CCSB inlet at Rd 102</t>
  </si>
  <si>
    <t>CCSB inlet at Rd 102 Field dup.</t>
  </si>
  <si>
    <t xml:space="preserve">CCSB inlet at Rd 102 Field dup. </t>
  </si>
  <si>
    <t>CCSB Inlet @ Rd 102</t>
  </si>
  <si>
    <t>CCSB Site D</t>
  </si>
  <si>
    <t>SBW-130</t>
  </si>
  <si>
    <t>SBW-131</t>
  </si>
  <si>
    <t>SBW-132</t>
  </si>
  <si>
    <t>SBW-133</t>
  </si>
  <si>
    <t>SBW-134</t>
  </si>
  <si>
    <t>SBW-135</t>
  </si>
  <si>
    <t>SBW-136</t>
  </si>
  <si>
    <t>QAW-021</t>
  </si>
  <si>
    <t>SBW-137</t>
  </si>
  <si>
    <t>SBW-138</t>
  </si>
  <si>
    <t>SBW-139</t>
  </si>
  <si>
    <t>QAW-022</t>
  </si>
  <si>
    <t>SBW-140</t>
  </si>
  <si>
    <t>SBW-141</t>
  </si>
  <si>
    <t>QAW-023</t>
  </si>
  <si>
    <t>SBW-142</t>
  </si>
  <si>
    <t>SBW-143</t>
  </si>
  <si>
    <t>SBW-144</t>
  </si>
  <si>
    <t>QAW-024</t>
  </si>
  <si>
    <t>gr13694</t>
  </si>
  <si>
    <t>gr13695</t>
  </si>
  <si>
    <t>gr13836</t>
  </si>
  <si>
    <t>gr13837</t>
  </si>
  <si>
    <t>gr13896</t>
  </si>
  <si>
    <t>gr13897</t>
  </si>
  <si>
    <t>gr13898</t>
  </si>
  <si>
    <t>gr13900</t>
  </si>
  <si>
    <t>gr13901</t>
  </si>
  <si>
    <t>gr13902</t>
  </si>
  <si>
    <t>gr13903</t>
  </si>
  <si>
    <t>gr13904</t>
  </si>
  <si>
    <t>gr13972</t>
  </si>
  <si>
    <t>gr13973</t>
  </si>
  <si>
    <t>gr13974</t>
  </si>
  <si>
    <t>gr14020</t>
  </si>
  <si>
    <t>gr14021</t>
  </si>
  <si>
    <t>gr14022</t>
  </si>
  <si>
    <t>gr14023</t>
  </si>
  <si>
    <t>PETG</t>
  </si>
  <si>
    <t>T125-31</t>
  </si>
  <si>
    <t>T125-14</t>
  </si>
  <si>
    <t>T125-160</t>
  </si>
  <si>
    <t>T125-62</t>
  </si>
  <si>
    <t>T125-40</t>
  </si>
  <si>
    <t>T125-52</t>
  </si>
  <si>
    <t>MEDIUM</t>
  </si>
  <si>
    <t>WS</t>
  </si>
  <si>
    <t>WSQ</t>
  </si>
  <si>
    <t>OAQ</t>
  </si>
  <si>
    <t/>
  </si>
  <si>
    <t>gr14063</t>
  </si>
  <si>
    <t>SBW-145</t>
  </si>
  <si>
    <t>gr14064</t>
  </si>
  <si>
    <t>SBW-146</t>
  </si>
  <si>
    <t>gr14065</t>
  </si>
  <si>
    <t>QAW-025</t>
  </si>
  <si>
    <t>gr14067</t>
  </si>
  <si>
    <t>SBW-147</t>
  </si>
  <si>
    <t>gr14068</t>
  </si>
  <si>
    <t>SBW-148</t>
  </si>
  <si>
    <t>gr14069</t>
  </si>
  <si>
    <t>gr14070</t>
  </si>
  <si>
    <t>SBW-149</t>
  </si>
  <si>
    <t>gr14071</t>
  </si>
  <si>
    <t>SBW-150</t>
  </si>
  <si>
    <t>gr14072</t>
  </si>
  <si>
    <t>SBW-151</t>
  </si>
  <si>
    <t>gr14073</t>
  </si>
  <si>
    <t>SBW-152</t>
  </si>
  <si>
    <t>QAW-026</t>
  </si>
  <si>
    <t>gr14099</t>
  </si>
  <si>
    <t>SBW-153</t>
  </si>
  <si>
    <t>gr14100</t>
  </si>
  <si>
    <t>SBW-154</t>
  </si>
  <si>
    <t xml:space="preserve">CCSB inlet at Rd 102 dup </t>
  </si>
  <si>
    <t>gr14101</t>
  </si>
  <si>
    <t>SBW-155</t>
  </si>
  <si>
    <t>gr14102</t>
  </si>
  <si>
    <t>gr14128</t>
  </si>
  <si>
    <t>SBW-156</t>
  </si>
  <si>
    <t>gr14129</t>
  </si>
  <si>
    <t>SBW-157</t>
  </si>
  <si>
    <t>gr14130</t>
  </si>
  <si>
    <t>SBW-158</t>
  </si>
  <si>
    <t>gr14131</t>
  </si>
  <si>
    <t>SBW-159</t>
  </si>
  <si>
    <t>gr14132</t>
  </si>
  <si>
    <t>QAW-028</t>
  </si>
  <si>
    <t>gr14135</t>
  </si>
  <si>
    <t>SBW-160</t>
  </si>
  <si>
    <t>gr14136</t>
  </si>
  <si>
    <t>SBW-161</t>
  </si>
  <si>
    <t>gr14192</t>
  </si>
  <si>
    <t>SBW-162</t>
  </si>
  <si>
    <t>gr14193</t>
  </si>
  <si>
    <t>QAW-029</t>
  </si>
  <si>
    <t>gr14328</t>
  </si>
  <si>
    <t>SBW-163</t>
  </si>
  <si>
    <t>gr14330</t>
  </si>
  <si>
    <t>SBW-164</t>
  </si>
  <si>
    <t>gr14380</t>
  </si>
  <si>
    <t>SBW-165</t>
  </si>
  <si>
    <t>CCSB Explore 1</t>
  </si>
  <si>
    <t>gr14381</t>
  </si>
  <si>
    <t>SBW-166</t>
  </si>
  <si>
    <t>CCSB Explore 2</t>
  </si>
  <si>
    <t>gr14406</t>
  </si>
  <si>
    <t>SBW-167</t>
  </si>
  <si>
    <t>CCSB Explore-3</t>
  </si>
  <si>
    <t>gr14407</t>
  </si>
  <si>
    <t>SBW-168</t>
  </si>
  <si>
    <t>CCSB Explore-4</t>
  </si>
  <si>
    <t>gr14408</t>
  </si>
  <si>
    <t>SBW-169</t>
  </si>
  <si>
    <t>CCSB Explore-5</t>
  </si>
  <si>
    <t>gr14409</t>
  </si>
  <si>
    <t>SBW-170</t>
  </si>
  <si>
    <t>CCSB Explore-6</t>
  </si>
  <si>
    <t>Y</t>
  </si>
  <si>
    <t>N</t>
  </si>
  <si>
    <t>SB</t>
  </si>
  <si>
    <t>QAW-030</t>
  </si>
  <si>
    <t>gr11720</t>
  </si>
  <si>
    <t>gr11721</t>
  </si>
  <si>
    <t>gr11722</t>
  </si>
  <si>
    <t>gr11723</t>
  </si>
  <si>
    <t>gr11724</t>
  </si>
  <si>
    <t>gr11725</t>
  </si>
  <si>
    <t>gr11726</t>
  </si>
  <si>
    <t>gr11727</t>
  </si>
  <si>
    <t>gr11728</t>
  </si>
  <si>
    <t>gr11729</t>
  </si>
  <si>
    <t>gr11730</t>
  </si>
  <si>
    <t>gr11731</t>
  </si>
  <si>
    <t>gr11732</t>
  </si>
  <si>
    <t>gr11733</t>
  </si>
  <si>
    <t>CCSB outlet FDUP</t>
  </si>
  <si>
    <t>gr11734</t>
  </si>
  <si>
    <t>Source Blank</t>
  </si>
  <si>
    <t>gr11735</t>
  </si>
  <si>
    <t>gr11736</t>
  </si>
  <si>
    <t>gr11737</t>
  </si>
  <si>
    <t>gr11738</t>
  </si>
  <si>
    <t>gr11739</t>
  </si>
  <si>
    <t>Field Blank</t>
  </si>
  <si>
    <t>gr11740</t>
  </si>
  <si>
    <t>gr11750</t>
  </si>
  <si>
    <t>gr11751</t>
  </si>
  <si>
    <t>gr11752</t>
  </si>
  <si>
    <t>gr11753</t>
  </si>
  <si>
    <t>gr11754</t>
  </si>
  <si>
    <t>gr11755</t>
  </si>
  <si>
    <t>gr11764</t>
  </si>
  <si>
    <t>gr11765</t>
  </si>
  <si>
    <t>gr11766</t>
  </si>
  <si>
    <t>gr11767</t>
  </si>
  <si>
    <t>gr11768</t>
  </si>
  <si>
    <t>gr11769</t>
  </si>
  <si>
    <t>grab sample for CCSB spatial variability check with in situ measurements</t>
  </si>
  <si>
    <t>gr11770</t>
  </si>
  <si>
    <t>gr11771</t>
  </si>
  <si>
    <t>gr11772</t>
  </si>
  <si>
    <t>gr11792</t>
  </si>
  <si>
    <t>gr11793</t>
  </si>
  <si>
    <t>gr11794</t>
  </si>
  <si>
    <t>gr11795</t>
  </si>
  <si>
    <t>gr11796</t>
  </si>
  <si>
    <t>gr11797</t>
  </si>
  <si>
    <t>gr11798</t>
  </si>
  <si>
    <t>gr11799</t>
  </si>
  <si>
    <t>gr11800</t>
  </si>
  <si>
    <t>gr11801</t>
  </si>
  <si>
    <t>gr11802</t>
  </si>
  <si>
    <t>gr11803</t>
  </si>
  <si>
    <t>gr11804</t>
  </si>
  <si>
    <t>gr11805</t>
  </si>
  <si>
    <t>gr11806</t>
  </si>
  <si>
    <t>gr11807</t>
  </si>
  <si>
    <t>gr11808</t>
  </si>
  <si>
    <t>gr11809</t>
  </si>
  <si>
    <t>gr11810</t>
  </si>
  <si>
    <t>gr11811</t>
  </si>
  <si>
    <t>CCSB ET-1B</t>
  </si>
  <si>
    <t>gr11906</t>
  </si>
  <si>
    <t>gr11907</t>
  </si>
  <si>
    <t>GR 15240</t>
  </si>
  <si>
    <t>SBW-171</t>
  </si>
  <si>
    <t>GR 15241</t>
  </si>
  <si>
    <t>Process Blank ("CCSB Inlet @ Rd 102" on labels)</t>
  </si>
  <si>
    <t>QAW-171</t>
  </si>
  <si>
    <t>GR 15242</t>
  </si>
  <si>
    <t>CCSB Outlet</t>
  </si>
  <si>
    <t>SBW-172</t>
  </si>
  <si>
    <t>GR 15243</t>
  </si>
  <si>
    <t>SBW-173</t>
  </si>
  <si>
    <t>GR 15244</t>
  </si>
  <si>
    <t>SBW-174</t>
  </si>
  <si>
    <t>GR 15245</t>
  </si>
  <si>
    <t>CCSB Weir N. Abutment</t>
  </si>
  <si>
    <t>SBW-175</t>
  </si>
  <si>
    <t>GR 15246</t>
  </si>
  <si>
    <t>CCSB Weir S. Abutment</t>
  </si>
  <si>
    <t>SBW-176</t>
  </si>
  <si>
    <t>GR 15247</t>
  </si>
  <si>
    <t>SBW-177</t>
  </si>
  <si>
    <t>GR 15248</t>
  </si>
  <si>
    <t>SBW-178</t>
  </si>
  <si>
    <t>GR 15249</t>
  </si>
  <si>
    <t>SBW-179</t>
  </si>
  <si>
    <t>GR 15250</t>
  </si>
  <si>
    <t>SBW-180</t>
  </si>
  <si>
    <t>GR 15251</t>
  </si>
  <si>
    <t>SBW-181</t>
  </si>
  <si>
    <t>GR 15252</t>
  </si>
  <si>
    <t>SBW-182</t>
  </si>
  <si>
    <t>GR 15365</t>
  </si>
  <si>
    <t>QAW-191</t>
  </si>
  <si>
    <t>GR 15366</t>
  </si>
  <si>
    <t>SBW-183</t>
  </si>
  <si>
    <t>GR 15367</t>
  </si>
  <si>
    <t>SBW-184</t>
  </si>
  <si>
    <t>GR 15368</t>
  </si>
  <si>
    <t>SBW-185</t>
  </si>
  <si>
    <t>GR 15369</t>
  </si>
  <si>
    <t>SBW-186</t>
  </si>
  <si>
    <t>GR 15370</t>
  </si>
  <si>
    <t>SBW-187</t>
  </si>
  <si>
    <t>GR 15371</t>
  </si>
  <si>
    <t>SBW-188</t>
  </si>
  <si>
    <t>GR 15372</t>
  </si>
  <si>
    <t>SBW-189</t>
  </si>
  <si>
    <t>GR 15373</t>
  </si>
  <si>
    <t>SBW-190</t>
  </si>
  <si>
    <t>GR 15374</t>
  </si>
  <si>
    <t>SBW-191</t>
  </si>
  <si>
    <t>GR15378</t>
  </si>
  <si>
    <t>SBW-192</t>
  </si>
  <si>
    <t>GR15379</t>
  </si>
  <si>
    <t>SBW-193</t>
  </si>
  <si>
    <t>GR15380</t>
  </si>
  <si>
    <t>SBW-194</t>
  </si>
  <si>
    <t>GR15381</t>
  </si>
  <si>
    <t>SBW-170/2</t>
  </si>
  <si>
    <t>T125-73</t>
  </si>
  <si>
    <t>T125-26</t>
  </si>
  <si>
    <t>T125-43</t>
  </si>
  <si>
    <t>T125-89</t>
  </si>
  <si>
    <t>T125-34</t>
  </si>
  <si>
    <t>T125-38</t>
  </si>
  <si>
    <t>T125-94</t>
  </si>
  <si>
    <t>T125-80</t>
  </si>
  <si>
    <t>T125-95</t>
  </si>
  <si>
    <t>T125-54</t>
  </si>
  <si>
    <t>T125-101</t>
  </si>
  <si>
    <t>T125-32</t>
  </si>
  <si>
    <t xml:space="preserve">T125-82 </t>
  </si>
  <si>
    <t>T125-84</t>
  </si>
  <si>
    <t>T125-113</t>
  </si>
  <si>
    <t xml:space="preserve">T125-111 </t>
  </si>
  <si>
    <t>T125-58</t>
  </si>
  <si>
    <t>T125-105</t>
  </si>
  <si>
    <t>125-105</t>
  </si>
  <si>
    <t>no data</t>
  </si>
  <si>
    <t>T125-65</t>
  </si>
  <si>
    <t>T250-11</t>
  </si>
  <si>
    <t>T125-81</t>
  </si>
  <si>
    <t>G250-98</t>
  </si>
  <si>
    <t>T125-9</t>
  </si>
  <si>
    <t>T125-17</t>
  </si>
  <si>
    <t>T125-97</t>
  </si>
  <si>
    <t>T125-79</t>
  </si>
  <si>
    <t>T125-12</t>
  </si>
  <si>
    <t>T125-39</t>
  </si>
  <si>
    <t>T125-87</t>
  </si>
  <si>
    <t>T250-9</t>
  </si>
  <si>
    <t>T250-21</t>
  </si>
  <si>
    <t>not detectable</t>
  </si>
  <si>
    <t xml:space="preserve">T125-41 </t>
  </si>
  <si>
    <t xml:space="preserve">T125-75 </t>
  </si>
  <si>
    <t xml:space="preserve">T125-88a </t>
  </si>
  <si>
    <t xml:space="preserve">T125-52 </t>
  </si>
  <si>
    <t xml:space="preserve">T125-68 </t>
  </si>
  <si>
    <t xml:space="preserve">T125-97 </t>
  </si>
  <si>
    <t xml:space="preserve">T250-22 </t>
  </si>
  <si>
    <t xml:space="preserve">T250-18 </t>
  </si>
  <si>
    <t>T250-5</t>
  </si>
  <si>
    <t>gr15418</t>
  </si>
  <si>
    <t>gr15743</t>
  </si>
  <si>
    <t>gr15746</t>
  </si>
  <si>
    <t>gr15731</t>
  </si>
  <si>
    <t>gr15732</t>
  </si>
  <si>
    <t>gr15740</t>
  </si>
  <si>
    <t>gr15739</t>
  </si>
  <si>
    <t>gr15747</t>
  </si>
  <si>
    <t>gr15733</t>
  </si>
  <si>
    <t>gr15734</t>
  </si>
  <si>
    <t>gr15735</t>
  </si>
  <si>
    <t>gr15738</t>
  </si>
  <si>
    <t>gr15737</t>
  </si>
  <si>
    <t>gr15748</t>
  </si>
  <si>
    <t>gr15749</t>
  </si>
  <si>
    <t>gr15736</t>
  </si>
  <si>
    <t>gr15730</t>
  </si>
  <si>
    <t>gr15416</t>
  </si>
  <si>
    <t>gr15473</t>
  </si>
  <si>
    <t>gr15548</t>
  </si>
  <si>
    <t>gr15745</t>
  </si>
  <si>
    <t>gr15417</t>
  </si>
  <si>
    <t>gr15471</t>
  </si>
  <si>
    <t>gr15472</t>
  </si>
  <si>
    <t>gr15549</t>
  </si>
  <si>
    <t>gr15744</t>
  </si>
  <si>
    <t>gr15703</t>
  </si>
  <si>
    <t>gr15706</t>
  </si>
  <si>
    <t>gr15705</t>
  </si>
  <si>
    <t>gr15704</t>
  </si>
  <si>
    <t>gr15751</t>
  </si>
  <si>
    <t>gr15750</t>
  </si>
  <si>
    <t>gr15754</t>
  </si>
  <si>
    <t>gr15755</t>
  </si>
  <si>
    <t>gr15752</t>
  </si>
  <si>
    <t>gr15753</t>
  </si>
  <si>
    <t>QAW-196</t>
  </si>
  <si>
    <t>QAW-214</t>
  </si>
  <si>
    <t>SBW-217</t>
  </si>
  <si>
    <t>CCSB F1</t>
  </si>
  <si>
    <t>SBW-206</t>
  </si>
  <si>
    <t>CCSB F10</t>
  </si>
  <si>
    <t>SBW-207</t>
  </si>
  <si>
    <t>CCSB F16</t>
  </si>
  <si>
    <t>SBW-214</t>
  </si>
  <si>
    <t>CCSB F18</t>
  </si>
  <si>
    <t>SBW-213</t>
  </si>
  <si>
    <t>CCSB F19</t>
  </si>
  <si>
    <t>SBW-218</t>
  </si>
  <si>
    <t>CCSB F2</t>
  </si>
  <si>
    <t>SBW-208</t>
  </si>
  <si>
    <t>CCSB F23</t>
  </si>
  <si>
    <t>SBW-209</t>
  </si>
  <si>
    <t>CCSB F26</t>
  </si>
  <si>
    <t>SBQ-209</t>
  </si>
  <si>
    <t>SBW-212</t>
  </si>
  <si>
    <t>CCSB F27</t>
  </si>
  <si>
    <t>SBW-211</t>
  </si>
  <si>
    <t>CCSB F29</t>
  </si>
  <si>
    <t>SBW-219</t>
  </si>
  <si>
    <t>CCSB F3</t>
  </si>
  <si>
    <t>SBQ-219</t>
  </si>
  <si>
    <t>SBW-210</t>
  </si>
  <si>
    <t>CCSB F36</t>
  </si>
  <si>
    <t>SBW-205</t>
  </si>
  <si>
    <t>CCSB F8</t>
  </si>
  <si>
    <t>SBW-195</t>
  </si>
  <si>
    <t>SBW-198</t>
  </si>
  <si>
    <t>SBW-199</t>
  </si>
  <si>
    <t>SBW-216</t>
  </si>
  <si>
    <t>SBW-196</t>
  </si>
  <si>
    <t>SBW-197</t>
  </si>
  <si>
    <t>SBQ-197</t>
  </si>
  <si>
    <t>SBW-200</t>
  </si>
  <si>
    <t>SBW-215</t>
  </si>
  <si>
    <t>SBW-201</t>
  </si>
  <si>
    <t>CCSB outlet (site F39)</t>
  </si>
  <si>
    <t>SBW-204</t>
  </si>
  <si>
    <t>CCSB site F11</t>
  </si>
  <si>
    <t>SBW-203</t>
  </si>
  <si>
    <t>CCSB site F14</t>
  </si>
  <si>
    <t>SBW-202</t>
  </si>
  <si>
    <t>CCSB site F15</t>
  </si>
  <si>
    <t>SBW-222</t>
  </si>
  <si>
    <t>CCSB site F32</t>
  </si>
  <si>
    <t>SBW-221</t>
  </si>
  <si>
    <t>CCSB site F33</t>
  </si>
  <si>
    <t>SBW-225</t>
  </si>
  <si>
    <t>CCSB site F4</t>
  </si>
  <si>
    <t>SBQ-225</t>
  </si>
  <si>
    <t>SBW-223</t>
  </si>
  <si>
    <t>CCSB site F40</t>
  </si>
  <si>
    <t>SBW-224</t>
  </si>
  <si>
    <t>CCSB site F5</t>
  </si>
  <si>
    <t>gr15756</t>
  </si>
  <si>
    <t>SBW-226</t>
  </si>
  <si>
    <t>F21</t>
  </si>
  <si>
    <t>gr15757</t>
  </si>
  <si>
    <t>SBW-227</t>
  </si>
  <si>
    <t>F22</t>
  </si>
  <si>
    <t>gr15760</t>
  </si>
  <si>
    <t>SBW-229</t>
  </si>
  <si>
    <t>F34</t>
  </si>
  <si>
    <t>gr15758</t>
  </si>
  <si>
    <t>SBW-228</t>
  </si>
  <si>
    <t>F35</t>
  </si>
  <si>
    <t>gr15759</t>
  </si>
  <si>
    <t>SBQ-228</t>
  </si>
  <si>
    <t>QAW-228</t>
  </si>
  <si>
    <t>gr15768</t>
  </si>
  <si>
    <t>NA</t>
  </si>
  <si>
    <t>Adjusted Count</t>
  </si>
  <si>
    <t>Unit COST (net)</t>
  </si>
  <si>
    <t>Total Cost (gross)</t>
  </si>
  <si>
    <t>Baseline water/particulate (Task1-2) 2010-13 [Gross]</t>
  </si>
  <si>
    <t>Unit COST (gross)</t>
  </si>
  <si>
    <t>Baseline water/particulate (Task1-2) 2014 [Gross]</t>
  </si>
  <si>
    <t>Grand TOTAL =</t>
  </si>
  <si>
    <t>pct UNF-MeHg/UNF-THg</t>
  </si>
  <si>
    <t>Check MeHg-UNF -- ratio of MeHg/THg is anomalously low &lt; 0.1 %</t>
  </si>
  <si>
    <t>(%) - based on ng/L - volumetric</t>
  </si>
  <si>
    <t>Check MeHg-UNF and THg-UNF -- ratio MeHg/THg is anomalously low</t>
  </si>
  <si>
    <t>MeHg/THg in filtered water is anomalously low -- check both THg-F and MeHg-F</t>
  </si>
  <si>
    <r>
      <t xml:space="preserve">Check  MeHg-F and MeHg-P -- ratio of MeHg/THg (WW = P + F) is anomalously low),
</t>
    </r>
    <r>
      <rPr>
        <b/>
        <sz val="11"/>
        <color rgb="FFFF0000"/>
        <rFont val="Calibri"/>
        <family val="2"/>
        <scheme val="minor"/>
      </rPr>
      <t xml:space="preserve">Note large HgT ng/g filter </t>
    </r>
  </si>
  <si>
    <r>
      <t xml:space="preserve">Check MeHg-UNF -- ratio of MeHg/THg is anomalously low &lt; 0.1 %, </t>
    </r>
    <r>
      <rPr>
        <b/>
        <sz val="11"/>
        <color rgb="FFFF0000"/>
        <rFont val="Calibri"/>
        <family val="2"/>
        <scheme val="minor"/>
      </rPr>
      <t xml:space="preserve">
MeHg in F sample much higher from UNF, switched? (EK)</t>
    </r>
  </si>
  <si>
    <r>
      <rPr>
        <b/>
        <sz val="11"/>
        <rFont val="Calibri"/>
        <family val="2"/>
        <scheme val="minor"/>
      </rPr>
      <t>larger than usual difference between RHg/p-THg based on dry wt. and RHg/p-Thg based on volumetric,</t>
    </r>
    <r>
      <rPr>
        <b/>
        <sz val="11"/>
        <color rgb="FFFF0000"/>
        <rFont val="Calibri"/>
        <family val="2"/>
        <scheme val="minor"/>
      </rPr>
      <t xml:space="preserve">
Note high DEV for TSS, low TSS on the THg filter = higher THg ng/g</t>
    </r>
  </si>
  <si>
    <t>Original Site Code</t>
  </si>
  <si>
    <t>Cache C at Yolo</t>
  </si>
  <si>
    <t>gr16870</t>
  </si>
  <si>
    <t>gr16891</t>
  </si>
  <si>
    <t>gr16922</t>
  </si>
  <si>
    <t>gr16923</t>
  </si>
  <si>
    <t>gr16924</t>
  </si>
  <si>
    <t>gr17017</t>
  </si>
  <si>
    <t>gr17018</t>
  </si>
  <si>
    <t>QAW-230</t>
  </si>
  <si>
    <t>SBW-231</t>
  </si>
  <si>
    <t>SBW-232</t>
  </si>
  <si>
    <t>SBW-233</t>
  </si>
  <si>
    <t>SBW-234</t>
  </si>
  <si>
    <t>SBW-235</t>
  </si>
  <si>
    <t>SBW-236</t>
  </si>
  <si>
    <t>SBW-237</t>
  </si>
  <si>
    <t>SBW-238</t>
  </si>
  <si>
    <t>SBW-239</t>
  </si>
  <si>
    <t>SBW-240</t>
  </si>
  <si>
    <t>SBW-241</t>
  </si>
  <si>
    <t>SBW-242</t>
  </si>
  <si>
    <t>SBW-243</t>
  </si>
  <si>
    <t>SBW-244</t>
  </si>
  <si>
    <t>SBW-246</t>
  </si>
  <si>
    <t>SBW-247</t>
  </si>
  <si>
    <t>SBW-248</t>
  </si>
  <si>
    <t>SBW-249</t>
  </si>
  <si>
    <t>SBW-250</t>
  </si>
  <si>
    <t>SBW-251</t>
  </si>
  <si>
    <t>SBW-252</t>
  </si>
  <si>
    <t>SBW-253</t>
  </si>
  <si>
    <t>SBW-254</t>
  </si>
  <si>
    <t>SBW-255</t>
  </si>
  <si>
    <t>SBQ-255</t>
  </si>
  <si>
    <t>RUQ-01</t>
  </si>
  <si>
    <t>RUM-01</t>
  </si>
  <si>
    <t>RUM-02</t>
  </si>
  <si>
    <t>RUM-03</t>
  </si>
  <si>
    <t>RUM-04</t>
  </si>
  <si>
    <t>RUM-05</t>
  </si>
  <si>
    <t>RUM-06</t>
  </si>
  <si>
    <t>RUM-07</t>
  </si>
  <si>
    <t>RUM-08</t>
  </si>
  <si>
    <t>RUQ-09</t>
  </si>
  <si>
    <t>Update data table with Pw so4 number sort 159</t>
  </si>
  <si>
    <t>To Do</t>
  </si>
  <si>
    <t>sed HgT data summary updated w/ correct cc values.</t>
  </si>
  <si>
    <t>Complete</t>
  </si>
  <si>
    <t>update sed HgT data table</t>
  </si>
  <si>
    <t>FILTER</t>
  </si>
  <si>
    <t>completed flagging THg data</t>
  </si>
  <si>
    <t>OW p-MeHg QA FLAG
PRL = 0.06 (ng/L)</t>
  </si>
  <si>
    <t>completed flagging MeHg data</t>
  </si>
  <si>
    <t>OW p-RHg QA FLAG
PRL = 3.0 (ng/g)</t>
  </si>
  <si>
    <t>Station ID</t>
  </si>
  <si>
    <t>Sample_start_dt
TIMESTAMP
yyyymmddhhmm</t>
  </si>
  <si>
    <t>NWIS</t>
  </si>
  <si>
    <t xml:space="preserve">ISSUE: In creating a Summary Statistics table of surface sediment data for the SIR, MMD discoved 5 cases where the recently updated THg data (updated due to imposing the 20% acceptance criteria for the Std. Curves) did not include ReRuns in the averages that were calculated. All of these samples were part of the 0513 field effort and included: T7-RA, T9-LC, T10-RC, T12-D, T12-O.   MMD calculated the appropriate averages in the original file (SHgT_CCSB Transect 0513) updated this Data Summary  ('Surf.SED' tab) with those values.   </t>
  </si>
  <si>
    <t>SBW-256</t>
  </si>
  <si>
    <t>SBW-257</t>
  </si>
  <si>
    <t>SBW-258</t>
  </si>
  <si>
    <t>SBW-261</t>
  </si>
  <si>
    <t>SBQ-261</t>
  </si>
  <si>
    <t>SBW-262</t>
  </si>
  <si>
    <t>SBW-263</t>
  </si>
  <si>
    <t>SBW-264</t>
  </si>
  <si>
    <t>SBW-265</t>
  </si>
  <si>
    <t>SBW-267</t>
  </si>
  <si>
    <t>SBW-268</t>
  </si>
  <si>
    <t>SBW-269</t>
  </si>
  <si>
    <t>SBW-270</t>
  </si>
  <si>
    <t>SBW-271</t>
  </si>
  <si>
    <t>SBW-272</t>
  </si>
  <si>
    <t>SBW-273</t>
  </si>
  <si>
    <t>inlet</t>
  </si>
  <si>
    <t>N weir</t>
  </si>
  <si>
    <t>S weir</t>
  </si>
  <si>
    <t>Rumsey</t>
  </si>
  <si>
    <t>RUM-10</t>
  </si>
  <si>
    <t>RUM-11</t>
  </si>
  <si>
    <t>RUM-12</t>
  </si>
  <si>
    <t>SBQ-261 FDUP</t>
  </si>
  <si>
    <t>SBW-259 (RUM 10)</t>
  </si>
  <si>
    <t>SBW-260 (RUM 11)</t>
  </si>
  <si>
    <t>SBW-266 (RUM 12)</t>
  </si>
  <si>
    <t>SBW-255 REP</t>
  </si>
  <si>
    <t>SBW-261 REP</t>
  </si>
  <si>
    <t>TSS Comment</t>
  </si>
  <si>
    <t>RHg filter stuck to top of dish - some of filtrate left on top of dish</t>
  </si>
  <si>
    <t>correct volume for RHg filter is 95 mL - checked with Toni</t>
  </si>
  <si>
    <t>THg filter stuck to top of dish - some of filtrate left on top of dish</t>
  </si>
  <si>
    <t>THg filter - some stuck to top of dish</t>
  </si>
  <si>
    <t>initial filter weight for THg smudged</t>
  </si>
  <si>
    <t xml:space="preserve"> 2009-2013 data was flagged in final units as PRL. Starting 2014 data is being flagged at the level of the dectector. This data summary will need some clarification…pending soon!</t>
  </si>
  <si>
    <t>RUM-13</t>
  </si>
  <si>
    <t>RUM-14</t>
  </si>
  <si>
    <t>RUM-15</t>
  </si>
  <si>
    <t>RUQ-15</t>
  </si>
  <si>
    <t>RUM-16</t>
  </si>
  <si>
    <t>RUM-17</t>
  </si>
  <si>
    <t>RUM-18</t>
  </si>
  <si>
    <t>RUM-19</t>
  </si>
  <si>
    <t>RUQ-19</t>
  </si>
  <si>
    <t>QAR-019</t>
  </si>
  <si>
    <t>RUM-20</t>
  </si>
  <si>
    <t>RUM-21</t>
  </si>
  <si>
    <t>RUM-22</t>
  </si>
  <si>
    <t>RUQ-22</t>
  </si>
  <si>
    <t>SBW-276</t>
  </si>
  <si>
    <t>SBW-274</t>
  </si>
  <si>
    <t>SBW-275</t>
  </si>
  <si>
    <t>RUM-23</t>
  </si>
  <si>
    <t>SBW-277</t>
  </si>
  <si>
    <t>SBW-278</t>
  </si>
  <si>
    <t>RUM-24</t>
  </si>
  <si>
    <t>RUM-25</t>
  </si>
  <si>
    <t>RUM-26</t>
  </si>
  <si>
    <t>RUM-27</t>
  </si>
  <si>
    <t>RUM-28</t>
  </si>
  <si>
    <t>RUM-29</t>
  </si>
  <si>
    <t>SBW-279</t>
  </si>
  <si>
    <t>SBW-280</t>
  </si>
  <si>
    <t>SBW-281</t>
  </si>
  <si>
    <t>SBW-282</t>
  </si>
  <si>
    <t>SBW-283</t>
  </si>
  <si>
    <t>SBW-284</t>
  </si>
  <si>
    <t>SBW-285</t>
  </si>
  <si>
    <t>SBW-286</t>
  </si>
  <si>
    <t>SBW-287</t>
  </si>
  <si>
    <t>SBW-288</t>
  </si>
  <si>
    <t>SBW-289</t>
  </si>
  <si>
    <t>SBW-290</t>
  </si>
  <si>
    <t>SBW-291</t>
  </si>
  <si>
    <t>SBW-292</t>
  </si>
  <si>
    <t>SBW-293</t>
  </si>
  <si>
    <t>QW QA Site for        Charles Alpers</t>
  </si>
  <si>
    <t>CCSB Inflow</t>
  </si>
  <si>
    <t>CCSB Outflow</t>
  </si>
  <si>
    <t>CCSB Weir South</t>
  </si>
  <si>
    <t>REP=FDUP</t>
  </si>
  <si>
    <t>RUM-17-1</t>
  </si>
  <si>
    <t>RUM-17-2</t>
  </si>
  <si>
    <t>RUM-17-3</t>
  </si>
  <si>
    <t>RUM-18-1</t>
  </si>
  <si>
    <t>RUM-18-2</t>
  </si>
  <si>
    <t>RUM-18-3</t>
  </si>
  <si>
    <t>SBW-285 LDUP</t>
  </si>
  <si>
    <t>THg filter - lots of particles stuck to top of petri</t>
  </si>
  <si>
    <t>RHg filter, lots of particles stuck to top of petri</t>
  </si>
  <si>
    <t>THg filter, lots of particles stuck to top of petri</t>
  </si>
  <si>
    <t>Inlet</t>
  </si>
  <si>
    <t>Outlet</t>
  </si>
  <si>
    <t>S Weir</t>
  </si>
  <si>
    <t>N Weir</t>
  </si>
  <si>
    <t>RUM-30</t>
  </si>
  <si>
    <t>RUM-31</t>
  </si>
  <si>
    <t>RUM-32</t>
  </si>
  <si>
    <t>SBW-294</t>
  </si>
  <si>
    <t>RUM-33</t>
  </si>
  <si>
    <t>SBW-295</t>
  </si>
  <si>
    <t>SBW-296</t>
  </si>
  <si>
    <t>QAW-297</t>
  </si>
  <si>
    <t>SBW-298</t>
  </si>
  <si>
    <t>SBW-299</t>
  </si>
  <si>
    <t>SBW-300</t>
  </si>
  <si>
    <t>SBW-301</t>
  </si>
  <si>
    <t>SBW-302</t>
  </si>
  <si>
    <t>RUM-35</t>
  </si>
  <si>
    <t>RUM-34</t>
  </si>
  <si>
    <t>RUM-36</t>
  </si>
  <si>
    <t>SBW-303</t>
  </si>
  <si>
    <t>QAW-305</t>
  </si>
  <si>
    <t>SBW-304</t>
  </si>
  <si>
    <t>SBW-305</t>
  </si>
  <si>
    <t>SBW-306</t>
  </si>
  <si>
    <t>SBW-307</t>
  </si>
  <si>
    <t>SBW-308</t>
  </si>
  <si>
    <t>SBW-309</t>
  </si>
  <si>
    <t>SBW-310</t>
  </si>
  <si>
    <t>SBW-311</t>
  </si>
  <si>
    <t>SBQ-311</t>
  </si>
  <si>
    <t>SBW-312</t>
  </si>
  <si>
    <t>SBW-313</t>
  </si>
  <si>
    <t>SBW-314</t>
  </si>
  <si>
    <t>SBW-315</t>
  </si>
  <si>
    <t>SBW-316</t>
  </si>
  <si>
    <t>SBW-317</t>
  </si>
  <si>
    <t>SBW-318</t>
  </si>
  <si>
    <t>RUM-37</t>
  </si>
  <si>
    <t>SBW-319</t>
  </si>
  <si>
    <t>SBW-320</t>
  </si>
  <si>
    <t>SBW-321</t>
  </si>
  <si>
    <t>gr#</t>
  </si>
  <si>
    <t>QAW-231</t>
  </si>
  <si>
    <t>Menlo.ID</t>
  </si>
  <si>
    <t>CCSB.sw.0001</t>
  </si>
  <si>
    <t>CCSB.sw.0002</t>
  </si>
  <si>
    <t>CCSB.sw.0003</t>
  </si>
  <si>
    <t>CCSB.sw.0004</t>
  </si>
  <si>
    <t>CCSB.sw.0005</t>
  </si>
  <si>
    <t>CCSB.sw.0006</t>
  </si>
  <si>
    <t>CCSB.sw.0007</t>
  </si>
  <si>
    <t>CCSB.sw.0008</t>
  </si>
  <si>
    <t>CCSB.sw.0009</t>
  </si>
  <si>
    <t>CCSB.sw.0010</t>
  </si>
  <si>
    <t>CCSB.sw.0011</t>
  </si>
  <si>
    <t>CCSB.sw.0012</t>
  </si>
  <si>
    <t>CCSB.sw.0013</t>
  </si>
  <si>
    <t>CCSB.sw.0014</t>
  </si>
  <si>
    <t>CCSB.sw.0015</t>
  </si>
  <si>
    <t>CCSB.sw.0016</t>
  </si>
  <si>
    <t>CCSB.sw.0017</t>
  </si>
  <si>
    <t>CCSB.sw.0018</t>
  </si>
  <si>
    <t>CCSB.sw.0019</t>
  </si>
  <si>
    <t>CCSB.sw.0020</t>
  </si>
  <si>
    <t>CCSB.sw.0021</t>
  </si>
  <si>
    <t>CCSB.sw.0022</t>
  </si>
  <si>
    <t>CCSB.sw.0023</t>
  </si>
  <si>
    <t>CCSB.sw.0024</t>
  </si>
  <si>
    <t>CCSB.sw.0025</t>
  </si>
  <si>
    <t>CCSB.sw.0026</t>
  </si>
  <si>
    <t>CCSB.sw.0027</t>
  </si>
  <si>
    <t>CCSB.sw.0028</t>
  </si>
  <si>
    <t>CCSB.sw.0029</t>
  </si>
  <si>
    <t>CCSB.sw.0030</t>
  </si>
  <si>
    <t>CCSB.sw.0031</t>
  </si>
  <si>
    <t>CCSB.sw.0032</t>
  </si>
  <si>
    <t>CCSB.sw.0033</t>
  </si>
  <si>
    <t>CCSB.sw.0034</t>
  </si>
  <si>
    <t>CCSB.sw.0035</t>
  </si>
  <si>
    <t>CCSB.sw.0036</t>
  </si>
  <si>
    <t>CCSB.sw.0037</t>
  </si>
  <si>
    <t>CCSB.sw.0038</t>
  </si>
  <si>
    <t>CCSB.sw.0039</t>
  </si>
  <si>
    <t>CCSB.sw.0040</t>
  </si>
  <si>
    <t>CCSB.sw.0041</t>
  </si>
  <si>
    <t>CCSB.sw.0042</t>
  </si>
  <si>
    <t>CCSB.sw.0043</t>
  </si>
  <si>
    <t>CCSB.sw.0044</t>
  </si>
  <si>
    <t>CCSB.sw.0045</t>
  </si>
  <si>
    <t>CCSB.sw.0046</t>
  </si>
  <si>
    <t>CCSB.sw.0047</t>
  </si>
  <si>
    <t>CCSB.sw.0048</t>
  </si>
  <si>
    <t>CCSB.sw.0049</t>
  </si>
  <si>
    <t>CCSB.sw.0050</t>
  </si>
  <si>
    <t>CCSB.sw.0051</t>
  </si>
  <si>
    <t>CCSB.sw.0052</t>
  </si>
  <si>
    <t>CCSB.sw.0053</t>
  </si>
  <si>
    <t>CCSB.sw.0054</t>
  </si>
  <si>
    <t>CCSB.sw.0055</t>
  </si>
  <si>
    <t>CCSB.sw.0056</t>
  </si>
  <si>
    <t>CCSB.sw.0057</t>
  </si>
  <si>
    <t>CCSB.sw.0058</t>
  </si>
  <si>
    <t>CCSB.sw.0059</t>
  </si>
  <si>
    <t>CCSB.sw.0060</t>
  </si>
  <si>
    <t>CCSB.sw.0061</t>
  </si>
  <si>
    <t>CCSB.sw.0062</t>
  </si>
  <si>
    <t>CCSB.sw.0063</t>
  </si>
  <si>
    <t>CCSB.sw.0064</t>
  </si>
  <si>
    <t>CCSB.sw.0065</t>
  </si>
  <si>
    <t>CCSB.sw.0066</t>
  </si>
  <si>
    <t>CCSB.sw.0067</t>
  </si>
  <si>
    <t>CCSB.sw.0068</t>
  </si>
  <si>
    <t>CCSB.sw.0069</t>
  </si>
  <si>
    <t>CCSB.sw.0070</t>
  </si>
  <si>
    <t>CCSB.sw.0071</t>
  </si>
  <si>
    <t>CCSB.sw.0072</t>
  </si>
  <si>
    <t>CCSB.sw.0073</t>
  </si>
  <si>
    <t>CCSB.sw.0074</t>
  </si>
  <si>
    <t>CCSB.sw.0075</t>
  </si>
  <si>
    <t>CCSB.sw.0076</t>
  </si>
  <si>
    <t>CCSB.sw.0077</t>
  </si>
  <si>
    <t>CCSB.sw.0078</t>
  </si>
  <si>
    <t>CCSB.sw.0079</t>
  </si>
  <si>
    <t>CCSB.sw.0080</t>
  </si>
  <si>
    <t>CCSB.sw.0081</t>
  </si>
  <si>
    <t>CCSB.sw.0082</t>
  </si>
  <si>
    <t>CCSB.sw.0083</t>
  </si>
  <si>
    <t>CCSB.sw.0084</t>
  </si>
  <si>
    <t>CCSB.sw.0085</t>
  </si>
  <si>
    <t>CCSB.sw.0086</t>
  </si>
  <si>
    <t>CCSB.sw.0087</t>
  </si>
  <si>
    <t>CCSB.sw.0088</t>
  </si>
  <si>
    <t>CCSB.sw.0089</t>
  </si>
  <si>
    <t>CCSB.sw.0090</t>
  </si>
  <si>
    <t>CCSB.sw.0091</t>
  </si>
  <si>
    <t>CCSB.sw.0092</t>
  </si>
  <si>
    <t>CCSB.sw.0093</t>
  </si>
  <si>
    <t>CCSB.sw.0094</t>
  </si>
  <si>
    <t>CCSB.sw.0095</t>
  </si>
  <si>
    <t>CCSB.sw.0096</t>
  </si>
  <si>
    <t>CCSB.sw.0097</t>
  </si>
  <si>
    <t>CCSB.sw.0098</t>
  </si>
  <si>
    <t>CCSB.sw.0099</t>
  </si>
  <si>
    <t>CCSB.sw.0100</t>
  </si>
  <si>
    <t>CCSB.sw.0101</t>
  </si>
  <si>
    <t>CCSB.sw.0102</t>
  </si>
  <si>
    <t>CCSB.sw.0103</t>
  </si>
  <si>
    <t>CCSB.sw.0104</t>
  </si>
  <si>
    <t>CCSB.sw.0105</t>
  </si>
  <si>
    <t>CCSB.sw.0106</t>
  </si>
  <si>
    <t>CCSB.sw.0107</t>
  </si>
  <si>
    <t>CCSB.sw.0108</t>
  </si>
  <si>
    <t>CCSB.sw.0109</t>
  </si>
  <si>
    <t>CCSB.sw.0110</t>
  </si>
  <si>
    <t>CCSB.sw.0111</t>
  </si>
  <si>
    <t>CCSB.sw.0112</t>
  </si>
  <si>
    <t>CCSB.sw.0113</t>
  </si>
  <si>
    <t>CCSB.sw.0114</t>
  </si>
  <si>
    <t>CCSB.sw.0115</t>
  </si>
  <si>
    <t>CCSB.sw.0116</t>
  </si>
  <si>
    <t>CCSB.sw.0117</t>
  </si>
  <si>
    <t>CCSB.sw.0118</t>
  </si>
  <si>
    <t>CCSB.sw.0119</t>
  </si>
  <si>
    <t>CCSB.sw.0120</t>
  </si>
  <si>
    <t>CCSB.sw.0121</t>
  </si>
  <si>
    <t>CCSB.sw.0122</t>
  </si>
  <si>
    <t>CCSB.sw.0123</t>
  </si>
  <si>
    <t>CCSB.sw.0124</t>
  </si>
  <si>
    <t>CCSB.sw.0125</t>
  </si>
  <si>
    <t>CCSB.sw.0126</t>
  </si>
  <si>
    <t>CCSB.sw.0127</t>
  </si>
  <si>
    <t>CCSB.sw.0128</t>
  </si>
  <si>
    <t>CCSB.sw.0129</t>
  </si>
  <si>
    <t>CCSB.sw.0130</t>
  </si>
  <si>
    <t>CCSB.sw.0131</t>
  </si>
  <si>
    <t>CCSB.sw.0132</t>
  </si>
  <si>
    <t>CCSB.sw.0133</t>
  </si>
  <si>
    <t>CCSB.sw.0134</t>
  </si>
  <si>
    <t>CCSB.sw.0135</t>
  </si>
  <si>
    <t>CCSB.sw.0136</t>
  </si>
  <si>
    <t>CCSB.sw.0137</t>
  </si>
  <si>
    <t>CCSB.sw.0138</t>
  </si>
  <si>
    <t>CCSB.sw.0139</t>
  </si>
  <si>
    <t>CCSB.sw.0140</t>
  </si>
  <si>
    <t>CCSB.sw.0141</t>
  </si>
  <si>
    <t>CCSB.sw.0142</t>
  </si>
  <si>
    <t>CCSB.sw.0143</t>
  </si>
  <si>
    <t>CCSB.sw.0144</t>
  </si>
  <si>
    <t>CCSB.sw.0145</t>
  </si>
  <si>
    <t>CCSB.sw.0146</t>
  </si>
  <si>
    <t>CCSB.sw.0147</t>
  </si>
  <si>
    <t>CCSB.sw.0148</t>
  </si>
  <si>
    <t>CCSB.sw.0149</t>
  </si>
  <si>
    <t>CCSB.sw.0150</t>
  </si>
  <si>
    <t>CCSB.sw.0151</t>
  </si>
  <si>
    <t>CCSB.sw.0152</t>
  </si>
  <si>
    <t>CCSB.sw.0153</t>
  </si>
  <si>
    <t>CCSB.sw.0154</t>
  </si>
  <si>
    <t>CCSB.sw.0155</t>
  </si>
  <si>
    <t>CCSB.sw.0156</t>
  </si>
  <si>
    <t>CCSB.sw.0157</t>
  </si>
  <si>
    <t>CCSB.sw.0158</t>
  </si>
  <si>
    <t>CCSB.sw.0159</t>
  </si>
  <si>
    <t>CCSB.sw.0160</t>
  </si>
  <si>
    <t>CCSB.sw.0161</t>
  </si>
  <si>
    <t>CCSB.sw.0162</t>
  </si>
  <si>
    <t>CCSB.sw.0163</t>
  </si>
  <si>
    <t>CCSB.sw.0164</t>
  </si>
  <si>
    <t>CCSB.sw.0165</t>
  </si>
  <si>
    <t>CCSB.sw.0166</t>
  </si>
  <si>
    <t>CCSB.sw.0167</t>
  </si>
  <si>
    <t>CCSB.sw.0168</t>
  </si>
  <si>
    <t>CCSB.sw.0169</t>
  </si>
  <si>
    <t>CCSB.sw.0170</t>
  </si>
  <si>
    <t>CCSB.sw.0171</t>
  </si>
  <si>
    <t>CCSB.sw.0172</t>
  </si>
  <si>
    <t>CCSB.sw.0173</t>
  </si>
  <si>
    <t>CCSB.sw.0174</t>
  </si>
  <si>
    <t>CCSB.sw.0175</t>
  </si>
  <si>
    <t>CCSB.sw.0176</t>
  </si>
  <si>
    <t>CCSB.sw.0177</t>
  </si>
  <si>
    <t>CCSB.sw.0178</t>
  </si>
  <si>
    <t>CCSB.sw.0179</t>
  </si>
  <si>
    <t>CCSB.sw.0180</t>
  </si>
  <si>
    <t>CCSB.sw.0181</t>
  </si>
  <si>
    <t>CCSB.sw.0182</t>
  </si>
  <si>
    <t>CCSB.sw.0183</t>
  </si>
  <si>
    <t>CCSB.sw.0184</t>
  </si>
  <si>
    <t>CCSB.sw.0185</t>
  </si>
  <si>
    <t>CCSB.sw.0186</t>
  </si>
  <si>
    <t>CCSB.sw.0187</t>
  </si>
  <si>
    <t>CCSB.sw.0188</t>
  </si>
  <si>
    <t>CCSB.sw.0189</t>
  </si>
  <si>
    <t>CCSB.sw.0190</t>
  </si>
  <si>
    <t>CCSB.sw.0191</t>
  </si>
  <si>
    <t>CCSB.sw.0192</t>
  </si>
  <si>
    <t>CCSB.sw.0193</t>
  </si>
  <si>
    <t>CCSB.sw.0194</t>
  </si>
  <si>
    <t>CCSB.sw.0195</t>
  </si>
  <si>
    <t>CCSB.sw.0196</t>
  </si>
  <si>
    <t>CCSB.sw.0197</t>
  </si>
  <si>
    <t>CCSB.sw.0198</t>
  </si>
  <si>
    <t>CCSB.sw.0199</t>
  </si>
  <si>
    <t>CCSB.sw.0200</t>
  </si>
  <si>
    <t>CCSB.sw.0201</t>
  </si>
  <si>
    <t>CCSB.sw.0202</t>
  </si>
  <si>
    <t>CCSB.sw.0203</t>
  </si>
  <si>
    <t>CCSB.sw.0204</t>
  </si>
  <si>
    <t>CCSB.sw.0205</t>
  </si>
  <si>
    <t>CCSB.sw.0206</t>
  </si>
  <si>
    <t>CCSB.sw.0207</t>
  </si>
  <si>
    <t>CCSB.sw.0208</t>
  </si>
  <si>
    <t>CCSB.sw.0209</t>
  </si>
  <si>
    <t>CCSB.sw.0210</t>
  </si>
  <si>
    <t>CCSB.sw.0211</t>
  </si>
  <si>
    <t>CCSB.sw.0212</t>
  </si>
  <si>
    <t>CCSB.sw.0213</t>
  </si>
  <si>
    <t>CCSB.sw.0214</t>
  </si>
  <si>
    <t>CCSB.sw.0215</t>
  </si>
  <si>
    <t>CCSB.sw.0216</t>
  </si>
  <si>
    <t>CCSB.sw.0217</t>
  </si>
  <si>
    <t>CCSB.sw.0218</t>
  </si>
  <si>
    <t>CCSB.sw.0219</t>
  </si>
  <si>
    <t>CCSB.sw.0220</t>
  </si>
  <si>
    <t>CCSB.sw.0221</t>
  </si>
  <si>
    <t>CCSB.sw.0222</t>
  </si>
  <si>
    <t>CCSB.sw.0223</t>
  </si>
  <si>
    <t>CCSB.sw.0224</t>
  </si>
  <si>
    <t>CCSB.sw.0225</t>
  </si>
  <si>
    <t>CCSB.sw.0226</t>
  </si>
  <si>
    <t>CCSB.sw.0227</t>
  </si>
  <si>
    <t>CCSB.sw.0228</t>
  </si>
  <si>
    <t>CCSB.sw.0229</t>
  </si>
  <si>
    <t>CCSB.sw.0230</t>
  </si>
  <si>
    <t>CCSB.sw.0231</t>
  </si>
  <si>
    <t>CCSB.sw.0232</t>
  </si>
  <si>
    <t>CCSB.sw.0233</t>
  </si>
  <si>
    <t>CCSB.sw.0234</t>
  </si>
  <si>
    <t>CCSB.sw.0235</t>
  </si>
  <si>
    <t>CCSB.sw.0236</t>
  </si>
  <si>
    <t>CCSB.sw.0237</t>
  </si>
  <si>
    <t>CCSB.sw.0238</t>
  </si>
  <si>
    <t>CCSB.sw.0239</t>
  </si>
  <si>
    <t>CCSB.sw.0240</t>
  </si>
  <si>
    <t>CCSB.sw.0241</t>
  </si>
  <si>
    <t>CCSB.sw.0242</t>
  </si>
  <si>
    <t>CCSB.sw.0243</t>
  </si>
  <si>
    <t>CCSB.sw.0244</t>
  </si>
  <si>
    <t>CCSB.sw.0245</t>
  </si>
  <si>
    <t>CCSB.sw.0246</t>
  </si>
  <si>
    <t>CCSB.sw.0247</t>
  </si>
  <si>
    <t>CCSB.sw.0248</t>
  </si>
  <si>
    <t>CCSB.sw.0249</t>
  </si>
  <si>
    <t>CCSB.sw.0250</t>
  </si>
  <si>
    <t>CCSB.sw.0251</t>
  </si>
  <si>
    <t>CCSB.sw.0252</t>
  </si>
  <si>
    <t>CCSB.sw.0253</t>
  </si>
  <si>
    <t>CCSB.sw.0254</t>
  </si>
  <si>
    <t>CCSB.sw.0255</t>
  </si>
  <si>
    <t>CCSB.sw.0256</t>
  </si>
  <si>
    <t>CCSB.sw.0257</t>
  </si>
  <si>
    <t>CCSB.sw.0258</t>
  </si>
  <si>
    <t>CCSB.sw.0259</t>
  </si>
  <si>
    <t>CCSB.sw.0260</t>
  </si>
  <si>
    <t>CCSB.sw.0261</t>
  </si>
  <si>
    <t>CCSB.sw.0262</t>
  </si>
  <si>
    <t>CCSB.sw.0263</t>
  </si>
  <si>
    <t>CCSB.sw.0264</t>
  </si>
  <si>
    <t>CCSB.sw.0265</t>
  </si>
  <si>
    <t>CCSB.sw.0266</t>
  </si>
  <si>
    <t>CCSB.sw.0267</t>
  </si>
  <si>
    <t>CCSB.sw.0268</t>
  </si>
  <si>
    <t>CCSB.sw.0269</t>
  </si>
  <si>
    <t>CCSB.sw.0270</t>
  </si>
  <si>
    <t>CCSB.sw.0271</t>
  </si>
  <si>
    <t>CCSB.sw.0272</t>
  </si>
  <si>
    <t>CCSB.sw.0273</t>
  </si>
  <si>
    <t>CCSB.sw.0274</t>
  </si>
  <si>
    <t>CCSB.sw.0275</t>
  </si>
  <si>
    <t>CCSB.sw.0276</t>
  </si>
  <si>
    <t>CCSB.sw.0277</t>
  </si>
  <si>
    <t>CCSB.sw.0278</t>
  </si>
  <si>
    <t>CCSB.sw.0279</t>
  </si>
  <si>
    <t>CCSB.sw.0280</t>
  </si>
  <si>
    <t>CCSB.sw.0281</t>
  </si>
  <si>
    <t>CCSB.sw.0282</t>
  </si>
  <si>
    <t>CCSB.sw.0283</t>
  </si>
  <si>
    <t>CCSB.sw.0284</t>
  </si>
  <si>
    <t>CCSB.sw.0285</t>
  </si>
  <si>
    <t>CCSB.sw.0286</t>
  </si>
  <si>
    <t>CCSB.sw.0287</t>
  </si>
  <si>
    <t>CCSB.sw.0288</t>
  </si>
  <si>
    <t>CCSB.sw.0289</t>
  </si>
  <si>
    <t>CCSB.sw.0290</t>
  </si>
  <si>
    <t>CCSB.sw.0291</t>
  </si>
  <si>
    <t>CCSB.sw.0292</t>
  </si>
  <si>
    <t>CCSB.sw.0293</t>
  </si>
  <si>
    <t>CCSB.sw.0294</t>
  </si>
  <si>
    <t>CCSB.sw.0295</t>
  </si>
  <si>
    <t>CCSB.sw.0296</t>
  </si>
  <si>
    <t>CCSB.sw.0297</t>
  </si>
  <si>
    <t>CCSB.sw.0298</t>
  </si>
  <si>
    <t>CCSB.sw.0299</t>
  </si>
  <si>
    <t>CCSB.sw.0300</t>
  </si>
  <si>
    <t>CCSB.sw.0301</t>
  </si>
  <si>
    <t>CCSB.sw.0302</t>
  </si>
  <si>
    <t>CCSB.sw.0303</t>
  </si>
  <si>
    <t>CCSB.sw.0304</t>
  </si>
  <si>
    <t>CCSB.sw.0305</t>
  </si>
  <si>
    <t>CCSB.sw.0306</t>
  </si>
  <si>
    <t>CCSB.sw.0307</t>
  </si>
  <si>
    <t>CCSB.sw.0308</t>
  </si>
  <si>
    <t>CCSB.sw.0309</t>
  </si>
  <si>
    <t>CCSB.sw.0310</t>
  </si>
  <si>
    <t>CCSB.sw.0311</t>
  </si>
  <si>
    <t>CCSB.sw.0312</t>
  </si>
  <si>
    <t>CCSB.sw.0313</t>
  </si>
  <si>
    <t>CCSB.sw.0314</t>
  </si>
  <si>
    <t>CCSB.sw.0315</t>
  </si>
  <si>
    <t>CCSB.sw.0316</t>
  </si>
  <si>
    <t>CCSB.sw.0317</t>
  </si>
  <si>
    <t>CCSB.sw.0318</t>
  </si>
  <si>
    <t>CCSB.sw.0319</t>
  </si>
  <si>
    <t>CCSB.sw.0320</t>
  </si>
  <si>
    <t>CCSB.sw.0321</t>
  </si>
  <si>
    <t>CCSB.sw.0322</t>
  </si>
  <si>
    <t>CCSB.sw.0323</t>
  </si>
  <si>
    <t>CCSB.sw.0324</t>
  </si>
  <si>
    <t>CCSB.sw.0325</t>
  </si>
  <si>
    <t>CCSB.sw.0326</t>
  </si>
  <si>
    <t>CCSB.sw.0327</t>
  </si>
  <si>
    <t>CCSB.sw.0328</t>
  </si>
  <si>
    <t>CCSB.sw.0329</t>
  </si>
  <si>
    <t>CCSB.sw.0330</t>
  </si>
  <si>
    <t>CCSB.sw.0331</t>
  </si>
  <si>
    <t>CCSB.sw.0332</t>
  </si>
  <si>
    <t>CCSB.sw.0333</t>
  </si>
  <si>
    <t>CCSB.sw.0334</t>
  </si>
  <si>
    <t>CCSB.sw.0335</t>
  </si>
  <si>
    <t>CCSB.sw.0336</t>
  </si>
  <si>
    <t>CCSB.sw.0337</t>
  </si>
  <si>
    <t>CCSB.sw.0338</t>
  </si>
  <si>
    <t>CCSB.sw.0339</t>
  </si>
  <si>
    <t>CCSB.sw.0340</t>
  </si>
  <si>
    <t>CCSB.sw.0341</t>
  </si>
  <si>
    <t>CCSB.sw.0342</t>
  </si>
  <si>
    <t>CCSB.sw.0343</t>
  </si>
  <si>
    <t>CCSB.sw.0344</t>
  </si>
  <si>
    <t>CCSB.sw.0345</t>
  </si>
  <si>
    <t>CCSB.sw.0346</t>
  </si>
  <si>
    <t>CCSB.sw.0347</t>
  </si>
  <si>
    <t>CCSB.sw.0348</t>
  </si>
  <si>
    <t>CCSB.sw.0349</t>
  </si>
  <si>
    <t>CCSB.sw.0350</t>
  </si>
  <si>
    <t>CCSB.sw.0351</t>
  </si>
  <si>
    <t>CCSB.sw.0352</t>
  </si>
  <si>
    <t>CCSB.sw.0353</t>
  </si>
  <si>
    <t>CCSB.sw.0354</t>
  </si>
  <si>
    <t>CCSB.sw.0355</t>
  </si>
  <si>
    <t>CCSB.sw.0356</t>
  </si>
  <si>
    <t>CCSB.sw.0357</t>
  </si>
  <si>
    <t>CCSB.sw.0358</t>
  </si>
  <si>
    <t>CCSB.sw.0359</t>
  </si>
  <si>
    <t>CCSB.sw.0360</t>
  </si>
  <si>
    <t>CCSB.sw.0361</t>
  </si>
  <si>
    <t>CCSB.sw.0362</t>
  </si>
  <si>
    <t>CCSB.sw.0363</t>
  </si>
  <si>
    <t>CCSB.sw.0364</t>
  </si>
  <si>
    <t>CCSB.sw.0365</t>
  </si>
  <si>
    <t>CCSB.sw.0366</t>
  </si>
  <si>
    <t>CCSB.sw.0367</t>
  </si>
  <si>
    <t>CCSB.sw.0368</t>
  </si>
  <si>
    <t>CCSB.sw.0369</t>
  </si>
  <si>
    <t>CCSB.sw.0370</t>
  </si>
  <si>
    <t>CCSB.sw.0371</t>
  </si>
  <si>
    <t>CCSB.sw.0372</t>
  </si>
  <si>
    <t>CCSB.sw.0373</t>
  </si>
  <si>
    <t>CCSB.sw.0374</t>
  </si>
  <si>
    <t>CCSB.sw.0375</t>
  </si>
  <si>
    <t>CCSB.sw.0376</t>
  </si>
  <si>
    <t>CCSB.sw.0377</t>
  </si>
  <si>
    <t>CCSB.sw.0378</t>
  </si>
  <si>
    <t>CCSB.sw.0379</t>
  </si>
  <si>
    <t>CCSB.sw.0380</t>
  </si>
  <si>
    <t>CCSB.sw.0381</t>
  </si>
  <si>
    <t>CCSB.sw.0382</t>
  </si>
  <si>
    <t>CCSB.sw.0383</t>
  </si>
  <si>
    <t>CCSB.sw.0384</t>
  </si>
  <si>
    <t>CCSB.sw.0385</t>
  </si>
  <si>
    <t>CCSB.sw.0386</t>
  </si>
  <si>
    <t>CCSB.sw.0387</t>
  </si>
  <si>
    <t>CCSB.sw.0388</t>
  </si>
  <si>
    <t>CCSB.sw.0389</t>
  </si>
  <si>
    <t>CCSB.sw.0390</t>
  </si>
  <si>
    <t>CCSB.sw.0391</t>
  </si>
  <si>
    <t>CCSB.sw.0392</t>
  </si>
  <si>
    <t>CCSB.sw.0393</t>
  </si>
  <si>
    <t>CCSB.sw.0394</t>
  </si>
  <si>
    <t>CCSB.sw.0395</t>
  </si>
  <si>
    <t>CCSB.sw.0396</t>
  </si>
  <si>
    <t>CCSB.sw.0397</t>
  </si>
  <si>
    <t>CCSB.sw.0398</t>
  </si>
  <si>
    <t>CCSB.sw.0399</t>
  </si>
  <si>
    <t>CCSB.sw.0400</t>
  </si>
  <si>
    <t>CCSB.sw.0401</t>
  </si>
  <si>
    <t>CCSB.sw.0402</t>
  </si>
  <si>
    <t>CCSB.sw.0403</t>
  </si>
  <si>
    <t>CCSB.sw.0404</t>
  </si>
  <si>
    <t>CCSB.sw.0405</t>
  </si>
  <si>
    <t>CCSB.sw.0406</t>
  </si>
  <si>
    <t>CCSB.sw.0407</t>
  </si>
  <si>
    <t>SBW-322</t>
  </si>
  <si>
    <t>SBW-323</t>
  </si>
  <si>
    <t>SBQ-323</t>
  </si>
  <si>
    <t>RUM-38</t>
  </si>
  <si>
    <t>Explore 7-site wrong (CCSB ET1B)</t>
  </si>
  <si>
    <t>Explore 8-site wrong (CCSB ET1A)</t>
  </si>
  <si>
    <t>Hi Jen and Kathryn,</t>
  </si>
  <si>
    <t>I'm sending this to both of you in case you already had behind the scenes things happening.</t>
  </si>
  <si>
    <t>I'm attaching my version of the data summary,v.16.  The Surf. Water tab is where the edits are (I've color coded them- see top left corner for the explanatation).  </t>
  </si>
  <si>
    <t>I will refer to these edits by SBW number- it's an easier reference:</t>
  </si>
  <si>
    <r>
      <t>SBW-22/ 24/ 26 </t>
    </r>
    <r>
      <rPr>
        <sz val="11"/>
        <color theme="1"/>
        <rFont val="Calibri"/>
        <family val="2"/>
        <scheme val="minor"/>
      </rPr>
      <t>just need to change from STYPE 9 to 7.  The data is already in there. </t>
    </r>
  </si>
  <si>
    <t>These need to be changed and reloaded- these records don't have any or all of the data.</t>
  </si>
  <si>
    <t>And then, these last two are a little more complicated.  Our records show: </t>
  </si>
  <si>
    <r>
      <t>QAW-001</t>
    </r>
    <r>
      <rPr>
        <sz val="11"/>
        <color rgb="FF000000"/>
        <rFont val="Calibri"/>
        <family val="2"/>
        <scheme val="minor"/>
      </rPr>
      <t>: Process Blank   12/23/2010  1500, </t>
    </r>
    <r>
      <rPr>
        <b/>
        <sz val="11"/>
        <color rgb="FF000000"/>
        <rFont val="Calibri"/>
        <family val="2"/>
        <scheme val="minor"/>
      </rPr>
      <t>gr# 12671</t>
    </r>
    <r>
      <rPr>
        <sz val="11"/>
        <color rgb="FF000000"/>
        <rFont val="Calibri"/>
        <family val="2"/>
        <scheme val="minor"/>
      </rPr>
      <t>, record# </t>
    </r>
    <r>
      <rPr>
        <b/>
        <sz val="11"/>
        <color theme="1"/>
        <rFont val="Calibri"/>
        <family val="2"/>
        <scheme val="minor"/>
      </rPr>
      <t>01100365</t>
    </r>
    <r>
      <rPr>
        <sz val="11"/>
        <color theme="1"/>
        <rFont val="Calibri"/>
        <family val="2"/>
        <scheme val="minor"/>
      </rPr>
      <t> (DB 04).</t>
    </r>
  </si>
  <si>
    <r>
      <t>QAW-001.5</t>
    </r>
    <r>
      <rPr>
        <sz val="11"/>
        <color theme="1"/>
        <rFont val="Calibri"/>
        <family val="2"/>
        <scheme val="minor"/>
      </rPr>
      <t>:  Process Blank  12/30/2010  1700, </t>
    </r>
    <r>
      <rPr>
        <b/>
        <sz val="11"/>
        <color theme="1"/>
        <rFont val="Calibri"/>
        <family val="2"/>
        <scheme val="minor"/>
      </rPr>
      <t>gr# 12683, </t>
    </r>
    <r>
      <rPr>
        <sz val="11"/>
        <color theme="1"/>
        <rFont val="Calibri"/>
        <family val="2"/>
        <scheme val="minor"/>
      </rPr>
      <t>record#</t>
    </r>
    <r>
      <rPr>
        <b/>
        <sz val="11"/>
        <color theme="1"/>
        <rFont val="Calibri"/>
        <family val="2"/>
        <scheme val="minor"/>
      </rPr>
      <t> 01100255</t>
    </r>
    <r>
      <rPr>
        <sz val="11"/>
        <color theme="1"/>
        <rFont val="Calibri"/>
        <family val="2"/>
        <scheme val="minor"/>
      </rPr>
      <t>.</t>
    </r>
  </si>
  <si>
    <t>On v.16, the sheet shows the 12/30/2010  1700 blank with a gr# 12671, but the time was changed.  Danielle left a note that says it was changed from 1500 to 1700.  Is that correct?</t>
  </si>
  <si>
    <t>If so, then that may actually be the blank that I called QAW-001.5 (the DOC data sheet had both labeled as QAW-001).</t>
  </si>
  <si>
    <r>
      <t>OR, </t>
    </r>
    <r>
      <rPr>
        <sz val="11"/>
        <color theme="1"/>
        <rFont val="Calibri"/>
        <family val="2"/>
        <scheme val="minor"/>
      </rPr>
      <t>it could have been QAW-001 with the wrong date on the label. I don't see gr12683 on your sheet, or the date/time of the sample, so I'm not sure if we can fix this.  I'll have to bring it up to Charlie.  I'm not sure that's a priority right now. </t>
    </r>
  </si>
  <si>
    <t>Thank you ! </t>
  </si>
  <si>
    <t>Let me know if you have any questions.  I'm starting to work on 2011 now.</t>
  </si>
  <si>
    <t>-Shanna</t>
  </si>
  <si>
    <r>
      <t>logjam @ 3841031214245</t>
    </r>
    <r>
      <rPr>
        <sz val="11"/>
        <color rgb="FFFF0000"/>
        <rFont val="Calibri"/>
        <family val="2"/>
        <scheme val="minor"/>
      </rPr>
      <t>01</t>
    </r>
  </si>
  <si>
    <t>SBW-023</t>
  </si>
  <si>
    <t>SBW-001</t>
  </si>
  <si>
    <t>SBW-002</t>
  </si>
  <si>
    <t>SBW-003</t>
  </si>
  <si>
    <t>SBW-004</t>
  </si>
  <si>
    <t>SBW-007</t>
  </si>
  <si>
    <t>SBW-005</t>
  </si>
  <si>
    <t>SBW-006</t>
  </si>
  <si>
    <t>SBW-008</t>
  </si>
  <si>
    <t>SBW-009</t>
  </si>
  <si>
    <t>SBW-010</t>
  </si>
  <si>
    <t>SBW-011</t>
  </si>
  <si>
    <t>SBW-012</t>
  </si>
  <si>
    <t>SBW-015</t>
  </si>
  <si>
    <t>SBW-013</t>
  </si>
  <si>
    <t>SBW-014</t>
  </si>
  <si>
    <t>SBW-018</t>
  </si>
  <si>
    <t>SBW-021</t>
  </si>
  <si>
    <t>SBW-019</t>
  </si>
  <si>
    <t>SBW-020</t>
  </si>
  <si>
    <t>SBW-022</t>
  </si>
  <si>
    <r>
      <t>canal x-ing @ 3841031214235</t>
    </r>
    <r>
      <rPr>
        <sz val="11"/>
        <color rgb="FFFF0000"/>
        <rFont val="Calibri"/>
        <family val="2"/>
        <scheme val="minor"/>
      </rPr>
      <t>01</t>
    </r>
  </si>
  <si>
    <t>SBW-024</t>
  </si>
  <si>
    <t>SBW-026</t>
  </si>
  <si>
    <t>SBW-025</t>
  </si>
  <si>
    <t>SBW-027</t>
  </si>
  <si>
    <t>SBW-028</t>
  </si>
  <si>
    <t>SBW-029</t>
  </si>
  <si>
    <t>SBW-031</t>
  </si>
  <si>
    <t>SBW-035</t>
  </si>
  <si>
    <t>No record#</t>
  </si>
  <si>
    <t>SBW-032</t>
  </si>
  <si>
    <t>SBW-033</t>
  </si>
  <si>
    <t>SBW-034</t>
  </si>
  <si>
    <t>SBW-037</t>
  </si>
  <si>
    <t>SBW-038</t>
  </si>
  <si>
    <t>SBW-040</t>
  </si>
  <si>
    <t>SBW-041</t>
  </si>
  <si>
    <t>SBW-042</t>
  </si>
  <si>
    <t>SBW-043</t>
  </si>
  <si>
    <t>SBW-045</t>
  </si>
  <si>
    <t>SBW-046</t>
  </si>
  <si>
    <t>SBW-047</t>
  </si>
  <si>
    <t>SBW-048</t>
  </si>
  <si>
    <t>SBW-049</t>
  </si>
  <si>
    <t>SBW-051</t>
  </si>
  <si>
    <t>SBW-052</t>
  </si>
  <si>
    <t>SBW-053</t>
  </si>
  <si>
    <t>SBW-056</t>
  </si>
  <si>
    <t>SBW-054</t>
  </si>
  <si>
    <t>SBW-055</t>
  </si>
  <si>
    <t>SBW-057</t>
  </si>
  <si>
    <t>SBW-058</t>
  </si>
  <si>
    <t>SBW-061</t>
  </si>
  <si>
    <t>SBW-060</t>
  </si>
  <si>
    <t>SBW-062</t>
  </si>
  <si>
    <t>SBW-063</t>
  </si>
  <si>
    <t>SBW-064</t>
  </si>
  <si>
    <t>QAW-001.5</t>
  </si>
  <si>
    <r>
      <t>SBW-21:</t>
    </r>
    <r>
      <rPr>
        <sz val="11"/>
        <color theme="1"/>
        <rFont val="Calibri"/>
        <family val="2"/>
        <scheme val="minor"/>
      </rPr>
      <t>  The time needs to change from 0920 to 0930.  Needs reloading.</t>
    </r>
    <r>
      <rPr>
        <b/>
        <sz val="11"/>
        <color theme="1"/>
        <rFont val="Calibri"/>
        <family val="2"/>
        <scheme val="minor"/>
      </rPr>
      <t> </t>
    </r>
    <r>
      <rPr>
        <sz val="11"/>
        <color rgb="FF00B0F0"/>
        <rFont val="Calibri"/>
        <family val="2"/>
        <scheme val="minor"/>
      </rPr>
      <t>This data was reviewed and sensored by Charlie. Not sure this should go into to NWIS?</t>
    </r>
  </si>
  <si>
    <r>
      <t>SBW-23:</t>
    </r>
    <r>
      <rPr>
        <sz val="11"/>
        <color theme="1"/>
        <rFont val="Calibri"/>
        <family val="2"/>
        <scheme val="minor"/>
      </rPr>
      <t>  This should be WSQ/7 at time 1400.  Needs reloading. </t>
    </r>
    <r>
      <rPr>
        <sz val="11"/>
        <color rgb="FF00B0F0"/>
        <rFont val="Calibri"/>
        <family val="2"/>
        <scheme val="minor"/>
      </rPr>
      <t>NO DATA</t>
    </r>
  </si>
  <si>
    <r>
      <t>SBW-25:</t>
    </r>
    <r>
      <rPr>
        <sz val="11"/>
        <color theme="1"/>
        <rFont val="Calibri"/>
        <family val="2"/>
        <scheme val="minor"/>
      </rPr>
      <t xml:space="preserve">  This should be WSQ/7 at time 1410.  Needs reloading. </t>
    </r>
    <r>
      <rPr>
        <sz val="11"/>
        <color rgb="FF00B0F0"/>
        <rFont val="Calibri"/>
        <family val="2"/>
        <scheme val="minor"/>
      </rPr>
      <t>NO DATA</t>
    </r>
  </si>
  <si>
    <r>
      <t>SBW-27:</t>
    </r>
    <r>
      <rPr>
        <sz val="11"/>
        <color theme="1"/>
        <rFont val="Calibri"/>
        <family val="2"/>
        <scheme val="minor"/>
      </rPr>
      <t>  This should be WSQ/7 at time 1610.  Needs reloading.  </t>
    </r>
    <r>
      <rPr>
        <sz val="11"/>
        <color rgb="FF00B0F0"/>
        <rFont val="Calibri"/>
        <family val="2"/>
        <scheme val="minor"/>
      </rPr>
      <t>NO DATA</t>
    </r>
  </si>
  <si>
    <r>
      <t>SBW-038:</t>
    </r>
    <r>
      <rPr>
        <sz val="11"/>
        <color theme="1"/>
        <rFont val="Calibri"/>
        <family val="2"/>
        <scheme val="minor"/>
      </rPr>
      <t>  Missing P62976 and P62977.  Needs reloading. </t>
    </r>
    <r>
      <rPr>
        <sz val="11"/>
        <color rgb="FF00B0F0"/>
        <rFont val="Calibri"/>
        <family val="2"/>
        <scheme val="minor"/>
      </rPr>
      <t>OK</t>
    </r>
  </si>
  <si>
    <r>
      <t>SBW-070:</t>
    </r>
    <r>
      <rPr>
        <sz val="11"/>
        <color theme="1"/>
        <rFont val="Calibri"/>
        <family val="2"/>
        <scheme val="minor"/>
      </rPr>
      <t>  The date should be 12/</t>
    </r>
    <r>
      <rPr>
        <b/>
        <sz val="11"/>
        <color rgb="FF0000FF"/>
        <rFont val="Calibri"/>
        <family val="2"/>
        <scheme val="minor"/>
      </rPr>
      <t>20</t>
    </r>
    <r>
      <rPr>
        <sz val="11"/>
        <color theme="1"/>
        <rFont val="Calibri"/>
        <family val="2"/>
        <scheme val="minor"/>
      </rPr>
      <t xml:space="preserve">/2010.  Missing P62976 and P62977.  Needs reloading. </t>
    </r>
    <r>
      <rPr>
        <sz val="11"/>
        <color rgb="FF00B0F0"/>
        <rFont val="Calibri"/>
        <family val="2"/>
        <scheme val="minor"/>
      </rPr>
      <t>OK</t>
    </r>
  </si>
  <si>
    <r>
      <t>SBW-074:</t>
    </r>
    <r>
      <rPr>
        <sz val="11"/>
        <color theme="1"/>
        <rFont val="Calibri"/>
        <family val="2"/>
        <scheme val="minor"/>
      </rPr>
      <t>  The date should be 12/</t>
    </r>
    <r>
      <rPr>
        <b/>
        <sz val="11"/>
        <color rgb="FF0000FF"/>
        <rFont val="Calibri"/>
        <family val="2"/>
        <scheme val="minor"/>
      </rPr>
      <t>30</t>
    </r>
    <r>
      <rPr>
        <b/>
        <sz val="11"/>
        <color rgb="FF000000"/>
        <rFont val="Calibri"/>
        <family val="2"/>
        <scheme val="minor"/>
      </rPr>
      <t>/</t>
    </r>
    <r>
      <rPr>
        <sz val="11"/>
        <color rgb="FF000000"/>
        <rFont val="Calibri"/>
        <family val="2"/>
        <scheme val="minor"/>
      </rPr>
      <t>2010.  Needs reloading.  </t>
    </r>
    <r>
      <rPr>
        <sz val="11"/>
        <color rgb="FF00B0F0"/>
        <rFont val="Calibri"/>
        <family val="2"/>
        <scheme val="minor"/>
      </rPr>
      <t>OK</t>
    </r>
  </si>
  <si>
    <t xml:space="preserve">Yes, 12/14/15 the time was changed from 1500 to 1700. Not sure why that request was made? </t>
  </si>
  <si>
    <t xml:space="preserve">We only have f.THg and f.MHg and are both below detection. </t>
  </si>
  <si>
    <t>FB</t>
  </si>
  <si>
    <t>(Database)</t>
  </si>
  <si>
    <t>QAW-274</t>
  </si>
  <si>
    <t>CCSB F14</t>
  </si>
  <si>
    <t>CCSB F39</t>
  </si>
  <si>
    <t>CCSB F11</t>
  </si>
  <si>
    <t>CCSB F15</t>
  </si>
  <si>
    <t>CCSB ET 1B</t>
  </si>
  <si>
    <t>CCSB Explore 6</t>
  </si>
  <si>
    <t>CCSB Explore 4</t>
  </si>
  <si>
    <t>"Cleaned"
 Station Name</t>
  </si>
  <si>
    <t xml:space="preserve">CCSB Overflow Weir </t>
  </si>
  <si>
    <t>Cache C A Rumsey CA</t>
  </si>
  <si>
    <t>CCSB@Rumsey</t>
  </si>
  <si>
    <t xml:space="preserve">CCSB Inflow </t>
  </si>
  <si>
    <t>CCSB Inlet @ Rd.102</t>
  </si>
  <si>
    <t>"Cleaned"
Field ID</t>
  </si>
  <si>
    <t>CCSB S. Abutment Spillway</t>
  </si>
  <si>
    <t>CCSB Explore 5</t>
  </si>
  <si>
    <t>CCSB ET 1A</t>
  </si>
  <si>
    <t>384103121424501</t>
  </si>
  <si>
    <t>CACHE C SETTLING BASIN EXPLORE 7 NR WOODLAND CA</t>
  </si>
  <si>
    <t>CCSB Explore 7</t>
  </si>
  <si>
    <t>384103121423501</t>
  </si>
  <si>
    <t>CACHE C SETTLING BASIN EXPLORE 8 NR WOODLAND CA</t>
  </si>
  <si>
    <t>CCSB Explore 8</t>
  </si>
  <si>
    <r>
      <t>logjam @ 3841031214245</t>
    </r>
    <r>
      <rPr>
        <b/>
        <sz val="11"/>
        <color rgb="FFFF0000"/>
        <rFont val="Calibri"/>
        <family val="2"/>
        <scheme val="minor"/>
      </rPr>
      <t>01</t>
    </r>
  </si>
  <si>
    <r>
      <t>canal x-ing @ 3841031214235</t>
    </r>
    <r>
      <rPr>
        <b/>
        <sz val="11"/>
        <color rgb="FFFF0000"/>
        <rFont val="Calibri"/>
        <family val="2"/>
        <scheme val="minor"/>
      </rPr>
      <t>01</t>
    </r>
  </si>
  <si>
    <t>CACHE C SETTLING BASIN SED SITE 3 NR WOODLAND CA</t>
  </si>
  <si>
    <t>CACHE C SETTLING BASIN SED SITE 5 NR WOODLAND CA</t>
  </si>
  <si>
    <t>384048121402601</t>
  </si>
  <si>
    <t>CACHE C SETTLING BASIN SED SITE 1B NR WOODLAND CA</t>
  </si>
  <si>
    <t>384051121403001</t>
  </si>
  <si>
    <t>CACHE C SETTLING BASIN SED SITE 1A NR WOODLAND CA</t>
  </si>
  <si>
    <t>CCSB F21</t>
  </si>
  <si>
    <t>CCSB F22</t>
  </si>
  <si>
    <t>CCSB Explore 3</t>
  </si>
  <si>
    <t>CCSB N. Abutment Spillway</t>
  </si>
  <si>
    <t>CCSB ET 3</t>
  </si>
  <si>
    <t>CACHE C SETTLING BASIN EXPLORE 3 NR WOODLAND CA</t>
  </si>
  <si>
    <t>CCSB ET 5</t>
  </si>
  <si>
    <t>CCSB site F35</t>
  </si>
  <si>
    <t>CACHE C SETTLING BASIN FISH CAGE 35 NR WOODLAND CA</t>
  </si>
  <si>
    <t>04/03/2013</t>
  </si>
  <si>
    <t>CCSB site F34</t>
  </si>
  <si>
    <t>CACHE C SETTLING BASIN EXPLORE 2 NR WOODLAND CA</t>
  </si>
  <si>
    <t>CACHE C FISH CAGE 1 NR WOODLAND CA</t>
  </si>
  <si>
    <t>CACHE C FISH CAGE 2 NR WOODLAND CA</t>
  </si>
  <si>
    <t>CACHE C FISH CAGE 3 NR WOODLAND CA</t>
  </si>
  <si>
    <t>QAW-298</t>
  </si>
  <si>
    <t>SBQ-288</t>
  </si>
  <si>
    <t>SBQ-291</t>
  </si>
  <si>
    <t>CCSB.sw.0408</t>
  </si>
  <si>
    <t>CCSB.sw.0409</t>
  </si>
  <si>
    <t>CCSB.sw.0410</t>
  </si>
  <si>
    <t>CCSB.sw.0411</t>
  </si>
  <si>
    <t>RUM-39</t>
  </si>
  <si>
    <t>RUM-40</t>
  </si>
  <si>
    <t>gr20929</t>
  </si>
  <si>
    <t>RUM-41</t>
  </si>
  <si>
    <t>gr20953</t>
  </si>
  <si>
    <t>RUM-42</t>
  </si>
  <si>
    <t>gr20963</t>
  </si>
  <si>
    <t>RUM-43</t>
  </si>
  <si>
    <t>RUM-44</t>
  </si>
  <si>
    <t>RUM-45</t>
  </si>
  <si>
    <t>RUM-46</t>
  </si>
  <si>
    <t>RUM-47</t>
  </si>
  <si>
    <t>RUM-48</t>
  </si>
  <si>
    <t>RUM-49</t>
  </si>
  <si>
    <t>CCSB@Rumsey F.Dup</t>
  </si>
  <si>
    <t>RUQ-49</t>
  </si>
  <si>
    <t>RUM-50</t>
  </si>
  <si>
    <t>RUM-51</t>
  </si>
  <si>
    <t>RUM-52</t>
  </si>
  <si>
    <t>RUM-53</t>
  </si>
  <si>
    <t>RUM-54</t>
  </si>
  <si>
    <t>RUM-55</t>
  </si>
  <si>
    <t>RUM-56</t>
  </si>
  <si>
    <t>RUM-57</t>
  </si>
  <si>
    <t>RUM-58</t>
  </si>
  <si>
    <t>RUM-59</t>
  </si>
  <si>
    <t>RUM-60</t>
  </si>
  <si>
    <t>CACHE C SETTLING BASIN EXPLORE 1 NR WOODLAND CA</t>
  </si>
  <si>
    <t>RUA-15</t>
  </si>
  <si>
    <t>RUA-17</t>
  </si>
  <si>
    <t>RUB-17</t>
  </si>
  <si>
    <t>RUA-18</t>
  </si>
  <si>
    <t>RUB-18</t>
  </si>
  <si>
    <t>SBW-245 (RUM-08)</t>
  </si>
  <si>
    <t>SBQ-245 (RUQ-09)</t>
  </si>
  <si>
    <t>QW QA Site  for C.A.</t>
  </si>
  <si>
    <t>All Equipment (Process) Blank</t>
  </si>
  <si>
    <t>QAW-325</t>
  </si>
  <si>
    <t>Cache C A Yolo CA</t>
  </si>
  <si>
    <t>SBW-326</t>
  </si>
  <si>
    <t>SBW-327</t>
  </si>
  <si>
    <t>SBW-328</t>
  </si>
  <si>
    <t>SBW-329</t>
  </si>
  <si>
    <t>SBW-330</t>
  </si>
  <si>
    <t>SBW-331</t>
  </si>
  <si>
    <t>SBW-332</t>
  </si>
  <si>
    <t>SBW-333</t>
  </si>
  <si>
    <t>SBW-334</t>
  </si>
  <si>
    <t>gr20930</t>
  </si>
  <si>
    <t>gr20931</t>
  </si>
  <si>
    <t>gr20954</t>
  </si>
  <si>
    <t>gr20964</t>
  </si>
  <si>
    <t>gr20961</t>
  </si>
  <si>
    <t>gr20962</t>
  </si>
  <si>
    <t>gr20965</t>
  </si>
  <si>
    <t>gr20966</t>
  </si>
  <si>
    <t>gr20967</t>
  </si>
  <si>
    <t>SBW-335</t>
  </si>
  <si>
    <t>SBW-336</t>
  </si>
  <si>
    <t>SBW-337</t>
  </si>
  <si>
    <t>SBW-338</t>
  </si>
  <si>
    <t>SBW-339</t>
  </si>
  <si>
    <t>SBW-340</t>
  </si>
  <si>
    <t>SBW-341</t>
  </si>
  <si>
    <t>SBW-342</t>
  </si>
  <si>
    <t>SBW-343</t>
  </si>
  <si>
    <t>SBW-344</t>
  </si>
  <si>
    <t>CCSB N. Abutment Spillway F.Dup</t>
  </si>
  <si>
    <t>SBQ-344</t>
  </si>
  <si>
    <t>SBW-346</t>
  </si>
  <si>
    <t>SBW-347</t>
  </si>
  <si>
    <t>SBW-348</t>
  </si>
  <si>
    <t>SBW-349</t>
  </si>
  <si>
    <t>SBW-350</t>
  </si>
  <si>
    <t>SBW-351</t>
  </si>
  <si>
    <t>SBW-352</t>
  </si>
  <si>
    <t>SBW-353</t>
  </si>
  <si>
    <t>SBW-354</t>
  </si>
  <si>
    <t>SBW-355</t>
  </si>
  <si>
    <t>SBW-356</t>
  </si>
  <si>
    <t>SBW-357</t>
  </si>
  <si>
    <t>SBW-358</t>
  </si>
  <si>
    <t>SBW-359</t>
  </si>
  <si>
    <t>SBW-360</t>
  </si>
  <si>
    <t>SBW-361</t>
  </si>
  <si>
    <t>SBW-362</t>
  </si>
  <si>
    <t>SBW-363</t>
  </si>
  <si>
    <t>SBW-364</t>
  </si>
  <si>
    <t>SBW-365</t>
  </si>
  <si>
    <t>SBW-366</t>
  </si>
  <si>
    <t>SBW-367</t>
  </si>
  <si>
    <t>SBW-368</t>
  </si>
  <si>
    <t>SBW-369</t>
  </si>
  <si>
    <t>SBW-370</t>
  </si>
  <si>
    <t>Cache C at Yolo F.Blank</t>
  </si>
  <si>
    <t>QAW-371</t>
  </si>
  <si>
    <t>SBW-371</t>
  </si>
  <si>
    <t>SBW-372</t>
  </si>
  <si>
    <t>SBW-373</t>
  </si>
  <si>
    <t>SBW-374</t>
  </si>
  <si>
    <t>SBW-375</t>
  </si>
  <si>
    <t>Cache C at Yolo F.Dup</t>
  </si>
  <si>
    <t>SBQ-375</t>
  </si>
  <si>
    <t>SBW-376</t>
  </si>
  <si>
    <t>SBW-377</t>
  </si>
  <si>
    <t>SBW-378</t>
  </si>
  <si>
    <t>CCSB S. Abutment Spillway F.Dup</t>
  </si>
  <si>
    <t>SBQ-378</t>
  </si>
  <si>
    <t>SBW-379</t>
  </si>
  <si>
    <t>SBW-380</t>
  </si>
  <si>
    <t>SBQ-380</t>
  </si>
  <si>
    <t>SBW-381</t>
  </si>
  <si>
    <t>SBW-382</t>
  </si>
  <si>
    <t>SBW-383</t>
  </si>
  <si>
    <t>CCSB Inlet @ Rd.102 F.Dup</t>
  </si>
  <si>
    <t>SBQ-383</t>
  </si>
  <si>
    <t>major clean up of sites, times, date, etc. Archived db 17.</t>
  </si>
  <si>
    <t>samp_
type_cd</t>
  </si>
  <si>
    <t>pTHg 0.3 um filter  (mg) FREEZE DRIED</t>
  </si>
  <si>
    <t>01108067</t>
  </si>
  <si>
    <t>01100615</t>
  </si>
  <si>
    <t>01108068</t>
  </si>
  <si>
    <t>01100485</t>
  </si>
  <si>
    <t>01108069</t>
  </si>
  <si>
    <t>01108070</t>
  </si>
  <si>
    <t>01100417</t>
  </si>
  <si>
    <t>Record #</t>
  </si>
  <si>
    <t>&lt;RL, no mass</t>
  </si>
  <si>
    <t>pending</t>
  </si>
  <si>
    <t xml:space="preserve">SBW-332 </t>
  </si>
  <si>
    <t>SBW-384</t>
  </si>
  <si>
    <t>SBW-385</t>
  </si>
  <si>
    <t>SBW-386</t>
  </si>
  <si>
    <t>SBW-387</t>
  </si>
  <si>
    <t>SBW-388</t>
  </si>
  <si>
    <t>SBQ-388</t>
  </si>
  <si>
    <t>SBW-389</t>
  </si>
  <si>
    <t>SBW-390</t>
  </si>
  <si>
    <t>SBW-391</t>
  </si>
  <si>
    <t>SBW-392</t>
  </si>
  <si>
    <t>SBW-393</t>
  </si>
  <si>
    <t>RUM-61</t>
  </si>
  <si>
    <t>RUM-62</t>
  </si>
  <si>
    <t>CCSB Outlet F.Dup</t>
  </si>
  <si>
    <t xml:space="preserve">&lt;RL </t>
  </si>
  <si>
    <t>SBW 369</t>
  </si>
  <si>
    <t>CCSB.0001</t>
  </si>
  <si>
    <t>CCSB.0002</t>
  </si>
  <si>
    <t>CCSB.0003</t>
  </si>
  <si>
    <t>CCSB.0004</t>
  </si>
  <si>
    <t>CCSB.0005</t>
  </si>
  <si>
    <t>CCSB.0006</t>
  </si>
  <si>
    <t>CCSB.0007</t>
  </si>
  <si>
    <t>CCSB.0008</t>
  </si>
  <si>
    <t>CCSB.0009</t>
  </si>
  <si>
    <t>CCSB.0010</t>
  </si>
  <si>
    <t>CCSB.0011</t>
  </si>
  <si>
    <t>CCSB.0012</t>
  </si>
  <si>
    <t>CCSB.0013</t>
  </si>
  <si>
    <t>CCSB.0014</t>
  </si>
  <si>
    <t>CCSB.0015</t>
  </si>
  <si>
    <t>CCSB.0016</t>
  </si>
  <si>
    <t>CCSB.0017</t>
  </si>
  <si>
    <t>CCSB.0018</t>
  </si>
  <si>
    <t>CCSB.0019</t>
  </si>
  <si>
    <t>CCSB.0020</t>
  </si>
  <si>
    <t>CCSB.0021</t>
  </si>
  <si>
    <t>CCSB.0022</t>
  </si>
  <si>
    <t>CCSB.0023</t>
  </si>
  <si>
    <t>CCSB.0024</t>
  </si>
  <si>
    <t>CCSB.0025</t>
  </si>
  <si>
    <t>CCSB.0026</t>
  </si>
  <si>
    <t>CCSB.0027</t>
  </si>
  <si>
    <t>CCSB.0028</t>
  </si>
  <si>
    <t>CCSB.0029</t>
  </si>
  <si>
    <t>CCSB.0030</t>
  </si>
  <si>
    <t>CCSB.0031</t>
  </si>
  <si>
    <t>CCSB.0032</t>
  </si>
  <si>
    <t>CCSB.0033</t>
  </si>
  <si>
    <t>CCSB.0034</t>
  </si>
  <si>
    <t>CCSB.0035</t>
  </si>
  <si>
    <t>CCSB.0036</t>
  </si>
  <si>
    <t>CCSB.0037</t>
  </si>
  <si>
    <t>CCSB.0038</t>
  </si>
  <si>
    <t>CCSB.0039</t>
  </si>
  <si>
    <t>CCSB.0040</t>
  </si>
  <si>
    <t>CCSB.0041</t>
  </si>
  <si>
    <t>CCSB.0042</t>
  </si>
  <si>
    <t>CCSB.0043</t>
  </si>
  <si>
    <t>CCSB.0044</t>
  </si>
  <si>
    <t>CCSB.0045</t>
  </si>
  <si>
    <t>CCSB.0046</t>
  </si>
  <si>
    <t>CCSB.0047</t>
  </si>
  <si>
    <t>CCSB.0048</t>
  </si>
  <si>
    <t>CCSB.0049</t>
  </si>
  <si>
    <t>CCSB.0050</t>
  </si>
  <si>
    <t>CCSB.0051</t>
  </si>
  <si>
    <t>CCSB.0052</t>
  </si>
  <si>
    <t>CCSB.0053</t>
  </si>
  <si>
    <t>CCSB.0054</t>
  </si>
  <si>
    <t>CCSB.0055</t>
  </si>
  <si>
    <t>CCSB.0056</t>
  </si>
  <si>
    <t>CCSB.0057</t>
  </si>
  <si>
    <t>CCSB.0058</t>
  </si>
  <si>
    <t>CCSB.0059</t>
  </si>
  <si>
    <t>CCSB.0060</t>
  </si>
  <si>
    <t>CCSB.0061</t>
  </si>
  <si>
    <t>CCSB.0062</t>
  </si>
  <si>
    <t>CCSB.0063</t>
  </si>
  <si>
    <t>CCSB.0064</t>
  </si>
  <si>
    <t>CCSB.0065</t>
  </si>
  <si>
    <t>CCSB.0066</t>
  </si>
  <si>
    <t>CCSB.0067</t>
  </si>
  <si>
    <t>CCSB.0068</t>
  </si>
  <si>
    <t>CCSB.0069</t>
  </si>
  <si>
    <t>CCSB.0070</t>
  </si>
  <si>
    <t>CCSB.0071</t>
  </si>
  <si>
    <t>CCSB.0072</t>
  </si>
  <si>
    <t>CCSB.0073</t>
  </si>
  <si>
    <t>CCSB.0074</t>
  </si>
  <si>
    <t>CCSB.0075</t>
  </si>
  <si>
    <t>CCSB.0076</t>
  </si>
  <si>
    <t>CCSB.0077</t>
  </si>
  <si>
    <t>CCSB.0078</t>
  </si>
  <si>
    <t>CCSB.0079</t>
  </si>
  <si>
    <t>CCSB.0080</t>
  </si>
  <si>
    <t>CCSB.0081</t>
  </si>
  <si>
    <t>CCSB.0082</t>
  </si>
  <si>
    <t>CCSB.0083</t>
  </si>
  <si>
    <t>CCSB.0084</t>
  </si>
  <si>
    <t>CCSB.0085</t>
  </si>
  <si>
    <t>CCSB.0086</t>
  </si>
  <si>
    <t>CCSB.0087</t>
  </si>
  <si>
    <t>CCSB.0088</t>
  </si>
  <si>
    <t>CCSB.0089</t>
  </si>
  <si>
    <t>CCSB.0090</t>
  </si>
  <si>
    <t>CCSB.0091</t>
  </si>
  <si>
    <t>CCSB.0092</t>
  </si>
  <si>
    <t>CCSB.0093</t>
  </si>
  <si>
    <t>CCSB.0094</t>
  </si>
  <si>
    <t>CCSB.0095</t>
  </si>
  <si>
    <t>CCSB.0096</t>
  </si>
  <si>
    <t>CCSB.0097</t>
  </si>
  <si>
    <t>CCSB.0098</t>
  </si>
  <si>
    <t>CCSB.0099</t>
  </si>
  <si>
    <t>CCSB.0100</t>
  </si>
  <si>
    <t>Date Entered to NWIS</t>
  </si>
  <si>
    <t>RUM-63</t>
  </si>
  <si>
    <t>RUM-64</t>
  </si>
  <si>
    <t>RUQ-64</t>
  </si>
  <si>
    <t>RUM-65</t>
  </si>
  <si>
    <t>RUM-66</t>
  </si>
  <si>
    <t>SBW-394</t>
  </si>
  <si>
    <t>SBW-395</t>
  </si>
  <si>
    <t>SBW-396</t>
  </si>
  <si>
    <t>SBW-397</t>
  </si>
  <si>
    <t>SBW-398</t>
  </si>
  <si>
    <t>SBW-399</t>
  </si>
  <si>
    <t>SBW-400</t>
  </si>
  <si>
    <t>SBW-401</t>
  </si>
  <si>
    <t>SBW-402</t>
  </si>
  <si>
    <t>SBW-403</t>
  </si>
  <si>
    <t>SBQ-403</t>
  </si>
  <si>
    <t>SBW-405</t>
  </si>
  <si>
    <t>SBQ-405</t>
  </si>
  <si>
    <t>SBW-406</t>
  </si>
  <si>
    <t>SBW-407</t>
  </si>
  <si>
    <t>SBW-408</t>
  </si>
  <si>
    <t>SBW-409</t>
  </si>
  <si>
    <t>SBW-410</t>
  </si>
  <si>
    <t>SBW-411</t>
  </si>
  <si>
    <t>SBW-412</t>
  </si>
  <si>
    <t>SBQ-412</t>
  </si>
  <si>
    <t>201702201600</t>
  </si>
  <si>
    <t>201703151440</t>
  </si>
  <si>
    <t>201703151441</t>
  </si>
  <si>
    <t>201704031500</t>
  </si>
  <si>
    <t>201704251130</t>
  </si>
  <si>
    <t>201702211100</t>
  </si>
  <si>
    <t>201702211220</t>
  </si>
  <si>
    <t>201702211320</t>
  </si>
  <si>
    <t>201702211330</t>
  </si>
  <si>
    <t>201702211350</t>
  </si>
  <si>
    <t>201703161050</t>
  </si>
  <si>
    <t>201703161320</t>
  </si>
  <si>
    <t>201703161440</t>
  </si>
  <si>
    <t>201703161620</t>
  </si>
  <si>
    <t>201703161640</t>
  </si>
  <si>
    <t>201703161641</t>
  </si>
  <si>
    <t>201704041030</t>
  </si>
  <si>
    <t>201704041031</t>
  </si>
  <si>
    <t>201704041340</t>
  </si>
  <si>
    <t>201704041440</t>
  </si>
  <si>
    <t>201704041520</t>
  </si>
  <si>
    <t>201704041550</t>
  </si>
  <si>
    <t>201704261030</t>
  </si>
  <si>
    <t>201704261230</t>
  </si>
  <si>
    <t>201704261430</t>
  </si>
  <si>
    <t>201704261431</t>
  </si>
  <si>
    <t>RUM-67</t>
  </si>
  <si>
    <t>pMeHg filter - QA FLAG (mg)</t>
  </si>
  <si>
    <t>pRHg filter - QA Flag (mg)</t>
  </si>
  <si>
    <t xml:space="preserve">2010-2016 QA FLAG (mg) </t>
  </si>
  <si>
    <t>add TSS QA flag 2010-2016</t>
  </si>
  <si>
    <t xml:space="preserve">2010-2016 QA FLAG (mg/L) </t>
  </si>
  <si>
    <t>MDL (mg/L) 2010-2016</t>
  </si>
  <si>
    <t>RL (mg/L) 2010-2016</t>
  </si>
  <si>
    <t>MDL (mg) 2010-2016</t>
  </si>
  <si>
    <t>RL (mg) 2010-2016</t>
  </si>
  <si>
    <t>pTHg filter - QA FLAG  (mg/L)</t>
  </si>
  <si>
    <t>checked all filter blanks ng and ng/L</t>
  </si>
  <si>
    <t>add THg and MHg water QA flag 2010-2016</t>
  </si>
  <si>
    <t>added THg filter flag 2010-2016</t>
  </si>
  <si>
    <t>have MMD review</t>
  </si>
  <si>
    <t>2010-2013 OW p-MeHg QA FLAG
PRL = 1.0 (ng/g)</t>
  </si>
  <si>
    <t>added MHg filter flag 2010-2016</t>
  </si>
  <si>
    <t>RHg filter flag 2010-2016</t>
  </si>
  <si>
    <t>SORT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</si>
  <si>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</si>
  <si>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</si>
  <si>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</si>
  <si>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</si>
  <si>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</si>
  <si>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</si>
  <si>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</si>
  <si>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</si>
  <si>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</si>
  <si>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</si>
  <si>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</si>
  <si>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</si>
  <si>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</si>
  <si>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</si>
  <si>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</si>
  <si>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</si>
  <si>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</si>
  <si>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</si>
  <si>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</si>
  <si>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</si>
  <si>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</si>
  <si>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</si>
  <si>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</si>
  <si>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</si>
  <si>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</si>
  <si>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</si>
  <si>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</si>
  <si>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</si>
  <si>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</si>
  <si>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</si>
  <si>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</si>
  <si>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</si>
  <si>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</si>
  <si>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</si>
  <si>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</si>
  <si>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</si>
  <si>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</si>
  <si>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</si>
  <si>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</si>
  <si>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</si>
  <si>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</si>
  <si>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</si>
  <si>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</si>
  <si>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</si>
  <si>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</si>
  <si>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</si>
  <si>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</si>
  <si>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</si>
  <si>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</si>
  <si>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</si>
  <si>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</si>
  <si>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</si>
  <si>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</si>
  <si>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</si>
  <si>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</si>
  <si>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</si>
  <si>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</si>
  <si>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</si>
  <si>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</si>
  <si>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</si>
  <si>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</si>
  <si>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</si>
  <si>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</si>
  <si>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</si>
  <si>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</si>
  <si>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</si>
  <si>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</si>
  <si>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</si>
  <si>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</si>
  <si>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</si>
  <si>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</si>
  <si>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</si>
  <si>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</si>
  <si>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</si>
  <si>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</si>
  <si>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</si>
  <si>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</si>
  <si>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</si>
  <si>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</si>
  <si>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</si>
  <si>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</si>
  <si>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</si>
  <si>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</si>
  <si>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</si>
  <si>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</si>
  <si>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</si>
  <si>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</si>
  <si>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</si>
  <si>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</si>
  <si>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</si>
  <si>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</si>
  <si>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</si>
  <si>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</si>
  <si>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</si>
  <si>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</si>
  <si>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</si>
  <si>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</si>
  <si>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</si>
  <si>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</si>
  <si>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</si>
  <si>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</si>
  <si>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</si>
  <si>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</si>
  <si>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</si>
  <si>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</si>
  <si>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</si>
  <si>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</si>
  <si>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</si>
  <si>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</si>
  <si>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</si>
  <si>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</si>
  <si>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</si>
  <si>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</si>
  <si>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</si>
  <si>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</si>
  <si>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</si>
  <si>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</si>
  <si>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</si>
  <si>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</si>
  <si>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</si>
  <si>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</si>
  <si>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</si>
  <si>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</si>
  <si>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</si>
  <si>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</si>
  <si>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</si>
  <si>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</si>
  <si>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</si>
  <si>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</si>
  <si>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</si>
  <si>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</si>
  <si>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</si>
  <si>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</si>
  <si>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</si>
  <si>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</si>
  <si>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</si>
  <si>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</si>
  <si>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</si>
  <si>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</si>
  <si>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</si>
  <si>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</si>
  <si>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</si>
  <si>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</si>
  <si>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</si>
  <si>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</si>
  <si>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</si>
  <si>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</si>
  <si>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</si>
  <si>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</si>
  <si>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</si>
  <si>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</si>
  <si>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</si>
  <si>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</si>
  <si>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</si>
  <si>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</si>
  <si>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</si>
  <si>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</si>
  <si>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</si>
  <si>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</si>
  <si>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</si>
  <si>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</si>
  <si>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</si>
  <si>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</si>
  <si>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</si>
  <si>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</si>
  <si>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</si>
  <si>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</si>
  <si>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</si>
  <si>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</si>
  <si>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</si>
  <si>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</si>
  <si>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</si>
  <si>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</si>
  <si>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</si>
  <si>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</si>
  <si>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</si>
  <si>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</si>
  <si>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</si>
  <si>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</si>
  <si>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</si>
  <si>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</si>
  <si>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</si>
  <si>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</si>
  <si>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</si>
  <si>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</si>
  <si>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</si>
  <si>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</si>
  <si>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</si>
  <si>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</si>
  <si>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</si>
  <si>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</si>
  <si>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</si>
  <si>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</si>
  <si>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</si>
  <si>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</si>
  <si>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</si>
  <si>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</si>
  <si>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</si>
  <si>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</si>
  <si>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</si>
  <si>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</si>
  <si>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</si>
  <si>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</si>
  <si>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</si>
  <si>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</si>
  <si>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</si>
  <si>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</si>
  <si>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</si>
  <si>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</si>
  <si>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</si>
  <si>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</si>
  <si>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</si>
  <si>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</si>
  <si>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</si>
  <si>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</si>
  <si>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</si>
  <si>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</si>
  <si>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</si>
  <si>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</si>
  <si>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</si>
  <si>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</si>
  <si>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</si>
  <si>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</si>
  <si>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</si>
  <si>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</si>
  <si>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</si>
  <si>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</si>
  <si>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</si>
  <si>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</si>
  <si>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</si>
  <si>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</si>
  <si>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</si>
  <si>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</si>
  <si>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</si>
  <si>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</si>
  <si>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</si>
  <si>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</si>
  <si>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</si>
  <si>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</si>
  <si>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</si>
  <si>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</si>
  <si>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</si>
  <si>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</si>
  <si>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</si>
  <si>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</si>
  <si>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</si>
  <si>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</si>
  <si>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</si>
  <si>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</si>
  <si>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</si>
  <si>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</si>
  <si>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</si>
  <si>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</si>
  <si>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</si>
  <si>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</si>
  <si>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</si>
  <si>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</si>
  <si>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</si>
  <si>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</si>
  <si>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</si>
  <si>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</si>
  <si>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</si>
  <si>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</si>
  <si>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</si>
  <si>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</si>
  <si>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</si>
  <si>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</si>
  <si>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</si>
  <si>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</si>
  <si>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</si>
  <si>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</si>
  <si>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</si>
  <si>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</si>
  <si>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</si>
  <si>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</si>
  <si>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</si>
  <si>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</si>
  <si>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</si>
  <si>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</si>
  <si>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</si>
  <si>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</si>
  <si>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</si>
  <si>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</si>
  <si>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</si>
  <si>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</si>
  <si>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</si>
  <si>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</si>
  <si>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</si>
  <si>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</si>
  <si>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</si>
  <si>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</si>
  <si>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</si>
  <si>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</si>
  <si>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</si>
  <si>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</si>
  <si>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</si>
  <si>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</si>
  <si>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</si>
  <si>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</si>
  <si>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</si>
  <si>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</si>
  <si>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</si>
  <si>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</si>
  <si>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</si>
  <si>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</si>
  <si>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</si>
  <si>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</si>
  <si>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</si>
  <si>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</si>
  <si>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</si>
  <si>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</si>
  <si>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</si>
  <si>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</si>
  <si>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</si>
  <si>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</si>
  <si>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</si>
  <si>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</si>
  <si>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</si>
  <si>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</si>
  <si>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</si>
  <si>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</si>
  <si>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</si>
  <si>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</si>
  <si>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</si>
  <si>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</si>
  <si>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</si>
  <si>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</si>
  <si>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</si>
  <si>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</si>
  <si>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</si>
  <si>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</si>
  <si>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</si>
  <si>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</si>
  <si>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</si>
  <si>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</si>
  <si>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</si>
  <si>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</si>
  <si>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</si>
  <si>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</si>
  <si>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</si>
  <si>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</si>
  <si>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</si>
  <si>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</si>
  <si>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</si>
  <si>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</si>
  <si>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</si>
  <si>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</si>
  <si>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</si>
  <si>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</si>
  <si>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</si>
  <si>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</si>
  <si>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</si>
  <si>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</si>
  <si>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</si>
  <si>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</si>
  <si>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</si>
  <si>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</si>
  <si>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</si>
  <si>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</si>
  <si>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</si>
  <si>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</si>
  <si>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</si>
  <si>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</si>
  <si>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</si>
  <si>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</si>
  <si>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</si>
  <si>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</si>
  <si>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</si>
  <si>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</si>
  <si>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</si>
  <si>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</si>
  <si>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</si>
  <si>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</si>
  <si>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</si>
  <si>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</si>
  <si>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</si>
  <si>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</si>
  <si>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</si>
  <si>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</si>
  <si>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</si>
  <si>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</si>
  <si>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</si>
  <si>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</si>
  <si>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</si>
  <si>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</si>
  <si>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</si>
  <si>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</si>
  <si>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</si>
  <si>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</si>
  <si>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</si>
  <si>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</si>
  <si>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</si>
  <si>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</si>
  <si>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</si>
  <si>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</si>
  <si>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</si>
  <si>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</si>
  <si>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</si>
  <si>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</si>
  <si>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</si>
  <si>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</si>
  <si>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</si>
  <si>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</si>
  <si>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</si>
  <si>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</si>
  <si>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</si>
  <si>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</si>
  <si>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</si>
  <si>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</si>
  <si>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</si>
  <si>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</si>
  <si>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</si>
  <si>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</si>
  <si>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</si>
  <si>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</si>
  <si>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</si>
  <si>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</si>
  <si>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</si>
  <si>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</si>
  <si>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</si>
  <si>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</si>
  <si>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</si>
  <si>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</si>
  <si>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</si>
  <si>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</si>
  <si>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</si>
  <si>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</si>
  <si>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</si>
  <si>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</si>
  <si>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</si>
  <si>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</si>
  <si>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</si>
  <si>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</si>
  <si>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</si>
  <si>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</si>
  <si>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</si>
  <si>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</si>
  <si>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</si>
  <si>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</si>
  <si>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</si>
  <si>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</si>
  <si>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</si>
  <si>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</si>
  <si>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</si>
  <si>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</si>
  <si>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</si>
  <si>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</si>
  <si>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</si>
  <si>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</si>
  <si>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</si>
  <si>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</si>
  <si>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</si>
  <si>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</si>
  <si>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</si>
  <si>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</si>
  <si>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</si>
  <si>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</si>
  <si>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</si>
  <si>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</si>
  <si>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</si>
  <si>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</si>
  <si>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</si>
  <si>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</si>
  <si>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</si>
  <si>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</si>
  <si>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</si>
  <si>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</si>
  <si>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</si>
  <si>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</si>
  <si>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</si>
  <si>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</si>
  <si>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</si>
  <si>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</si>
  <si>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</si>
  <si>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</si>
  <si>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</si>
  <si>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</si>
  <si>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</si>
  <si>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</si>
  <si>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</si>
  <si>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</si>
  <si>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</si>
  <si>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</si>
  <si>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</si>
  <si>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</si>
  <si>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</si>
  <si>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</si>
  <si>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</si>
  <si>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</si>
  <si>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</si>
  <si>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</si>
  <si>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</si>
  <si>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</si>
  <si>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</si>
  <si>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</si>
  <si>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</si>
  <si>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</si>
  <si>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</si>
  <si>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</si>
  <si>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</si>
  <si>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</si>
  <si>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</si>
  <si>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</si>
  <si>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</si>
  <si>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</si>
  <si>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</si>
  <si>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</si>
  <si>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</si>
  <si>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</si>
  <si>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</si>
  <si>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</si>
  <si>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</si>
  <si>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</si>
  <si>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</si>
  <si>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</si>
  <si>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</si>
  <si>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</si>
  <si>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</si>
  <si>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</si>
  <si>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</si>
  <si>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</si>
  <si>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</si>
  <si>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</si>
  <si>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</si>
  <si>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</si>
  <si>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</si>
  <si>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</si>
  <si>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</si>
  <si>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</si>
  <si>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</si>
  <si>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</si>
  <si>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</si>
  <si>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</si>
  <si>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</si>
  <si>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</si>
  <si>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</si>
  <si>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</si>
  <si>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</si>
  <si>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 xml:space="preserve">CACHE C A YOLO CA                                   </t>
  </si>
  <si>
    <t xml:space="preserve">CACHE C INFLOW TO SETTLING BASIN NR YOLO CA </t>
  </si>
  <si>
    <t>CACHE C OVERFLOW WEIR FROM SETTLING BAS NR WOOD'LD</t>
  </si>
  <si>
    <t>CACHE C OUTFLOW FROM SETTLING BASIN NR WOODLAND CA</t>
  </si>
  <si>
    <t>CACHE C OVERFLOW WEIR AT N ABUTMENT NR WOODLAND CA</t>
  </si>
  <si>
    <t>-</t>
  </si>
  <si>
    <t>added pRHg 0217,0417,0517</t>
  </si>
  <si>
    <t>MMD reviewed 10/20/17</t>
  </si>
  <si>
    <t>changed time SBW-118 from 10:30 to 10:50</t>
  </si>
  <si>
    <t>added pMeHg 0517</t>
  </si>
  <si>
    <t>JA</t>
  </si>
  <si>
    <t>from NIWIS</t>
  </si>
  <si>
    <t>Site Code</t>
  </si>
  <si>
    <t>NWIS Station number</t>
  </si>
  <si>
    <t>NWIS Station Name</t>
  </si>
  <si>
    <t>LAT (dd.ddddd)</t>
  </si>
  <si>
    <t>LONG (ddd.ddddd)</t>
  </si>
  <si>
    <t>Collection Date (mm/dd/yyyy)</t>
  </si>
  <si>
    <t>Collection Time</t>
  </si>
  <si>
    <t>Sample Code</t>
  </si>
  <si>
    <t>NWIS Medium Code</t>
  </si>
  <si>
    <t>Sample Type</t>
  </si>
  <si>
    <r>
      <t>Size Fraction (</t>
    </r>
    <r>
      <rPr>
        <sz val="10"/>
        <rFont val="Calibri"/>
        <family val="2"/>
      </rPr>
      <t>µ</t>
    </r>
    <r>
      <rPr>
        <sz val="10"/>
        <rFont val="Calibri"/>
        <family val="2"/>
        <scheme val="minor"/>
      </rPr>
      <t>m)</t>
    </r>
  </si>
  <si>
    <t>&gt;63</t>
  </si>
  <si>
    <t>38-63</t>
  </si>
  <si>
    <t>20-38</t>
  </si>
  <si>
    <t>&lt;20</t>
  </si>
  <si>
    <t>250-100</t>
  </si>
  <si>
    <t>63-250</t>
  </si>
  <si>
    <t>250-1000</t>
  </si>
  <si>
    <t>FREP</t>
  </si>
  <si>
    <t>CCSB size fraction suspended sediment 2016 and 2017</t>
  </si>
  <si>
    <t>RUM - 45</t>
  </si>
  <si>
    <t>RUM - 53</t>
  </si>
  <si>
    <t>RUM - 61</t>
  </si>
  <si>
    <t>SBW - 364</t>
  </si>
  <si>
    <t>SBW - 363</t>
  </si>
  <si>
    <t>SBW - 365</t>
  </si>
  <si>
    <t>SBW - 366</t>
  </si>
  <si>
    <t>20-38 LDUP</t>
  </si>
  <si>
    <t>&lt;20 MS</t>
  </si>
  <si>
    <t>63-250 LDUP</t>
  </si>
  <si>
    <t>CACHE C A YOLO CA</t>
  </si>
  <si>
    <t>AVG is from n=5, sample was run 6 times highest value dropped (633.1 ng/g)</t>
  </si>
  <si>
    <t>AVG is from n=3, sample was run 4 times highest value dropped (2297 ng/g)</t>
  </si>
  <si>
    <t>AVG is from n=3, sample was run 4 times highest value dropped (1039 ng/g)</t>
  </si>
  <si>
    <t>p.THg.g (ng/g)
AVG</t>
  </si>
  <si>
    <t>p.THg.g (ng/g)
DEV</t>
  </si>
  <si>
    <t>added 2016- 2017 pTHg size fraction</t>
  </si>
  <si>
    <t>%C AVG</t>
  </si>
  <si>
    <t>%C DEV</t>
  </si>
  <si>
    <t>%N AVG</t>
  </si>
  <si>
    <t>%N DEV</t>
  </si>
  <si>
    <t>POC/N (at) avg</t>
  </si>
  <si>
    <t>POC/N (at) DEV</t>
  </si>
  <si>
    <t>d13C avg</t>
  </si>
  <si>
    <t>d13C stdev</t>
  </si>
  <si>
    <t>d15N avg</t>
  </si>
  <si>
    <t>d15N stdev</t>
  </si>
  <si>
    <t>P.THg.g
Comment</t>
  </si>
  <si>
    <t>added pcpn for ss size fraction 2012-2016</t>
  </si>
  <si>
    <t>1 value for MMD to check</t>
  </si>
  <si>
    <t>QAW-414</t>
  </si>
  <si>
    <t>201712140807</t>
  </si>
  <si>
    <t>RUM-68</t>
  </si>
  <si>
    <t>201801082110</t>
  </si>
  <si>
    <t>RUM-69</t>
  </si>
  <si>
    <t>201801091100</t>
  </si>
  <si>
    <t>SBW-416</t>
  </si>
  <si>
    <t>201801091540</t>
  </si>
  <si>
    <t>RUM-70</t>
  </si>
  <si>
    <t>201801100030</t>
  </si>
  <si>
    <t>SBW-417</t>
  </si>
  <si>
    <t>201801100920</t>
  </si>
  <si>
    <t>RUM-71</t>
  </si>
  <si>
    <t>201801101610</t>
  </si>
  <si>
    <t>RUM-72</t>
  </si>
  <si>
    <t>201801242320</t>
  </si>
  <si>
    <t>SBW-418</t>
  </si>
  <si>
    <t>201801251500</t>
  </si>
  <si>
    <t>RUM-73</t>
  </si>
  <si>
    <t>201801251940</t>
  </si>
  <si>
    <t>RUM-74</t>
  </si>
  <si>
    <t>201801260830</t>
  </si>
  <si>
    <t>RUM-75</t>
  </si>
  <si>
    <t>201802121130</t>
  </si>
  <si>
    <t>SBW-419</t>
  </si>
  <si>
    <t>201802121330</t>
  </si>
  <si>
    <t>Acid Blank</t>
  </si>
  <si>
    <t>N/A</t>
  </si>
  <si>
    <t>201705170810</t>
  </si>
  <si>
    <t>539</t>
  </si>
  <si>
    <t>540</t>
  </si>
  <si>
    <t>541</t>
  </si>
  <si>
    <t>542</t>
  </si>
  <si>
    <t>543</t>
  </si>
  <si>
    <t>544</t>
  </si>
  <si>
    <t>545</t>
  </si>
  <si>
    <t>546</t>
  </si>
  <si>
    <t>547</t>
  </si>
  <si>
    <t>548</t>
  </si>
  <si>
    <t>549</t>
  </si>
  <si>
    <t>550</t>
  </si>
  <si>
    <t>551</t>
  </si>
  <si>
    <t>552</t>
  </si>
  <si>
    <t>QAW-415</t>
  </si>
  <si>
    <t>see unfiltered column</t>
  </si>
  <si>
    <t>add pRHg 0118-0218</t>
  </si>
  <si>
    <t>add TSS 0118-0218</t>
  </si>
  <si>
    <t>added swTHg 1217-0218</t>
  </si>
  <si>
    <t>added pMeHg 1217-0218</t>
  </si>
  <si>
    <t>added sw.MeHg 0118-0218</t>
  </si>
  <si>
    <t>NR</t>
  </si>
  <si>
    <t>added p.THg 1217-0218</t>
  </si>
  <si>
    <t>553</t>
  </si>
  <si>
    <t>RUM-76</t>
  </si>
  <si>
    <t>RUM-77</t>
  </si>
  <si>
    <t>RUQ-77</t>
  </si>
  <si>
    <t>SBW-420</t>
  </si>
  <si>
    <t>Cache C A Yolo</t>
  </si>
  <si>
    <t>554</t>
  </si>
  <si>
    <t>555</t>
  </si>
  <si>
    <t>556</t>
  </si>
  <si>
    <t>557</t>
  </si>
  <si>
    <t>added sw.THg, TSS 0318</t>
  </si>
  <si>
    <t>RUM-78</t>
  </si>
  <si>
    <t>201803220730</t>
  </si>
  <si>
    <t>SBW-421</t>
  </si>
  <si>
    <t>201803221030</t>
  </si>
  <si>
    <t>RUM-79</t>
  </si>
  <si>
    <t>201803221800</t>
  </si>
  <si>
    <t>SBW-422</t>
  </si>
  <si>
    <t>201803230900</t>
  </si>
  <si>
    <t>SBQ-422</t>
  </si>
  <si>
    <t>201803230901</t>
  </si>
  <si>
    <t>SBW-423</t>
  </si>
  <si>
    <t>201803231445</t>
  </si>
  <si>
    <t>RUM-80</t>
  </si>
  <si>
    <t>201804070615</t>
  </si>
  <si>
    <t>RUM-81</t>
  </si>
  <si>
    <t>201804071100</t>
  </si>
  <si>
    <t>SBW-424</t>
  </si>
  <si>
    <t>201804071415</t>
  </si>
  <si>
    <t>SBW-425</t>
  </si>
  <si>
    <t>201804071905</t>
  </si>
  <si>
    <t>SBW-426</t>
  </si>
  <si>
    <t>201804081100</t>
  </si>
  <si>
    <t>SBW-427</t>
  </si>
  <si>
    <t>201804081230</t>
  </si>
  <si>
    <t>558</t>
  </si>
  <si>
    <t>559</t>
  </si>
  <si>
    <t>560</t>
  </si>
  <si>
    <t>561</t>
  </si>
  <si>
    <t>562</t>
  </si>
  <si>
    <t>563</t>
  </si>
  <si>
    <t>564</t>
  </si>
  <si>
    <t>565</t>
  </si>
  <si>
    <t>566</t>
  </si>
  <si>
    <t>567</t>
  </si>
  <si>
    <t>568</t>
  </si>
  <si>
    <t>569</t>
  </si>
  <si>
    <t>added sw. MeHg 0318-0418</t>
  </si>
  <si>
    <t>RUM-82</t>
  </si>
  <si>
    <t>570</t>
  </si>
  <si>
    <t>added swTHg 0318-0418, TSS, pTHg 0318-0418,0518</t>
  </si>
  <si>
    <t>--</t>
  </si>
  <si>
    <t>E, &gt;RL</t>
  </si>
  <si>
    <t>added sw.MeHg 0518</t>
  </si>
  <si>
    <t>571</t>
  </si>
  <si>
    <t>QAW-416</t>
  </si>
  <si>
    <t>572</t>
  </si>
  <si>
    <t>QAW-417</t>
  </si>
  <si>
    <t>573</t>
  </si>
  <si>
    <t>RUM-83</t>
  </si>
  <si>
    <t>574</t>
  </si>
  <si>
    <t>RUQ-83</t>
  </si>
  <si>
    <t>575</t>
  </si>
  <si>
    <t>RUM-84</t>
  </si>
  <si>
    <t>576</t>
  </si>
  <si>
    <t>SBW-428</t>
  </si>
  <si>
    <t>---</t>
  </si>
  <si>
    <t>see unfiltered</t>
  </si>
  <si>
    <t>added swTHG 0518</t>
  </si>
  <si>
    <t>added pMeHg 0318-0518, sw MeHg 1118</t>
  </si>
  <si>
    <t>gr22059</t>
  </si>
  <si>
    <t>no gr #</t>
  </si>
  <si>
    <t>gr22115</t>
  </si>
  <si>
    <t>gr22116</t>
  </si>
  <si>
    <t>gr22117</t>
  </si>
  <si>
    <t>gr22118</t>
  </si>
  <si>
    <t>gr22119</t>
  </si>
  <si>
    <t>gr22120</t>
  </si>
  <si>
    <t>gr22128</t>
  </si>
  <si>
    <t>gr22131</t>
  </si>
  <si>
    <t>gr22132</t>
  </si>
  <si>
    <t>gr22133</t>
  </si>
  <si>
    <t>gr22196</t>
  </si>
  <si>
    <t>gr22197</t>
  </si>
  <si>
    <t>gr22339</t>
  </si>
  <si>
    <t>gr22345</t>
  </si>
  <si>
    <t>gr22346</t>
  </si>
  <si>
    <t>gr22347</t>
  </si>
  <si>
    <t>gr22473</t>
  </si>
  <si>
    <t>gr22474</t>
  </si>
  <si>
    <t>gr22538</t>
  </si>
  <si>
    <t>gr22535</t>
  </si>
  <si>
    <t>gr22536</t>
  </si>
  <si>
    <t>gr22537</t>
  </si>
  <si>
    <t>gr22612</t>
  </si>
  <si>
    <t>gr22613</t>
  </si>
  <si>
    <t>gr22614</t>
  </si>
  <si>
    <t>gr22615</t>
  </si>
  <si>
    <t>gr22616</t>
  </si>
  <si>
    <t>gr22617</t>
  </si>
  <si>
    <t>added tracking info from Shanna 540-570 sort #</t>
  </si>
  <si>
    <t>QW QA SITE FOR CHARLES ALPERS</t>
  </si>
  <si>
    <t>TM Lab</t>
  </si>
  <si>
    <t>added TSS 1118b</t>
  </si>
  <si>
    <t>RUM-85</t>
  </si>
  <si>
    <t>RUQ-85</t>
  </si>
  <si>
    <t>RUM-86</t>
  </si>
  <si>
    <t>RUM-87</t>
  </si>
  <si>
    <t>RUM-88</t>
  </si>
  <si>
    <t>SBW-429</t>
  </si>
  <si>
    <t>SBW-430</t>
  </si>
  <si>
    <t>SBW-431</t>
  </si>
  <si>
    <t>SBW-432</t>
  </si>
  <si>
    <t>SBW-433</t>
  </si>
  <si>
    <t>SBW-434</t>
  </si>
  <si>
    <t>QAW-418</t>
  </si>
  <si>
    <t>SBW-435</t>
  </si>
  <si>
    <t>Cache C Overflow South Weir</t>
  </si>
  <si>
    <t>Cache C Overflow North Weir</t>
  </si>
  <si>
    <t>QA/QC Site for Charles Alpers</t>
  </si>
  <si>
    <t>201901162040</t>
  </si>
  <si>
    <t>201901162041</t>
  </si>
  <si>
    <t>201901160310</t>
  </si>
  <si>
    <t>301901170810</t>
  </si>
  <si>
    <t>201901181120</t>
  </si>
  <si>
    <t>201901171050</t>
  </si>
  <si>
    <t>201901171345</t>
  </si>
  <si>
    <t>201901171450</t>
  </si>
  <si>
    <t>201901181030</t>
  </si>
  <si>
    <t>201901181200</t>
  </si>
  <si>
    <t>201901181340</t>
  </si>
  <si>
    <t>201901171007</t>
  </si>
  <si>
    <t>201901301400</t>
  </si>
  <si>
    <t>577</t>
  </si>
  <si>
    <t>578</t>
  </si>
  <si>
    <t>579</t>
  </si>
  <si>
    <t>580</t>
  </si>
  <si>
    <t>581</t>
  </si>
  <si>
    <t>582</t>
  </si>
  <si>
    <t>583</t>
  </si>
  <si>
    <t>584</t>
  </si>
  <si>
    <t>585</t>
  </si>
  <si>
    <t>586</t>
  </si>
  <si>
    <t>587</t>
  </si>
  <si>
    <t>588</t>
  </si>
  <si>
    <t>589</t>
  </si>
  <si>
    <t>REG</t>
  </si>
  <si>
    <t>BLK</t>
  </si>
  <si>
    <t>pending CAWSC</t>
  </si>
  <si>
    <t>added swTHg 1118, added TSS 0119</t>
  </si>
  <si>
    <t>Le to rerun sample 2/22/19</t>
  </si>
  <si>
    <t>added fMeHg 0119, pTHg 1118</t>
  </si>
  <si>
    <t>added fMeHg 0219a</t>
  </si>
  <si>
    <t>RUM-89</t>
  </si>
  <si>
    <t>201902021100</t>
  </si>
  <si>
    <t>RUM-90</t>
  </si>
  <si>
    <t>201902021500</t>
  </si>
  <si>
    <t>RUM-91</t>
  </si>
  <si>
    <t>201902031410</t>
  </si>
  <si>
    <t>RUM-92</t>
  </si>
  <si>
    <t>201902041340</t>
  </si>
  <si>
    <t>RUM-93</t>
  </si>
  <si>
    <t>201902051000</t>
  </si>
  <si>
    <t>SBW-436</t>
  </si>
  <si>
    <t>201902031030</t>
  </si>
  <si>
    <t>SBW-437</t>
  </si>
  <si>
    <t>201902051200</t>
  </si>
  <si>
    <t>SBW-438</t>
  </si>
  <si>
    <t>201902051420</t>
  </si>
  <si>
    <t>SBW-439</t>
  </si>
  <si>
    <t>201902051540</t>
  </si>
  <si>
    <t>SBW-440</t>
  </si>
  <si>
    <t>201902051620</t>
  </si>
  <si>
    <t>RUM-94</t>
  </si>
  <si>
    <t>201902121030</t>
  </si>
  <si>
    <t>RUM-95</t>
  </si>
  <si>
    <t>201902131710</t>
  </si>
  <si>
    <t>RUM-96</t>
  </si>
  <si>
    <t>201902141500</t>
  </si>
  <si>
    <t xml:space="preserve"> SBW-441</t>
  </si>
  <si>
    <t>201902131500</t>
  </si>
  <si>
    <t xml:space="preserve"> SBW-442</t>
  </si>
  <si>
    <t>201902141130</t>
  </si>
  <si>
    <t xml:space="preserve"> SBW-443</t>
  </si>
  <si>
    <t>201902141410</t>
  </si>
  <si>
    <t xml:space="preserve"> SBW-444</t>
  </si>
  <si>
    <t>201902141520</t>
  </si>
  <si>
    <t>SBQ-444</t>
  </si>
  <si>
    <t>201902141521</t>
  </si>
  <si>
    <t>SBW-445</t>
  </si>
  <si>
    <t>201902141620</t>
  </si>
  <si>
    <t>SBW-446</t>
  </si>
  <si>
    <t>201902151030</t>
  </si>
  <si>
    <t>SBW-447</t>
  </si>
  <si>
    <t>201902151315</t>
  </si>
  <si>
    <t>SBW-448</t>
  </si>
  <si>
    <t>201902151320</t>
  </si>
  <si>
    <t>SBW-449</t>
  </si>
  <si>
    <t>SBW-450</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</si>
  <si>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</si>
  <si>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</si>
  <si>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</si>
  <si>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</si>
  <si>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</si>
  <si>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</si>
  <si>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</si>
  <si>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</si>
  <si>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</si>
  <si>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</si>
  <si>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</si>
  <si>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</si>
  <si>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</si>
  <si>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</si>
  <si>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</si>
  <si>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</si>
  <si>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</si>
  <si>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</si>
  <si>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</si>
  <si>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</si>
  <si>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</si>
  <si>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</si>
  <si>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</si>
  <si>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</si>
  <si>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added TSS 0219a-b</t>
  </si>
  <si>
    <t>RUM-97</t>
  </si>
  <si>
    <t>201902261000</t>
  </si>
  <si>
    <t>RUM-98</t>
  </si>
  <si>
    <t>201902262220</t>
  </si>
  <si>
    <t>RUM-99</t>
  </si>
  <si>
    <t>201902270330</t>
  </si>
  <si>
    <t>RUM-100</t>
  </si>
  <si>
    <t>201902271350</t>
  </si>
  <si>
    <t>RUQ-100</t>
  </si>
  <si>
    <t>201902271351</t>
  </si>
  <si>
    <t>SBW-451</t>
  </si>
  <si>
    <t>201902271420</t>
  </si>
  <si>
    <t>SBQ-451</t>
  </si>
  <si>
    <t>201902271421</t>
  </si>
  <si>
    <t>SBW-452</t>
  </si>
  <si>
    <t>201902271530</t>
  </si>
  <si>
    <t>SBW-453</t>
  </si>
  <si>
    <t>201902271230</t>
  </si>
  <si>
    <t>SBW-454</t>
  </si>
  <si>
    <t>201902271730</t>
  </si>
  <si>
    <t>SBW-455</t>
  </si>
  <si>
    <t>201902271620</t>
  </si>
  <si>
    <t>SBW-456</t>
  </si>
  <si>
    <t>201902281130</t>
  </si>
  <si>
    <t>SBW-457</t>
  </si>
  <si>
    <t>201902281330</t>
  </si>
  <si>
    <t>SBW-458</t>
  </si>
  <si>
    <t>201902281350</t>
  </si>
  <si>
    <t>SBW-459</t>
  </si>
  <si>
    <t>201902281420</t>
  </si>
  <si>
    <t>RUM-101</t>
  </si>
  <si>
    <t>201903010830</t>
  </si>
  <si>
    <t>SBW-460</t>
  </si>
  <si>
    <t>SBW-461</t>
  </si>
  <si>
    <t>201903010930</t>
  </si>
  <si>
    <t>SBW-462</t>
  </si>
  <si>
    <t>201903011010</t>
  </si>
  <si>
    <t>RUM-102</t>
  </si>
  <si>
    <t>201903051200</t>
  </si>
  <si>
    <t>RUM-103</t>
  </si>
  <si>
    <t>201903061530</t>
  </si>
  <si>
    <t>SBW-463</t>
  </si>
  <si>
    <t>201903051150</t>
  </si>
  <si>
    <t>SBW-464</t>
  </si>
  <si>
    <t>201903051340</t>
  </si>
  <si>
    <t>SBW-465</t>
  </si>
  <si>
    <t>201903051350</t>
  </si>
  <si>
    <t>SBW-466</t>
  </si>
  <si>
    <t>201903051420</t>
  </si>
  <si>
    <t>SBQ-466</t>
  </si>
  <si>
    <t>201903051421</t>
  </si>
  <si>
    <t>SBW-467</t>
  </si>
  <si>
    <t>201903071030</t>
  </si>
  <si>
    <t>SBW-468</t>
  </si>
  <si>
    <t>201903051220</t>
  </si>
  <si>
    <t>SBW-469</t>
  </si>
  <si>
    <t>201903071250</t>
  </si>
  <si>
    <t>SBQ-469</t>
  </si>
  <si>
    <t>201903071251</t>
  </si>
  <si>
    <t>SBW-470</t>
  </si>
  <si>
    <t>201903071310</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</si>
  <si>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</si>
  <si>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</si>
  <si>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</si>
  <si>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</si>
  <si>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</si>
  <si>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</si>
  <si>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</si>
  <si>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</si>
  <si>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</si>
  <si>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</si>
  <si>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</si>
  <si>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</si>
  <si>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</si>
  <si>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</si>
  <si>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</si>
  <si>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</si>
  <si>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</si>
  <si>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</si>
  <si>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</si>
  <si>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</si>
  <si>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</si>
  <si>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</si>
  <si>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</si>
  <si>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</si>
  <si>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</si>
  <si>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</si>
  <si>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</si>
  <si>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</si>
  <si>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</si>
  <si>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</si>
  <si>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</si>
  <si>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(%)-based on ng/g</t>
  </si>
  <si>
    <t>added pRHg 1118,0119</t>
  </si>
  <si>
    <t>added fTHg 0119</t>
  </si>
  <si>
    <t>added pMeHg 0219A-B</t>
  </si>
  <si>
    <t>added fMeHg 0219-B-C</t>
  </si>
  <si>
    <t>Re-weighed MeHg filter since seemed to differ from others, and weight is accurate.</t>
  </si>
  <si>
    <t>a lot of particles stuck to petri</t>
  </si>
  <si>
    <t>added TSS 0219c, 0319</t>
  </si>
  <si>
    <t>added f.THg 0219A-B</t>
  </si>
  <si>
    <t>added p.THg 0119-0219A-B</t>
  </si>
  <si>
    <t>SW F-THg  AVG</t>
  </si>
  <si>
    <t>Le corrected values 3/1/12 they were previously being blank corrected</t>
  </si>
  <si>
    <t xml:space="preserve">SW THg (F) </t>
  </si>
  <si>
    <t>2010-2013</t>
  </si>
  <si>
    <t>f.THg previously flagged as PRL (1.0 ng/L)</t>
  </si>
  <si>
    <t>s/b PETG</t>
  </si>
  <si>
    <t>SW F-THg  DEV</t>
  </si>
  <si>
    <t>SW F-THg  MDL</t>
  </si>
  <si>
    <t>SW F-THg  RL</t>
  </si>
  <si>
    <t>SW F-THg  QAFLAG</t>
  </si>
  <si>
    <t>Comment</t>
  </si>
  <si>
    <t>Le 3x</t>
  </si>
  <si>
    <t xml:space="preserve">Note: 2009-2013 data was flagged in final units as PRL. Starting 2014 data is being flagged at the level of the dectector. </t>
  </si>
  <si>
    <t xml:space="preserve">SW MeHg (UNF) </t>
  </si>
  <si>
    <t xml:space="preserve">SW THg (UNF) </t>
  </si>
  <si>
    <t>SW UNF-THg  AVG</t>
  </si>
  <si>
    <t>SW UNF-THg  DEV</t>
  </si>
  <si>
    <t>SW UNF-THg  MDL</t>
  </si>
  <si>
    <t>SW UNF-THg RL</t>
  </si>
  <si>
    <t>SW UNF-THg  QAFLAG</t>
  </si>
  <si>
    <t>SW UNF-MeHg AVG</t>
  </si>
  <si>
    <t>SW UNF-MeHg DEV</t>
  </si>
  <si>
    <t>SW UNF-MeHg MDL</t>
  </si>
  <si>
    <t>SW UNF-MeHg RL</t>
  </si>
  <si>
    <r>
      <t xml:space="preserve">larger than usual difference between RHg/p-THg based on dry wt. and RHg/p-Thg based on volumetric
</t>
    </r>
    <r>
      <rPr>
        <sz val="11"/>
        <color rgb="FFFF0000"/>
        <rFont val="Calibri"/>
        <family val="2"/>
        <scheme val="minor"/>
      </rPr>
      <t>this looks like a volume filtered issue, TSS is way off compared to other two filters?</t>
    </r>
  </si>
  <si>
    <t>SW.UNF-THg  QA FLAG</t>
  </si>
  <si>
    <t>SW.UNF-MeHg  QA FLAG</t>
  </si>
  <si>
    <t>0.28 pg at detector, RL=0.30 pg</t>
  </si>
  <si>
    <t>CCSB 2009-2019_Surface Water Data Summary</t>
  </si>
  <si>
    <t xml:space="preserve">SW MeHg (F) </t>
  </si>
  <si>
    <t>SW F-MeHg  AVG</t>
  </si>
  <si>
    <t>SW F-MeHg  DEV</t>
  </si>
  <si>
    <t>SW F-MeHg  MDL</t>
  </si>
  <si>
    <t>SW F-MeHg  RL</t>
  </si>
  <si>
    <t>SW F-MeHg  QA FLAG</t>
  </si>
  <si>
    <t>s/b glass</t>
  </si>
  <si>
    <t>correction 18Mar13 JA</t>
  </si>
  <si>
    <t>not flagged at the detector</t>
  </si>
  <si>
    <t>E, &lt;RL at detector</t>
  </si>
  <si>
    <t>0.15 pg at detector, MDL=0.07pg, RL= 0.3 pg</t>
  </si>
  <si>
    <t>low compared to f.MeHg</t>
  </si>
  <si>
    <t>high compared to f.THg</t>
  </si>
  <si>
    <t>Alpers:This ratio is anomalously low.</t>
  </si>
  <si>
    <t>OW p-THg MDL</t>
  </si>
  <si>
    <t>OW p-THg RL</t>
  </si>
  <si>
    <t>OW p-THg QA FLAG</t>
  </si>
  <si>
    <t xml:space="preserve">OW p-THg </t>
  </si>
  <si>
    <t>0.32 ng</t>
  </si>
  <si>
    <t>0.041ng</t>
  </si>
  <si>
    <t>0.226 ng</t>
  </si>
  <si>
    <t>0.015 ng</t>
  </si>
  <si>
    <t>0.084 ng</t>
  </si>
  <si>
    <t>0.016 ng</t>
  </si>
  <si>
    <t>0.037 ng</t>
  </si>
  <si>
    <t>0.026 ng</t>
  </si>
  <si>
    <t>0.069 ng</t>
  </si>
  <si>
    <t>0.073 ng</t>
  </si>
  <si>
    <t>0.053 ng</t>
  </si>
  <si>
    <t>0.030 ng</t>
  </si>
  <si>
    <t>0.050 ng</t>
  </si>
  <si>
    <t>0.113 ng</t>
  </si>
  <si>
    <t>0.036 ng</t>
  </si>
  <si>
    <t>0.060 ng</t>
  </si>
  <si>
    <t>0.051 ng</t>
  </si>
  <si>
    <t>0.054 ng</t>
  </si>
  <si>
    <t>0.257 ng</t>
  </si>
  <si>
    <t>0.094 ng</t>
  </si>
  <si>
    <t>0.196 ng</t>
  </si>
  <si>
    <t>0.160 ng</t>
  </si>
  <si>
    <t>0.067 ng</t>
  </si>
  <si>
    <t>0.032 ng</t>
  </si>
  <si>
    <t>0.100 ng</t>
  </si>
  <si>
    <t>updated with reruns</t>
  </si>
  <si>
    <t>LK:No initial weight. So average weight of all intital filter weight was used</t>
  </si>
  <si>
    <t>JA:seems high. Le re-ran extract 7/27/11.</t>
  </si>
  <si>
    <t>2010-2013. Lowest std ratio</t>
  </si>
  <si>
    <t>2010-2013 SW p-THg QA FLAG
PRL = 60 (ng/g)</t>
  </si>
  <si>
    <t>0.01 ng/filter, &lt;MDL</t>
  </si>
  <si>
    <t>no volume recorded</t>
  </si>
  <si>
    <t>added f.THg 0219C</t>
  </si>
  <si>
    <t>OW p-MeHg MDL</t>
  </si>
  <si>
    <t>OW p-MeHg RL</t>
  </si>
  <si>
    <t>OW p-MeHg QA FLAG</t>
  </si>
  <si>
    <t>MA:many sample particles stuck to petri, unable to detach and weigh</t>
  </si>
  <si>
    <t>updated 3/15/17</t>
  </si>
  <si>
    <t>changed 4/3/19</t>
  </si>
  <si>
    <t>changed 4/3/19, EK:134.5mg tare value in COC, used value on filter</t>
  </si>
  <si>
    <t>JA:updated 3/25/17</t>
  </si>
  <si>
    <t>no data in file</t>
  </si>
  <si>
    <t>MMD:Significant amt of  particles stuck to petri and could not be removed from petri to be weighed. p.MeHg (ng/g and ng/L)  will likley be affected to some degree.</t>
  </si>
  <si>
    <t>3.0 pg/filter</t>
  </si>
  <si>
    <t>5.6 pg/filter</t>
  </si>
  <si>
    <t>8 pg/filter</t>
  </si>
  <si>
    <t>4.7 pg/filter</t>
  </si>
  <si>
    <t>1.0pg/filter</t>
  </si>
  <si>
    <t>0.3pg/filter</t>
  </si>
  <si>
    <t>0.80 pg/filter</t>
  </si>
  <si>
    <t>5.86 pg/filter</t>
  </si>
  <si>
    <t>0.28pg/filter</t>
  </si>
  <si>
    <t>filter volume missing</t>
  </si>
  <si>
    <t>updated 3/25/17</t>
  </si>
  <si>
    <t>pct p-MeHg/p-THg.g</t>
  </si>
  <si>
    <t>JA:correction18Mar13JA</t>
  </si>
  <si>
    <t>OW p-RHg RL</t>
  </si>
  <si>
    <t>OW p-RHg MDL</t>
  </si>
  <si>
    <t>OW p-RHg QA FLAG</t>
  </si>
  <si>
    <t>program crashed , lost result</t>
  </si>
  <si>
    <t>Alpers Comments:</t>
  </si>
  <si>
    <t>contaminated by RHg rig</t>
  </si>
  <si>
    <t>RUM-104</t>
  </si>
  <si>
    <t>201903271440</t>
  </si>
  <si>
    <t>RUQ-104</t>
  </si>
  <si>
    <t>201903271441</t>
  </si>
  <si>
    <t>SBW-471</t>
  </si>
  <si>
    <t>201903281010</t>
  </si>
  <si>
    <t>SBQ-471</t>
  </si>
  <si>
    <t>201903281011</t>
  </si>
  <si>
    <t>SBW-472</t>
  </si>
  <si>
    <t>201903281200</t>
  </si>
  <si>
    <t>SBW-473</t>
  </si>
  <si>
    <t>201903281230</t>
  </si>
  <si>
    <t>SBW-474</t>
  </si>
  <si>
    <t>201903281240</t>
  </si>
  <si>
    <t>645</t>
  </si>
  <si>
    <t>646</t>
  </si>
  <si>
    <t>647</t>
  </si>
  <si>
    <t>648</t>
  </si>
  <si>
    <t>649</t>
  </si>
  <si>
    <t>650</t>
  </si>
  <si>
    <t>651</t>
  </si>
  <si>
    <t>added TSS 0319C</t>
  </si>
  <si>
    <t>SW F-THg  QA FLAG</t>
  </si>
  <si>
    <t>added f.MeHg 0319- c</t>
  </si>
  <si>
    <t>added f.THg 0319 A, B</t>
  </si>
  <si>
    <t>added p.THg 0219 C</t>
  </si>
  <si>
    <t>vs.32</t>
  </si>
  <si>
    <t>added p.RHg 0219C</t>
  </si>
  <si>
    <t>vs.33</t>
  </si>
  <si>
    <t>RUM-105</t>
  </si>
  <si>
    <t>201904151430</t>
  </si>
  <si>
    <t>RUQ-105</t>
  </si>
  <si>
    <t>201904151431</t>
  </si>
  <si>
    <t>SBW-475</t>
  </si>
  <si>
    <t>201904171100</t>
  </si>
  <si>
    <t>SBW-476</t>
  </si>
  <si>
    <t>201904171310</t>
  </si>
  <si>
    <t>SBW-477</t>
  </si>
  <si>
    <t>201904171330</t>
  </si>
  <si>
    <t>SBW-478</t>
  </si>
  <si>
    <t>201904171350</t>
  </si>
  <si>
    <t>SBQ-478</t>
  </si>
  <si>
    <t>201904171351</t>
  </si>
  <si>
    <t>added p.MeHg 0319, 0419</t>
  </si>
  <si>
    <t>added TSS 0419</t>
  </si>
  <si>
    <t>added p. RHg 0319,0319b, 0419</t>
  </si>
  <si>
    <t>added f.MeHg 03419</t>
  </si>
  <si>
    <t>vs.34</t>
  </si>
  <si>
    <t>added f.THg 0419</t>
  </si>
  <si>
    <t>SWB-477</t>
  </si>
  <si>
    <t>copied columns</t>
  </si>
  <si>
    <t>E, &lt;RL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</si>
</sst>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164" formatCode="0.0"/>
    <numFmt numFmtId="165" formatCode="0.000"/>
    <numFmt numFmtId="166" formatCode="h:mm;@"/>
    <numFmt numFmtId="167" formatCode="[$-F400]h:mm:ss\ AM/PM"/>
    <numFmt numFmtId="168" formatCode="&quot;$&quot;#,##0"/>
    <numFmt numFmtId="169" formatCode="_(&quot;$&quot;* #,##0_);_(&quot;$&quot;* \(#,##0\);_(&quot;$&quot;* &quot;-&quot;??_);_(@_)"/>
    <numFmt numFmtId="170" formatCode="00000000"/>
    <numFmt numFmtId="171" formatCode="00"/>
    <numFmt numFmtId="172" formatCode="#.00"/>
    <numFmt numFmtId="173" formatCode="#,##0."/>
    <numFmt numFmtId="174" formatCode="&quot;$&quot;#."/>
  </numFmts>
  <fonts count="64" x14ac:knownFonts="1">
    <font>
      <sz val="11"/>
      <color theme="1"/>
      <name val="Calibri"/>
      <family val="2"/>
      <scheme val="minor"/>
    </font>
    <font>
      <b/>
      <sz val="10"/>
      <color indexed="81"/>
      <name val="Tahoma"/>
      <family val="2"/>
    </font>
    <font>
      <sz val="10"/>
      <color indexed="81"/>
      <name val="Tahoma"/>
      <family val="2"/>
    </font>
    <font>
      <b/>
      <sz val="11"/>
      <color rgb="FFFF0000"/>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sz val="10"/>
      <name val="Arial"/>
      <family val="2"/>
    </font>
    <font>
      <sz val="11"/>
      <color rgb="FF0070C0"/>
      <name val="Calibri"/>
      <family val="2"/>
      <scheme val="minor"/>
    </font>
    <font>
      <b/>
      <sz val="8"/>
      <color indexed="81"/>
      <name val="Tahoma"/>
      <family val="2"/>
    </font>
    <font>
      <sz val="8"/>
      <color indexed="81"/>
      <name val="Tahoma"/>
      <family val="2"/>
    </font>
    <font>
      <sz val="10"/>
      <color indexed="8"/>
      <name val="Arial"/>
      <family val="2"/>
    </font>
    <font>
      <b/>
      <sz val="12"/>
      <color theme="1"/>
      <name val="Calibri"/>
      <family val="2"/>
      <scheme val="minor"/>
    </font>
    <font>
      <b/>
      <sz val="12"/>
      <name val="Calibri"/>
      <family val="2"/>
      <scheme val="minor"/>
    </font>
    <font>
      <b/>
      <sz val="12"/>
      <color rgb="FFFF0000"/>
      <name val="Calibri"/>
      <family val="2"/>
      <scheme val="minor"/>
    </font>
    <font>
      <sz val="10"/>
      <color rgb="FFFF0000"/>
      <name val="Calibri"/>
      <family val="2"/>
      <scheme val="minor"/>
    </font>
    <font>
      <sz val="9"/>
      <color theme="1"/>
      <name val="Calibri"/>
      <family val="2"/>
      <scheme val="minor"/>
    </font>
    <font>
      <b/>
      <sz val="11"/>
      <name val="Calibri"/>
      <family val="2"/>
      <scheme val="minor"/>
    </font>
    <font>
      <sz val="12"/>
      <color theme="1"/>
      <name val="Calibri"/>
      <family val="2"/>
      <scheme val="minor"/>
    </font>
    <font>
      <b/>
      <sz val="11"/>
      <color theme="1"/>
      <name val="Calibri"/>
      <family val="2"/>
      <scheme val="minor"/>
    </font>
    <font>
      <sz val="12"/>
      <name val="Calibri"/>
      <family val="2"/>
      <scheme val="minor"/>
    </font>
    <font>
      <b/>
      <sz val="14"/>
      <color theme="1"/>
      <name val="Calibri"/>
      <family val="2"/>
      <scheme val="minor"/>
    </font>
    <font>
      <b/>
      <sz val="14"/>
      <name val="Calibri"/>
      <family val="2"/>
      <scheme val="minor"/>
    </font>
    <font>
      <sz val="11"/>
      <color theme="1"/>
      <name val="Calibri"/>
      <family val="2"/>
      <scheme val="minor"/>
    </font>
    <font>
      <b/>
      <sz val="11"/>
      <color theme="3"/>
      <name val="Calibri"/>
      <family val="2"/>
      <scheme val="minor"/>
    </font>
    <font>
      <b/>
      <sz val="14"/>
      <color rgb="FFFF0000"/>
      <name val="Calibri"/>
      <family val="2"/>
      <scheme val="minor"/>
    </font>
    <font>
      <b/>
      <sz val="10"/>
      <name val="Calibri"/>
      <family val="2"/>
      <scheme val="minor"/>
    </font>
    <font>
      <sz val="11"/>
      <color indexed="8"/>
      <name val="Calibri"/>
      <family val="2"/>
      <scheme val="minor"/>
    </font>
    <font>
      <sz val="10"/>
      <color rgb="FF222222"/>
      <name val="Arial"/>
      <family val="2"/>
    </font>
    <font>
      <b/>
      <u/>
      <sz val="11"/>
      <color theme="1"/>
      <name val="Calibri"/>
      <family val="2"/>
      <scheme val="minor"/>
    </font>
    <font>
      <b/>
      <sz val="11"/>
      <color rgb="FF0000FF"/>
      <name val="Calibri"/>
      <family val="2"/>
      <scheme val="minor"/>
    </font>
    <font>
      <b/>
      <sz val="11"/>
      <color rgb="FF000000"/>
      <name val="Calibri"/>
      <family val="2"/>
      <scheme val="minor"/>
    </font>
    <font>
      <sz val="11"/>
      <color rgb="FF000000"/>
      <name val="Calibri"/>
      <family val="2"/>
      <scheme val="minor"/>
    </font>
    <font>
      <sz val="11"/>
      <color rgb="FF00B0F0"/>
      <name val="Calibri"/>
      <family val="2"/>
      <scheme val="minor"/>
    </font>
    <font>
      <b/>
      <sz val="11"/>
      <color indexed="8"/>
      <name val="Calibri"/>
      <family val="2"/>
      <scheme val="minor"/>
    </font>
    <font>
      <b/>
      <sz val="10"/>
      <color theme="1"/>
      <name val="Calibri"/>
      <family val="2"/>
      <scheme val="minor"/>
    </font>
    <font>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Calibri"/>
      <family val="2"/>
      <scheme val="minor"/>
    </font>
    <font>
      <sz val="8"/>
      <color theme="1"/>
      <name val="Calibri"/>
      <family val="2"/>
      <scheme val="minor"/>
    </font>
    <font>
      <b/>
      <sz val="8"/>
      <name val="Calibri"/>
      <family val="2"/>
      <scheme val="minor"/>
    </font>
    <font>
      <sz val="10"/>
      <color theme="1"/>
      <name val="Calibri"/>
      <family val="2"/>
      <scheme val="minor"/>
    </font>
    <font>
      <sz val="10"/>
      <name val="Calibri"/>
      <family val="2"/>
    </font>
    <font>
      <sz val="10"/>
      <color rgb="FF362B36"/>
      <name val="Verdana"/>
      <family val="2"/>
    </font>
    <font>
      <sz val="1"/>
      <color indexed="8"/>
      <name val="Courier"/>
      <family val="3"/>
    </font>
    <font>
      <i/>
      <sz val="1"/>
      <color indexed="8"/>
      <name val="Courier"/>
      <family val="3"/>
    </font>
    <font>
      <sz val="11"/>
      <color rgb="FF000000"/>
      <name val="Calibri"/>
      <family val="2"/>
    </font>
    <font>
      <sz val="11"/>
      <color rgb="FF222222"/>
      <name val="Calibri"/>
      <family val="2"/>
      <scheme val="minor"/>
    </font>
    <font>
      <sz val="14"/>
      <name val="Calibri"/>
      <family val="2"/>
      <scheme val="minor"/>
    </font>
    <font>
      <sz val="11"/>
      <color rgb="FF000000"/>
      <name val="Calibri"/>
    </font>
    <font>
      <sz val="9"/>
      <color indexed="81"/>
      <name val="Tahoma"/>
      <charset val="1"/>
    </font>
  </fonts>
  <fills count="6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9999"/>
        <bgColor indexed="64"/>
      </patternFill>
    </fill>
    <fill>
      <patternFill patternType="solid">
        <fgColor rgb="FF00B0F0"/>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indexed="11"/>
        <bgColor indexed="64"/>
      </patternFill>
    </fill>
    <fill>
      <patternFill patternType="solid">
        <fgColor theme="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8"/>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FF66"/>
        <bgColor indexed="64"/>
      </patternFill>
    </fill>
    <fill>
      <patternFill patternType="solid">
        <fgColor rgb="FF66FF33"/>
        <bgColor indexed="64"/>
      </patternFill>
    </fill>
    <fill>
      <patternFill patternType="solid">
        <fgColor rgb="FFFF99FF"/>
        <bgColor indexed="64"/>
      </patternFill>
    </fill>
    <fill>
      <patternFill patternType="solid">
        <fgColor rgb="FFD9FFB3"/>
        <bgColor indexed="64"/>
      </patternFill>
    </fill>
    <fill>
      <patternFill patternType="solid">
        <fgColor theme="6" tint="0.39997558519241921"/>
        <bgColor indexed="64"/>
      </patternFill>
    </fill>
    <fill>
      <patternFill patternType="solid">
        <fgColor theme="5" tint="0.59999389629810485"/>
        <bgColor indexed="64"/>
      </patternFill>
    </fill>
  </fills>
  <borders count="24">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189">
    <xf numFmtId="0" fontId="0" fillId="0" borderId="0"/>
    <xf numFmtId="0" fontId="8" fillId="0" borderId="0"/>
    <xf numFmtId="0" fontId="12" fillId="0" borderId="0"/>
    <xf numFmtId="0" fontId="12" fillId="0" borderId="0"/>
    <xf numFmtId="44" fontId="24" fillId="0" borderId="0" applyFont="0" applyFill="0" applyBorder="0" applyAlignment="0" applyProtection="0"/>
    <xf numFmtId="0" fontId="37" fillId="0" borderId="0"/>
    <xf numFmtId="0" fontId="37" fillId="0" borderId="0"/>
    <xf numFmtId="0" fontId="37" fillId="0" borderId="0"/>
    <xf numFmtId="0" fontId="38" fillId="0" borderId="0" applyNumberFormat="0" applyFill="0" applyBorder="0" applyAlignment="0" applyProtection="0"/>
    <xf numFmtId="0" fontId="39" fillId="0" borderId="4" applyNumberFormat="0" applyFill="0" applyAlignment="0" applyProtection="0"/>
    <xf numFmtId="0" fontId="40" fillId="0" borderId="5"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41" fillId="28" borderId="0" applyNumberFormat="0" applyBorder="0" applyAlignment="0" applyProtection="0"/>
    <xf numFmtId="0" fontId="42" fillId="29" borderId="0" applyNumberFormat="0" applyBorder="0" applyAlignment="0" applyProtection="0"/>
    <xf numFmtId="0" fontId="43" fillId="30" borderId="0" applyNumberFormat="0" applyBorder="0" applyAlignment="0" applyProtection="0"/>
    <xf numFmtId="0" fontId="44" fillId="31" borderId="7" applyNumberFormat="0" applyAlignment="0" applyProtection="0"/>
    <xf numFmtId="0" fontId="45" fillId="32" borderId="8" applyNumberFormat="0" applyAlignment="0" applyProtection="0"/>
    <xf numFmtId="0" fontId="46" fillId="32" borderId="7" applyNumberFormat="0" applyAlignment="0" applyProtection="0"/>
    <xf numFmtId="0" fontId="47" fillId="0" borderId="9" applyNumberFormat="0" applyFill="0" applyAlignment="0" applyProtection="0"/>
    <xf numFmtId="0" fontId="48" fillId="33" borderId="10" applyNumberFormat="0" applyAlignment="0" applyProtection="0"/>
    <xf numFmtId="0" fontId="4" fillId="0" borderId="0" applyNumberFormat="0" applyFill="0" applyBorder="0" applyAlignment="0" applyProtection="0"/>
    <xf numFmtId="0" fontId="49" fillId="0" borderId="0" applyNumberFormat="0" applyFill="0" applyBorder="0" applyAlignment="0" applyProtection="0"/>
    <xf numFmtId="0" fontId="20" fillId="0" borderId="12" applyNumberFormat="0" applyFill="0" applyAlignment="0" applyProtection="0"/>
    <xf numFmtId="0" fontId="50"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50" fillId="38" borderId="0" applyNumberFormat="0" applyBorder="0" applyAlignment="0" applyProtection="0"/>
    <xf numFmtId="0" fontId="50"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50" fillId="58" borderId="0" applyNumberFormat="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34" borderId="11" applyNumberFormat="0" applyFont="0" applyAlignment="0" applyProtection="0"/>
    <xf numFmtId="0" fontId="8" fillId="0" borderId="0"/>
    <xf numFmtId="0" fontId="24" fillId="0" borderId="0"/>
    <xf numFmtId="0" fontId="37" fillId="0" borderId="0"/>
    <xf numFmtId="0" fontId="24" fillId="0" borderId="0"/>
    <xf numFmtId="0" fontId="24" fillId="0" borderId="0"/>
    <xf numFmtId="0" fontId="8" fillId="0" borderId="0"/>
    <xf numFmtId="0" fontId="24" fillId="0" borderId="0"/>
    <xf numFmtId="0" fontId="24" fillId="34" borderId="11" applyNumberFormat="0" applyFont="0" applyAlignment="0" applyProtection="0"/>
    <xf numFmtId="0" fontId="24" fillId="0" borderId="0"/>
    <xf numFmtId="0" fontId="8" fillId="0" borderId="0"/>
    <xf numFmtId="173" fontId="57" fillId="0" borderId="0">
      <protection locked="0"/>
    </xf>
    <xf numFmtId="174" fontId="57"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172" fontId="57" fillId="0" borderId="0">
      <protection locked="0"/>
    </xf>
    <xf numFmtId="0" fontId="57" fillId="0" borderId="0">
      <protection locked="0"/>
    </xf>
    <xf numFmtId="0" fontId="57" fillId="0" borderId="0">
      <protection locked="0"/>
    </xf>
    <xf numFmtId="0" fontId="57" fillId="0" borderId="16">
      <protection locked="0"/>
    </xf>
    <xf numFmtId="0" fontId="19" fillId="0" borderId="0"/>
    <xf numFmtId="0" fontId="59" fillId="0" borderId="0"/>
    <xf numFmtId="0" fontId="24" fillId="0" borderId="0"/>
    <xf numFmtId="0" fontId="8" fillId="0" borderId="0"/>
    <xf numFmtId="0" fontId="62" fillId="0" borderId="0"/>
  </cellStyleXfs>
  <cellXfs count="1009">
    <xf numFmtId="0" fontId="0" fillId="0" borderId="0" xfId="0"/>
    <xf numFmtId="0" fontId="4" fillId="0" borderId="0" xfId="0" applyFont="1" applyFill="1" applyBorder="1" applyAlignment="1">
      <alignment horizontal="left"/>
    </xf>
    <xf numFmtId="0" fontId="4" fillId="0" borderId="0" xfId="0" applyFont="1" applyBorder="1" applyAlignment="1">
      <alignment horizontal="left"/>
    </xf>
    <xf numFmtId="0" fontId="7" fillId="0" borderId="0" xfId="0" applyFont="1" applyFill="1" applyBorder="1"/>
    <xf numFmtId="164" fontId="4" fillId="0" borderId="0" xfId="0" applyNumberFormat="1" applyFont="1" applyFill="1" applyBorder="1" applyAlignment="1">
      <alignment horizontal="right"/>
    </xf>
    <xf numFmtId="2" fontId="0" fillId="0" borderId="0" xfId="0" applyNumberFormat="1" applyFont="1" applyBorder="1" applyAlignment="1">
      <alignment horizontal="right"/>
    </xf>
    <xf numFmtId="1" fontId="0" fillId="0" borderId="0" xfId="0" applyNumberFormat="1" applyFont="1" applyFill="1" applyBorder="1"/>
    <xf numFmtId="0" fontId="4" fillId="0" borderId="0" xfId="0" applyFont="1" applyFill="1" applyBorder="1" applyAlignment="1">
      <alignment horizontal="center"/>
    </xf>
    <xf numFmtId="2" fontId="4" fillId="0" borderId="0" xfId="0" applyNumberFormat="1" applyFont="1" applyFill="1" applyBorder="1" applyAlignment="1">
      <alignment horizontal="right"/>
    </xf>
    <xf numFmtId="0" fontId="7" fillId="0" borderId="0" xfId="0" applyFont="1" applyBorder="1" applyAlignment="1">
      <alignment horizontal="right"/>
    </xf>
    <xf numFmtId="164" fontId="7" fillId="0" borderId="0" xfId="0" applyNumberFormat="1" applyFont="1" applyFill="1" applyBorder="1"/>
    <xf numFmtId="0" fontId="17" fillId="0" borderId="0" xfId="0" applyFont="1" applyFill="1" applyBorder="1" applyAlignment="1">
      <alignment horizontal="left"/>
    </xf>
    <xf numFmtId="0" fontId="13" fillId="0" borderId="0" xfId="0" applyFont="1" applyBorder="1"/>
    <xf numFmtId="0" fontId="0" fillId="0" borderId="0" xfId="0" applyFont="1" applyFill="1" applyBorder="1"/>
    <xf numFmtId="0" fontId="7" fillId="0" borderId="0" xfId="0" applyFont="1" applyBorder="1"/>
    <xf numFmtId="0" fontId="9" fillId="0" borderId="0" xfId="0" applyFont="1" applyFill="1" applyBorder="1"/>
    <xf numFmtId="0" fontId="7" fillId="6" borderId="0" xfId="0" applyFont="1" applyFill="1" applyBorder="1"/>
    <xf numFmtId="0" fontId="9" fillId="0" borderId="0" xfId="0" applyFont="1" applyBorder="1"/>
    <xf numFmtId="0" fontId="7" fillId="0" borderId="0" xfId="0" applyFont="1" applyFill="1" applyBorder="1" applyAlignment="1">
      <alignment horizontal="center"/>
    </xf>
    <xf numFmtId="0" fontId="13" fillId="0" borderId="0" xfId="0" applyFont="1" applyFill="1" applyBorder="1"/>
    <xf numFmtId="0" fontId="3" fillId="0" borderId="0" xfId="0" applyFont="1" applyFill="1" applyBorder="1" applyAlignment="1">
      <alignment horizontal="center"/>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1" fontId="4" fillId="0" borderId="0" xfId="0" applyNumberFormat="1" applyFont="1" applyBorder="1" applyAlignment="1">
      <alignment horizontal="right"/>
    </xf>
    <xf numFmtId="2" fontId="0" fillId="0" borderId="0" xfId="0" applyNumberFormat="1" applyFont="1" applyFill="1" applyBorder="1"/>
    <xf numFmtId="2" fontId="13" fillId="0" borderId="0" xfId="0" applyNumberFormat="1" applyFont="1" applyFill="1" applyBorder="1"/>
    <xf numFmtId="164" fontId="0" fillId="0" borderId="0" xfId="0" applyNumberFormat="1" applyFont="1" applyFill="1" applyBorder="1"/>
    <xf numFmtId="0" fontId="14" fillId="0" borderId="0" xfId="0" applyFont="1" applyBorder="1"/>
    <xf numFmtId="2" fontId="7" fillId="0" borderId="0" xfId="0" applyNumberFormat="1" applyFont="1" applyFill="1" applyBorder="1" applyAlignment="1">
      <alignment horizontal="right"/>
    </xf>
    <xf numFmtId="0" fontId="0" fillId="0" borderId="0" xfId="0" applyFont="1" applyBorder="1" applyAlignment="1">
      <alignment horizontal="right"/>
    </xf>
    <xf numFmtId="0" fontId="20" fillId="10" borderId="0" xfId="0" applyFont="1" applyFill="1" applyBorder="1" applyAlignment="1">
      <alignment wrapText="1"/>
    </xf>
    <xf numFmtId="164" fontId="7" fillId="0" borderId="0" xfId="0" applyNumberFormat="1" applyFont="1" applyFill="1" applyBorder="1" applyAlignment="1">
      <alignment horizontal="right"/>
    </xf>
    <xf numFmtId="1" fontId="4" fillId="0" borderId="0" xfId="0" applyNumberFormat="1" applyFont="1" applyFill="1" applyBorder="1" applyAlignment="1">
      <alignment horizontal="right"/>
    </xf>
    <xf numFmtId="1" fontId="7" fillId="0" borderId="0" xfId="0" applyNumberFormat="1" applyFont="1" applyFill="1" applyBorder="1" applyAlignment="1">
      <alignment horizontal="right"/>
    </xf>
    <xf numFmtId="0" fontId="0" fillId="0" borderId="0" xfId="0" applyFont="1" applyBorder="1" applyAlignment="1">
      <alignment horizontal="center"/>
    </xf>
    <xf numFmtId="0" fontId="4" fillId="0" borderId="0" xfId="0" applyFont="1" applyFill="1" applyBorder="1"/>
    <xf numFmtId="0" fontId="4" fillId="0" borderId="0" xfId="0" applyFont="1" applyBorder="1" applyAlignment="1">
      <alignment horizontal="right"/>
    </xf>
    <xf numFmtId="0" fontId="0" fillId="0" borderId="0" xfId="0"/>
    <xf numFmtId="0" fontId="0" fillId="0" borderId="0" xfId="0" applyFill="1" applyBorder="1"/>
    <xf numFmtId="1" fontId="19" fillId="7" borderId="0" xfId="0" applyNumberFormat="1" applyFont="1" applyFill="1" applyBorder="1" applyAlignment="1">
      <alignment horizontal="center"/>
    </xf>
    <xf numFmtId="164" fontId="0" fillId="0" borderId="0" xfId="0" applyNumberFormat="1" applyFont="1" applyFill="1" applyBorder="1" applyAlignment="1">
      <alignment horizontal="center"/>
    </xf>
    <xf numFmtId="0" fontId="15" fillId="0" borderId="0" xfId="0" applyFont="1" applyFill="1" applyBorder="1"/>
    <xf numFmtId="0" fontId="15" fillId="0" borderId="0" xfId="0" applyFont="1" applyBorder="1"/>
    <xf numFmtId="164" fontId="3" fillId="0" borderId="0" xfId="0" applyNumberFormat="1" applyFont="1" applyFill="1" applyBorder="1" applyAlignment="1">
      <alignment horizontal="center"/>
    </xf>
    <xf numFmtId="0" fontId="13" fillId="0" borderId="0" xfId="0" applyFont="1" applyBorder="1" applyAlignment="1">
      <alignment horizontal="center"/>
    </xf>
    <xf numFmtId="164" fontId="4" fillId="0" borderId="0" xfId="0" applyNumberFormat="1" applyFont="1" applyBorder="1" applyAlignment="1">
      <alignment horizontal="right"/>
    </xf>
    <xf numFmtId="0" fontId="4" fillId="9" borderId="0" xfId="0" applyFont="1" applyFill="1" applyBorder="1"/>
    <xf numFmtId="164" fontId="3" fillId="7" borderId="0" xfId="0" applyNumberFormat="1" applyFont="1" applyFill="1" applyBorder="1" applyAlignment="1">
      <alignment horizontal="right"/>
    </xf>
    <xf numFmtId="0" fontId="0" fillId="0" borderId="0" xfId="0" applyAlignment="1">
      <alignment wrapText="1"/>
    </xf>
    <xf numFmtId="164" fontId="7" fillId="0" borderId="0" xfId="0" applyNumberFormat="1" applyFont="1" applyBorder="1" applyAlignment="1">
      <alignment horizontal="right"/>
    </xf>
    <xf numFmtId="0" fontId="20" fillId="0" borderId="0" xfId="0" applyFont="1" applyFill="1" applyBorder="1" applyAlignment="1">
      <alignment horizontal="center"/>
    </xf>
    <xf numFmtId="2" fontId="0" fillId="0" borderId="0" xfId="0" applyNumberFormat="1" applyFont="1" applyFill="1" applyBorder="1" applyAlignment="1">
      <alignment horizontal="center"/>
    </xf>
    <xf numFmtId="0" fontId="23" fillId="7" borderId="0" xfId="0" applyFont="1" applyFill="1" applyBorder="1" applyAlignment="1">
      <alignment horizontal="center"/>
    </xf>
    <xf numFmtId="0" fontId="13" fillId="2" borderId="0" xfId="0" applyFont="1" applyFill="1" applyBorder="1" applyAlignment="1">
      <alignment horizontal="center"/>
    </xf>
    <xf numFmtId="0" fontId="13" fillId="13" borderId="0" xfId="0" applyFont="1" applyFill="1" applyBorder="1" applyAlignment="1">
      <alignment horizontal="center"/>
    </xf>
    <xf numFmtId="169" fontId="13" fillId="13" borderId="0" xfId="4" applyNumberFormat="1" applyFont="1" applyFill="1" applyBorder="1" applyAlignment="1">
      <alignment horizontal="center"/>
    </xf>
    <xf numFmtId="169" fontId="0" fillId="13" borderId="0" xfId="4" applyNumberFormat="1" applyFont="1" applyFill="1" applyBorder="1" applyAlignment="1">
      <alignment horizontal="center"/>
    </xf>
    <xf numFmtId="164" fontId="4" fillId="8" borderId="0" xfId="0" applyNumberFormat="1" applyFont="1" applyFill="1" applyBorder="1" applyAlignment="1">
      <alignment horizontal="right"/>
    </xf>
    <xf numFmtId="0" fontId="18" fillId="0" borderId="0" xfId="0" applyFont="1" applyFill="1" applyBorder="1" applyAlignment="1">
      <alignment horizontal="center"/>
    </xf>
    <xf numFmtId="2" fontId="3" fillId="0" borderId="0" xfId="0" applyNumberFormat="1" applyFont="1" applyFill="1" applyBorder="1" applyAlignment="1">
      <alignment horizontal="right"/>
    </xf>
    <xf numFmtId="2" fontId="0" fillId="0" borderId="0" xfId="0" applyNumberFormat="1" applyFont="1" applyFill="1" applyBorder="1" applyAlignment="1"/>
    <xf numFmtId="0" fontId="20" fillId="10" borderId="0" xfId="0" applyFont="1" applyFill="1" applyBorder="1" applyAlignment="1"/>
    <xf numFmtId="1" fontId="4" fillId="0" borderId="0" xfId="0" applyNumberFormat="1" applyFont="1" applyFill="1" applyBorder="1" applyAlignment="1">
      <alignment horizontal="left"/>
    </xf>
    <xf numFmtId="164" fontId="7" fillId="2" borderId="0" xfId="0" applyNumberFormat="1" applyFont="1" applyFill="1" applyBorder="1" applyAlignment="1">
      <alignment horizontal="right"/>
    </xf>
    <xf numFmtId="164" fontId="3" fillId="0" borderId="0" xfId="0" applyNumberFormat="1" applyFont="1" applyFill="1" applyBorder="1" applyAlignment="1">
      <alignment horizontal="right"/>
    </xf>
    <xf numFmtId="164" fontId="7" fillId="9" borderId="0" xfId="0" applyNumberFormat="1" applyFont="1" applyFill="1" applyBorder="1" applyAlignment="1">
      <alignment horizontal="right"/>
    </xf>
    <xf numFmtId="0" fontId="0" fillId="0" borderId="0" xfId="0" applyFill="1" applyBorder="1"/>
    <xf numFmtId="0" fontId="0" fillId="0" borderId="0" xfId="0" applyFont="1" applyFill="1" applyBorder="1" applyAlignment="1">
      <alignment horizontal="center"/>
    </xf>
    <xf numFmtId="0" fontId="0" fillId="0" borderId="0" xfId="0"/>
    <xf numFmtId="1" fontId="3" fillId="0" borderId="0" xfId="0" applyNumberFormat="1" applyFont="1" applyFill="1" applyBorder="1" applyAlignment="1">
      <alignment horizontal="right"/>
    </xf>
    <xf numFmtId="0" fontId="20" fillId="9" borderId="0" xfId="0" applyFont="1" applyFill="1" applyBorder="1"/>
    <xf numFmtId="0" fontId="20" fillId="3" borderId="0" xfId="0" applyFont="1" applyFill="1" applyBorder="1" applyAlignment="1">
      <alignment horizontal="left"/>
    </xf>
    <xf numFmtId="164" fontId="20" fillId="3" borderId="0" xfId="0" applyNumberFormat="1" applyFont="1" applyFill="1" applyBorder="1" applyAlignment="1">
      <alignment horizontal="right"/>
    </xf>
    <xf numFmtId="0" fontId="20" fillId="3" borderId="0" xfId="0" applyFont="1" applyFill="1" applyBorder="1" applyAlignment="1">
      <alignment horizontal="right"/>
    </xf>
    <xf numFmtId="0" fontId="29" fillId="0" borderId="0" xfId="0" applyFont="1"/>
    <xf numFmtId="164" fontId="20" fillId="9" borderId="0" xfId="0" applyNumberFormat="1" applyFont="1" applyFill="1" applyBorder="1" applyAlignment="1">
      <alignment horizontal="right"/>
    </xf>
    <xf numFmtId="0" fontId="20" fillId="0" borderId="0" xfId="0" applyFont="1" applyFill="1" applyBorder="1"/>
    <xf numFmtId="0" fontId="20" fillId="10" borderId="0" xfId="0" applyFont="1" applyFill="1" applyBorder="1"/>
    <xf numFmtId="0" fontId="0" fillId="0" borderId="0" xfId="0" applyAlignment="1">
      <alignment horizontal="left" vertical="center" indent="2"/>
    </xf>
    <xf numFmtId="0" fontId="20" fillId="0" borderId="0" xfId="0" applyFont="1" applyAlignment="1">
      <alignment horizontal="left" vertical="center" indent="2"/>
    </xf>
    <xf numFmtId="0" fontId="0" fillId="0" borderId="0" xfId="0" applyAlignment="1">
      <alignment horizontal="left" vertical="center" indent="1"/>
    </xf>
    <xf numFmtId="0" fontId="30" fillId="0" borderId="0" xfId="0" applyFont="1" applyAlignment="1">
      <alignment horizontal="left" vertical="center" indent="1"/>
    </xf>
    <xf numFmtId="0" fontId="33" fillId="0" borderId="0" xfId="0" applyFont="1"/>
    <xf numFmtId="0" fontId="32" fillId="0" borderId="0" xfId="0" applyFont="1" applyAlignment="1">
      <alignment horizontal="left" vertical="center" indent="1"/>
    </xf>
    <xf numFmtId="0" fontId="20" fillId="0" borderId="0" xfId="0" applyFont="1" applyAlignment="1">
      <alignment horizontal="left" vertical="center" indent="1"/>
    </xf>
    <xf numFmtId="0" fontId="20" fillId="0" borderId="0" xfId="0" applyFont="1"/>
    <xf numFmtId="0" fontId="3" fillId="7" borderId="0" xfId="0" applyFont="1" applyFill="1" applyBorder="1"/>
    <xf numFmtId="170" fontId="4" fillId="5" borderId="0" xfId="0" applyNumberFormat="1" applyFont="1" applyFill="1" applyBorder="1" applyAlignment="1">
      <alignment horizontal="left"/>
    </xf>
    <xf numFmtId="0" fontId="34" fillId="0" borderId="0" xfId="0" applyFont="1"/>
    <xf numFmtId="0" fontId="7" fillId="17" borderId="0" xfId="0" applyFont="1" applyFill="1" applyBorder="1" applyAlignment="1">
      <alignment horizontal="left"/>
    </xf>
    <xf numFmtId="14" fontId="4" fillId="0" borderId="0" xfId="0" applyNumberFormat="1" applyFont="1" applyFill="1" applyBorder="1" applyAlignment="1">
      <alignment horizontal="left"/>
    </xf>
    <xf numFmtId="0" fontId="18" fillId="17" borderId="0" xfId="0" applyFont="1" applyFill="1" applyBorder="1" applyAlignment="1">
      <alignment horizontal="left"/>
    </xf>
    <xf numFmtId="0" fontId="18" fillId="20" borderId="0" xfId="0" applyFont="1" applyFill="1" applyBorder="1" applyAlignment="1">
      <alignment horizontal="left"/>
    </xf>
    <xf numFmtId="0" fontId="20" fillId="2" borderId="0" xfId="0" applyFont="1" applyFill="1" applyBorder="1" applyAlignment="1">
      <alignment horizontal="left"/>
    </xf>
    <xf numFmtId="0" fontId="18" fillId="2" borderId="0" xfId="0" applyFont="1" applyFill="1" applyBorder="1" applyAlignment="1">
      <alignment horizontal="left"/>
    </xf>
    <xf numFmtId="0" fontId="4" fillId="5" borderId="0" xfId="0" applyFont="1" applyFill="1" applyBorder="1" applyAlignment="1">
      <alignment horizontal="left"/>
    </xf>
    <xf numFmtId="0" fontId="18" fillId="5" borderId="0" xfId="0" applyFont="1" applyFill="1" applyBorder="1" applyAlignment="1">
      <alignment horizontal="left"/>
    </xf>
    <xf numFmtId="0" fontId="20" fillId="14" borderId="0" xfId="0" applyFont="1" applyFill="1" applyBorder="1" applyAlignment="1">
      <alignment horizontal="left"/>
    </xf>
    <xf numFmtId="0" fontId="20" fillId="20" borderId="0" xfId="0" applyFont="1" applyFill="1" applyBorder="1" applyAlignment="1">
      <alignment horizontal="left"/>
    </xf>
    <xf numFmtId="0" fontId="20" fillId="19" borderId="0" xfId="0" applyFont="1" applyFill="1" applyBorder="1" applyAlignment="1">
      <alignment horizontal="left"/>
    </xf>
    <xf numFmtId="0" fontId="7" fillId="2" borderId="0" xfId="0" applyFont="1" applyFill="1" applyBorder="1" applyAlignment="1">
      <alignment horizontal="left"/>
    </xf>
    <xf numFmtId="14" fontId="7" fillId="0" borderId="0" xfId="0" applyNumberFormat="1" applyFont="1" applyFill="1" applyBorder="1" applyAlignment="1">
      <alignment horizontal="left"/>
    </xf>
    <xf numFmtId="0" fontId="0" fillId="0" borderId="0" xfId="0" applyFont="1" applyBorder="1" applyAlignment="1">
      <alignment horizontal="left"/>
    </xf>
    <xf numFmtId="1" fontId="20" fillId="0" borderId="0" xfId="0" applyNumberFormat="1" applyFont="1" applyFill="1" applyBorder="1" applyAlignment="1">
      <alignment horizontal="left"/>
    </xf>
    <xf numFmtId="0" fontId="20" fillId="0" borderId="0" xfId="0" applyFont="1" applyFill="1" applyBorder="1" applyAlignment="1">
      <alignment horizontal="left"/>
    </xf>
    <xf numFmtId="164" fontId="18" fillId="0" borderId="0" xfId="0" applyNumberFormat="1" applyFont="1" applyFill="1" applyBorder="1" applyAlignment="1">
      <alignment horizontal="right"/>
    </xf>
    <xf numFmtId="1" fontId="20" fillId="0" borderId="0" xfId="0" applyNumberFormat="1" applyFont="1" applyFill="1" applyBorder="1" applyAlignment="1">
      <alignment horizontal="right"/>
    </xf>
    <xf numFmtId="164" fontId="20" fillId="0" borderId="0" xfId="0" applyNumberFormat="1" applyFont="1" applyFill="1" applyBorder="1" applyAlignment="1">
      <alignment horizontal="right"/>
    </xf>
    <xf numFmtId="2" fontId="20" fillId="0" borderId="0" xfId="0" applyNumberFormat="1" applyFont="1" applyFill="1" applyBorder="1" applyAlignment="1">
      <alignment horizontal="right"/>
    </xf>
    <xf numFmtId="1" fontId="18" fillId="0" borderId="0" xfId="0" applyNumberFormat="1" applyFont="1" applyFill="1" applyBorder="1" applyAlignment="1">
      <alignment horizontal="right"/>
    </xf>
    <xf numFmtId="164" fontId="4" fillId="9" borderId="0" xfId="0" applyNumberFormat="1" applyFont="1" applyFill="1" applyBorder="1" applyAlignment="1">
      <alignment horizontal="right"/>
    </xf>
    <xf numFmtId="0" fontId="0" fillId="7" borderId="0" xfId="0" applyFont="1" applyFill="1" applyBorder="1" applyAlignment="1">
      <alignment horizontal="left"/>
    </xf>
    <xf numFmtId="20" fontId="0" fillId="0" borderId="0" xfId="0" applyNumberFormat="1" applyFont="1" applyFill="1" applyBorder="1" applyAlignment="1">
      <alignment horizontal="left"/>
    </xf>
    <xf numFmtId="20" fontId="20" fillId="0" borderId="0" xfId="0" applyNumberFormat="1" applyFont="1" applyFill="1" applyBorder="1" applyAlignment="1">
      <alignment horizontal="left"/>
    </xf>
    <xf numFmtId="166" fontId="0" fillId="0" borderId="0" xfId="0" applyNumberFormat="1" applyFont="1" applyFill="1" applyBorder="1" applyAlignment="1" applyProtection="1">
      <alignment horizontal="left" vertical="center"/>
    </xf>
    <xf numFmtId="49" fontId="0" fillId="0" borderId="0" xfId="0" applyNumberFormat="1" applyFont="1" applyFill="1" applyBorder="1" applyAlignment="1">
      <alignment horizontal="left"/>
    </xf>
    <xf numFmtId="14" fontId="0" fillId="0" borderId="0" xfId="0" applyNumberFormat="1" applyFont="1" applyFill="1" applyBorder="1" applyAlignment="1" applyProtection="1">
      <alignment horizontal="left" vertical="center"/>
    </xf>
    <xf numFmtId="14" fontId="0" fillId="0" borderId="0" xfId="0" applyNumberFormat="1" applyFont="1" applyFill="1" applyBorder="1" applyAlignment="1">
      <alignment horizontal="left"/>
    </xf>
    <xf numFmtId="0" fontId="3" fillId="0" borderId="0" xfId="0" applyFont="1" applyBorder="1" applyAlignment="1">
      <alignment horizontal="left"/>
    </xf>
    <xf numFmtId="0" fontId="3" fillId="0" borderId="0" xfId="0" applyFont="1" applyFill="1" applyBorder="1"/>
    <xf numFmtId="164" fontId="3" fillId="0" borderId="0" xfId="0" applyNumberFormat="1" applyFont="1" applyBorder="1" applyAlignment="1">
      <alignment horizontal="right"/>
    </xf>
    <xf numFmtId="0" fontId="20" fillId="0" borderId="0" xfId="0" applyFont="1" applyBorder="1" applyAlignment="1">
      <alignment horizontal="left"/>
    </xf>
    <xf numFmtId="164" fontId="18" fillId="0" borderId="0" xfId="0" applyNumberFormat="1" applyFont="1" applyBorder="1" applyAlignment="1">
      <alignment horizontal="right"/>
    </xf>
    <xf numFmtId="2" fontId="20" fillId="0" borderId="0" xfId="0" applyNumberFormat="1" applyFont="1" applyFill="1" applyBorder="1"/>
    <xf numFmtId="0" fontId="20" fillId="0" borderId="0" xfId="0" applyFont="1" applyBorder="1" applyAlignment="1">
      <alignment horizontal="right"/>
    </xf>
    <xf numFmtId="0" fontId="20" fillId="0" borderId="0" xfId="0" applyFont="1" applyFill="1" applyBorder="1" applyAlignment="1">
      <alignment horizontal="right"/>
    </xf>
    <xf numFmtId="0" fontId="3" fillId="9" borderId="0" xfId="0" applyFont="1" applyFill="1" applyBorder="1"/>
    <xf numFmtId="164" fontId="20" fillId="0" borderId="0" xfId="0" applyNumberFormat="1" applyFont="1" applyBorder="1" applyAlignment="1">
      <alignment horizontal="right"/>
    </xf>
    <xf numFmtId="1" fontId="3" fillId="0" borderId="0" xfId="0" applyNumberFormat="1" applyFont="1" applyBorder="1" applyAlignment="1">
      <alignment horizontal="right"/>
    </xf>
    <xf numFmtId="0" fontId="0" fillId="9" borderId="0" xfId="0" applyFont="1" applyFill="1" applyBorder="1"/>
    <xf numFmtId="1" fontId="20" fillId="0" borderId="0" xfId="0" applyNumberFormat="1" applyFont="1" applyBorder="1" applyAlignment="1">
      <alignment horizontal="right"/>
    </xf>
    <xf numFmtId="14" fontId="18" fillId="0" borderId="0" xfId="0" applyNumberFormat="1" applyFont="1" applyFill="1" applyBorder="1" applyAlignment="1">
      <alignment horizontal="left"/>
    </xf>
    <xf numFmtId="0" fontId="17" fillId="0" borderId="0" xfId="0" applyFont="1" applyFill="1" applyBorder="1" applyAlignment="1"/>
    <xf numFmtId="0" fontId="7" fillId="9" borderId="0" xfId="0" applyFont="1" applyFill="1" applyBorder="1" applyAlignment="1">
      <alignment horizontal="left"/>
    </xf>
    <xf numFmtId="0" fontId="7" fillId="18" borderId="0" xfId="0" applyFont="1" applyFill="1" applyBorder="1" applyAlignment="1">
      <alignment horizontal="left"/>
    </xf>
    <xf numFmtId="167" fontId="18" fillId="2" borderId="0" xfId="0" applyNumberFormat="1" applyFont="1" applyFill="1" applyBorder="1" applyAlignment="1">
      <alignment horizontal="left"/>
    </xf>
    <xf numFmtId="167" fontId="18" fillId="19" borderId="0" xfId="0" applyNumberFormat="1" applyFont="1" applyFill="1" applyBorder="1" applyAlignment="1">
      <alignment horizontal="left"/>
    </xf>
    <xf numFmtId="167" fontId="18" fillId="20" borderId="0" xfId="0" applyNumberFormat="1" applyFont="1" applyFill="1" applyBorder="1" applyAlignment="1">
      <alignment horizontal="left"/>
    </xf>
    <xf numFmtId="0" fontId="18" fillId="19" borderId="0" xfId="0" applyFont="1" applyFill="1" applyBorder="1" applyAlignment="1">
      <alignment horizontal="left"/>
    </xf>
    <xf numFmtId="0" fontId="18" fillId="18" borderId="0" xfId="0" applyFont="1" applyFill="1" applyBorder="1" applyAlignment="1">
      <alignment horizontal="left"/>
    </xf>
    <xf numFmtId="0" fontId="7" fillId="16" borderId="0" xfId="0" applyFont="1" applyFill="1" applyBorder="1" applyAlignment="1">
      <alignment horizontal="left"/>
    </xf>
    <xf numFmtId="0" fontId="18" fillId="16" borderId="0" xfId="0" applyFont="1" applyFill="1" applyBorder="1" applyAlignment="1">
      <alignment horizontal="left"/>
    </xf>
    <xf numFmtId="0" fontId="7" fillId="0" borderId="0" xfId="0" applyFont="1" applyBorder="1" applyAlignment="1">
      <alignment horizontal="left"/>
    </xf>
    <xf numFmtId="0" fontId="7" fillId="21" borderId="0" xfId="0" applyFont="1" applyFill="1" applyBorder="1" applyAlignment="1">
      <alignment horizontal="left"/>
    </xf>
    <xf numFmtId="0" fontId="18" fillId="9" borderId="0" xfId="0" applyFont="1" applyFill="1" applyBorder="1" applyAlignment="1">
      <alignment horizontal="left"/>
    </xf>
    <xf numFmtId="0" fontId="18" fillId="21" borderId="0" xfId="0" applyFont="1" applyFill="1" applyBorder="1" applyAlignment="1">
      <alignment horizontal="left"/>
    </xf>
    <xf numFmtId="0" fontId="7" fillId="5" borderId="0" xfId="0" applyFont="1" applyFill="1" applyBorder="1" applyAlignment="1">
      <alignment horizontal="left"/>
    </xf>
    <xf numFmtId="0" fontId="4" fillId="9" borderId="0" xfId="0" applyFont="1" applyFill="1" applyBorder="1" applyAlignment="1">
      <alignment horizontal="left"/>
    </xf>
    <xf numFmtId="0" fontId="3" fillId="2" borderId="0" xfId="0" applyFont="1" applyFill="1" applyBorder="1" applyAlignment="1">
      <alignment horizontal="left"/>
    </xf>
    <xf numFmtId="0" fontId="7" fillId="22" borderId="0" xfId="0" applyFont="1" applyFill="1" applyBorder="1" applyAlignment="1">
      <alignment horizontal="left"/>
    </xf>
    <xf numFmtId="0" fontId="18" fillId="22" borderId="0" xfId="0" applyFont="1" applyFill="1" applyBorder="1" applyAlignment="1">
      <alignment horizontal="left"/>
    </xf>
    <xf numFmtId="0" fontId="18" fillId="0" borderId="0" xfId="0" applyFont="1" applyBorder="1" applyAlignment="1">
      <alignment horizontal="left"/>
    </xf>
    <xf numFmtId="0" fontId="7" fillId="24" borderId="0" xfId="0" applyFont="1" applyFill="1" applyBorder="1" applyAlignment="1">
      <alignment horizontal="left"/>
    </xf>
    <xf numFmtId="0" fontId="18" fillId="24" borderId="0" xfId="0" applyFont="1" applyFill="1" applyBorder="1" applyAlignment="1">
      <alignment horizontal="left"/>
    </xf>
    <xf numFmtId="0" fontId="18" fillId="23" borderId="0" xfId="0" applyFont="1" applyFill="1" applyBorder="1" applyAlignment="1">
      <alignment horizontal="left"/>
    </xf>
    <xf numFmtId="0" fontId="18" fillId="25" borderId="0" xfId="0" applyFont="1" applyFill="1" applyBorder="1" applyAlignment="1">
      <alignment horizontal="left"/>
    </xf>
    <xf numFmtId="0" fontId="18" fillId="11" borderId="0" xfId="0" applyFont="1" applyFill="1" applyBorder="1" applyAlignment="1">
      <alignment horizontal="left"/>
    </xf>
    <xf numFmtId="0" fontId="18" fillId="26" borderId="0" xfId="0" applyFont="1" applyFill="1" applyBorder="1" applyAlignment="1">
      <alignment horizontal="left"/>
    </xf>
    <xf numFmtId="14" fontId="20" fillId="0" borderId="0" xfId="0" applyNumberFormat="1" applyFont="1" applyFill="1" applyBorder="1" applyAlignment="1">
      <alignment horizontal="left"/>
    </xf>
    <xf numFmtId="0" fontId="18" fillId="0" borderId="0" xfId="0" applyFont="1" applyFill="1" applyBorder="1" applyAlignment="1">
      <alignment horizontal="left"/>
    </xf>
    <xf numFmtId="14" fontId="20" fillId="0" borderId="0" xfId="0" applyNumberFormat="1" applyFont="1" applyFill="1" applyBorder="1" applyAlignment="1" applyProtection="1">
      <alignment horizontal="left" vertical="center"/>
    </xf>
    <xf numFmtId="166" fontId="20" fillId="0" borderId="0" xfId="0" applyNumberFormat="1" applyFont="1" applyFill="1" applyBorder="1" applyAlignment="1" applyProtection="1">
      <alignment horizontal="left" vertical="center"/>
    </xf>
    <xf numFmtId="20" fontId="7" fillId="0" borderId="0" xfId="0" applyNumberFormat="1" applyFont="1" applyFill="1" applyBorder="1" applyAlignment="1">
      <alignment horizontal="left"/>
    </xf>
    <xf numFmtId="49" fontId="0" fillId="27" borderId="0" xfId="0" applyNumberFormat="1" applyFont="1" applyFill="1" applyBorder="1" applyAlignment="1">
      <alignment horizontal="left" wrapText="1"/>
    </xf>
    <xf numFmtId="0" fontId="0" fillId="27" borderId="0" xfId="0" applyFont="1" applyFill="1" applyBorder="1" applyAlignment="1">
      <alignment horizontal="left"/>
    </xf>
    <xf numFmtId="1" fontId="0" fillId="27" borderId="0" xfId="0" quotePrefix="1" applyNumberFormat="1" applyFont="1" applyFill="1" applyBorder="1" applyAlignment="1">
      <alignment horizontal="left"/>
    </xf>
    <xf numFmtId="170" fontId="18" fillId="5" borderId="0" xfId="0" applyNumberFormat="1" applyFont="1" applyFill="1" applyBorder="1" applyAlignment="1">
      <alignment horizontal="left"/>
    </xf>
    <xf numFmtId="0" fontId="7" fillId="27" borderId="0" xfId="0" applyFont="1" applyFill="1" applyBorder="1" applyAlignment="1">
      <alignment horizontal="left"/>
    </xf>
    <xf numFmtId="170" fontId="18" fillId="2" borderId="0" xfId="0" applyNumberFormat="1" applyFont="1" applyFill="1" applyBorder="1" applyAlignment="1">
      <alignment horizontal="left"/>
    </xf>
    <xf numFmtId="0" fontId="20" fillId="9" borderId="0" xfId="0" applyFont="1" applyFill="1" applyBorder="1" applyAlignment="1">
      <alignment horizontal="left"/>
    </xf>
    <xf numFmtId="170" fontId="18" fillId="19" borderId="0" xfId="0" applyNumberFormat="1" applyFont="1" applyFill="1" applyBorder="1" applyAlignment="1">
      <alignment horizontal="left"/>
    </xf>
    <xf numFmtId="1" fontId="18" fillId="0" borderId="0" xfId="0" applyNumberFormat="1" applyFont="1" applyFill="1" applyBorder="1" applyAlignment="1">
      <alignment horizontal="left" vertical="center"/>
    </xf>
    <xf numFmtId="170" fontId="18" fillId="20" borderId="0" xfId="0" applyNumberFormat="1" applyFont="1" applyFill="1" applyBorder="1" applyAlignment="1">
      <alignment horizontal="left"/>
    </xf>
    <xf numFmtId="0" fontId="0" fillId="9" borderId="0" xfId="0" applyFont="1" applyFill="1" applyBorder="1" applyAlignment="1">
      <alignment horizontal="left"/>
    </xf>
    <xf numFmtId="170" fontId="7" fillId="17" borderId="0" xfId="0" applyNumberFormat="1" applyFont="1" applyFill="1" applyBorder="1" applyAlignment="1">
      <alignment horizontal="left"/>
    </xf>
    <xf numFmtId="170" fontId="7" fillId="27" borderId="0" xfId="0" applyNumberFormat="1" applyFont="1" applyFill="1" applyBorder="1" applyAlignment="1">
      <alignment horizontal="left"/>
    </xf>
    <xf numFmtId="170" fontId="7" fillId="21" borderId="0" xfId="0" applyNumberFormat="1" applyFont="1" applyFill="1" applyBorder="1" applyAlignment="1">
      <alignment horizontal="left"/>
    </xf>
    <xf numFmtId="0" fontId="20" fillId="7" borderId="0" xfId="0" applyFont="1" applyFill="1" applyBorder="1" applyAlignment="1">
      <alignment horizontal="left"/>
    </xf>
    <xf numFmtId="170" fontId="18" fillId="17" borderId="0" xfId="0" applyNumberFormat="1" applyFont="1" applyFill="1" applyBorder="1" applyAlignment="1">
      <alignment horizontal="left"/>
    </xf>
    <xf numFmtId="170" fontId="18" fillId="27" borderId="0" xfId="0" applyNumberFormat="1" applyFont="1" applyFill="1" applyBorder="1" applyAlignment="1">
      <alignment horizontal="left"/>
    </xf>
    <xf numFmtId="0" fontId="20" fillId="27" borderId="0" xfId="0" applyFont="1" applyFill="1" applyBorder="1" applyAlignment="1">
      <alignment horizontal="left"/>
    </xf>
    <xf numFmtId="1" fontId="20" fillId="7" borderId="0" xfId="0" applyNumberFormat="1" applyFont="1" applyFill="1" applyBorder="1" applyAlignment="1">
      <alignment horizontal="left"/>
    </xf>
    <xf numFmtId="170" fontId="18" fillId="21" borderId="0" xfId="0" applyNumberFormat="1" applyFont="1" applyFill="1" applyBorder="1" applyAlignment="1">
      <alignment horizontal="left"/>
    </xf>
    <xf numFmtId="0" fontId="3" fillId="0" borderId="0" xfId="0" applyFont="1" applyFill="1" applyBorder="1" applyAlignment="1">
      <alignment horizontal="left"/>
    </xf>
    <xf numFmtId="1" fontId="3" fillId="0" borderId="0" xfId="0" applyNumberFormat="1" applyFont="1" applyFill="1" applyBorder="1" applyAlignment="1">
      <alignment horizontal="left"/>
    </xf>
    <xf numFmtId="170" fontId="3" fillId="2" borderId="0" xfId="0" applyNumberFormat="1" applyFont="1" applyFill="1" applyBorder="1" applyAlignment="1">
      <alignment horizontal="left"/>
    </xf>
    <xf numFmtId="170" fontId="18" fillId="9" borderId="0" xfId="0" applyNumberFormat="1" applyFont="1" applyFill="1" applyBorder="1" applyAlignment="1">
      <alignment horizontal="left"/>
    </xf>
    <xf numFmtId="1" fontId="7" fillId="0" borderId="0" xfId="0" applyNumberFormat="1" applyFont="1" applyFill="1" applyBorder="1" applyAlignment="1">
      <alignment horizontal="left" vertical="center"/>
    </xf>
    <xf numFmtId="170" fontId="18" fillId="23" borderId="0" xfId="0" applyNumberFormat="1" applyFont="1" applyFill="1" applyBorder="1" applyAlignment="1">
      <alignment horizontal="left"/>
    </xf>
    <xf numFmtId="170" fontId="18" fillId="25" borderId="0" xfId="0" applyNumberFormat="1" applyFont="1" applyFill="1" applyBorder="1" applyAlignment="1">
      <alignment horizontal="left"/>
    </xf>
    <xf numFmtId="170" fontId="18" fillId="11" borderId="0" xfId="0" applyNumberFormat="1" applyFont="1" applyFill="1" applyBorder="1" applyAlignment="1">
      <alignment horizontal="left"/>
    </xf>
    <xf numFmtId="170" fontId="18" fillId="26" borderId="0" xfId="0" applyNumberFormat="1" applyFont="1" applyFill="1" applyBorder="1" applyAlignment="1">
      <alignment horizontal="left"/>
    </xf>
    <xf numFmtId="0" fontId="18" fillId="27" borderId="0" xfId="0" applyFont="1" applyFill="1" applyBorder="1" applyAlignment="1">
      <alignment horizontal="left"/>
    </xf>
    <xf numFmtId="170" fontId="20" fillId="20" borderId="0" xfId="0" applyNumberFormat="1" applyFont="1" applyFill="1" applyBorder="1" applyAlignment="1">
      <alignment horizontal="left"/>
    </xf>
    <xf numFmtId="170" fontId="20" fillId="2" borderId="0" xfId="0" applyNumberFormat="1" applyFont="1" applyFill="1" applyBorder="1" applyAlignment="1">
      <alignment horizontal="left"/>
    </xf>
    <xf numFmtId="170" fontId="20" fillId="5" borderId="0" xfId="0" applyNumberFormat="1" applyFont="1" applyFill="1" applyBorder="1" applyAlignment="1">
      <alignment horizontal="left"/>
    </xf>
    <xf numFmtId="170" fontId="20" fillId="14" borderId="0" xfId="0" applyNumberFormat="1" applyFont="1" applyFill="1" applyBorder="1" applyAlignment="1">
      <alignment horizontal="left"/>
    </xf>
    <xf numFmtId="170" fontId="20" fillId="19" borderId="0" xfId="0" applyNumberFormat="1" applyFont="1" applyFill="1" applyBorder="1" applyAlignment="1">
      <alignment horizontal="left"/>
    </xf>
    <xf numFmtId="14" fontId="4" fillId="0" borderId="0" xfId="0" applyNumberFormat="1" applyFont="1" applyFill="1" applyBorder="1" applyAlignment="1" applyProtection="1">
      <alignment horizontal="left" vertical="center"/>
    </xf>
    <xf numFmtId="1" fontId="7" fillId="0" borderId="0" xfId="0" applyNumberFormat="1" applyFont="1" applyFill="1" applyBorder="1" applyAlignment="1">
      <alignment horizontal="left"/>
    </xf>
    <xf numFmtId="0" fontId="4" fillId="27" borderId="0" xfId="0" applyFont="1" applyFill="1" applyBorder="1" applyAlignment="1">
      <alignment horizontal="left"/>
    </xf>
    <xf numFmtId="0" fontId="23" fillId="0" borderId="0" xfId="0" applyFont="1" applyFill="1" applyBorder="1" applyAlignment="1">
      <alignment horizontal="left"/>
    </xf>
    <xf numFmtId="20" fontId="4" fillId="0" borderId="0" xfId="0" applyNumberFormat="1" applyFont="1" applyFill="1" applyBorder="1" applyAlignment="1">
      <alignment horizontal="left"/>
    </xf>
    <xf numFmtId="0" fontId="0" fillId="5" borderId="0" xfId="0" applyFont="1" applyFill="1" applyBorder="1" applyAlignment="1">
      <alignment horizontal="left"/>
    </xf>
    <xf numFmtId="14" fontId="0" fillId="0" borderId="0" xfId="0" applyNumberFormat="1" applyFont="1" applyFill="1" applyBorder="1" applyAlignment="1" applyProtection="1">
      <alignment horizontal="left"/>
    </xf>
    <xf numFmtId="166" fontId="0" fillId="0" borderId="0" xfId="0" applyNumberFormat="1" applyFont="1" applyFill="1" applyBorder="1" applyAlignment="1" applyProtection="1">
      <alignment horizontal="left"/>
    </xf>
    <xf numFmtId="0" fontId="0" fillId="3" borderId="0" xfId="0" applyFont="1" applyFill="1" applyBorder="1" applyAlignment="1">
      <alignment horizontal="left"/>
    </xf>
    <xf numFmtId="166" fontId="4" fillId="0" borderId="0" xfId="0" applyNumberFormat="1" applyFont="1" applyFill="1" applyBorder="1" applyAlignment="1" applyProtection="1">
      <alignment horizontal="left" vertical="center"/>
    </xf>
    <xf numFmtId="14"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horizontal="left" vertical="center"/>
    </xf>
    <xf numFmtId="0" fontId="0" fillId="10" borderId="0" xfId="0" applyFont="1" applyFill="1" applyBorder="1" applyAlignment="1">
      <alignment horizontal="left"/>
    </xf>
    <xf numFmtId="1" fontId="20" fillId="27" borderId="0" xfId="0" quotePrefix="1" applyNumberFormat="1" applyFont="1" applyFill="1" applyBorder="1" applyAlignment="1">
      <alignment horizontal="left"/>
    </xf>
    <xf numFmtId="49" fontId="20" fillId="27" borderId="0" xfId="0" applyNumberFormat="1" applyFont="1" applyFill="1" applyBorder="1" applyAlignment="1">
      <alignment horizontal="left" wrapText="1"/>
    </xf>
    <xf numFmtId="170" fontId="7" fillId="0" borderId="0" xfId="0" applyNumberFormat="1" applyFont="1" applyFill="1" applyBorder="1" applyAlignment="1">
      <alignment horizontal="left"/>
    </xf>
    <xf numFmtId="1" fontId="4" fillId="3" borderId="0" xfId="0" applyNumberFormat="1" applyFont="1" applyFill="1" applyBorder="1" applyAlignment="1">
      <alignment horizontal="left"/>
    </xf>
    <xf numFmtId="170" fontId="18" fillId="3" borderId="0" xfId="0" applyNumberFormat="1" applyFont="1" applyFill="1" applyBorder="1" applyAlignment="1">
      <alignment horizontal="left"/>
    </xf>
    <xf numFmtId="20" fontId="3" fillId="0" borderId="0" xfId="0" applyNumberFormat="1" applyFont="1" applyFill="1" applyBorder="1" applyAlignment="1">
      <alignment horizontal="left"/>
    </xf>
    <xf numFmtId="0" fontId="18" fillId="11" borderId="0" xfId="0" applyFont="1" applyFill="1" applyBorder="1" applyAlignment="1">
      <alignment horizontal="center" wrapText="1"/>
    </xf>
    <xf numFmtId="170" fontId="18" fillId="0" borderId="0" xfId="0" applyNumberFormat="1" applyFont="1" applyFill="1" applyBorder="1" applyAlignment="1">
      <alignment horizontal="left"/>
    </xf>
    <xf numFmtId="0" fontId="36" fillId="11" borderId="0" xfId="0" applyFont="1" applyFill="1" applyBorder="1" applyAlignment="1">
      <alignment wrapText="1"/>
    </xf>
    <xf numFmtId="1" fontId="36" fillId="11" borderId="0" xfId="0" applyNumberFormat="1" applyFont="1" applyFill="1" applyBorder="1"/>
    <xf numFmtId="1" fontId="36" fillId="11" borderId="0" xfId="0" applyNumberFormat="1" applyFont="1" applyFill="1" applyBorder="1" applyAlignment="1">
      <alignment wrapText="1"/>
    </xf>
    <xf numFmtId="0" fontId="7" fillId="2" borderId="0" xfId="0" applyFont="1" applyFill="1" applyBorder="1" applyAlignment="1">
      <alignment horizontal="right"/>
    </xf>
    <xf numFmtId="0" fontId="18" fillId="0" borderId="0" xfId="0" applyFont="1" applyBorder="1" applyAlignment="1">
      <alignment horizontal="right"/>
    </xf>
    <xf numFmtId="164" fontId="7" fillId="7" borderId="0" xfId="0" applyNumberFormat="1" applyFont="1" applyFill="1" applyBorder="1" applyAlignment="1">
      <alignment horizontal="right"/>
    </xf>
    <xf numFmtId="0" fontId="7" fillId="7" borderId="0" xfId="0" applyFont="1" applyFill="1" applyBorder="1" applyAlignment="1">
      <alignment horizontal="right"/>
    </xf>
    <xf numFmtId="0" fontId="4" fillId="0" borderId="0" xfId="0" applyFont="1" applyFill="1" applyBorder="1" applyAlignment="1">
      <alignment horizontal="right"/>
    </xf>
    <xf numFmtId="2" fontId="0" fillId="0" borderId="0" xfId="0" applyNumberFormat="1" applyFont="1" applyFill="1" applyBorder="1" applyAlignment="1">
      <alignment horizontal="right"/>
    </xf>
    <xf numFmtId="1" fontId="20" fillId="3" borderId="0" xfId="0" applyNumberFormat="1" applyFont="1" applyFill="1" applyBorder="1" applyAlignment="1">
      <alignment horizontal="right"/>
    </xf>
    <xf numFmtId="0" fontId="3" fillId="0" borderId="0" xfId="0" applyFont="1" applyBorder="1" applyAlignment="1">
      <alignment horizontal="right"/>
    </xf>
    <xf numFmtId="0" fontId="0" fillId="0" borderId="0" xfId="0" applyFont="1" applyFill="1" applyBorder="1" applyAlignment="1">
      <alignment horizontal="right" wrapText="1"/>
    </xf>
    <xf numFmtId="2" fontId="0" fillId="0" borderId="0" xfId="0" applyNumberFormat="1" applyFont="1" applyFill="1" applyBorder="1" applyAlignment="1">
      <alignment horizontal="right" wrapText="1"/>
    </xf>
    <xf numFmtId="0" fontId="3" fillId="0" borderId="0" xfId="0" applyFont="1" applyFill="1" applyBorder="1" applyAlignment="1">
      <alignment horizontal="right"/>
    </xf>
    <xf numFmtId="0" fontId="20" fillId="9" borderId="0" xfId="0" applyFont="1" applyFill="1" applyBorder="1" applyAlignment="1">
      <alignment horizontal="right"/>
    </xf>
    <xf numFmtId="0" fontId="0" fillId="9" borderId="0" xfId="0" applyFont="1" applyFill="1" applyBorder="1" applyAlignment="1">
      <alignment horizontal="right"/>
    </xf>
    <xf numFmtId="0" fontId="4" fillId="9" borderId="0" xfId="0" applyFont="1" applyFill="1" applyBorder="1" applyAlignment="1">
      <alignment horizontal="right"/>
    </xf>
    <xf numFmtId="0" fontId="3" fillId="9" borderId="0" xfId="0" applyFont="1" applyFill="1" applyBorder="1" applyAlignment="1">
      <alignment horizontal="right"/>
    </xf>
    <xf numFmtId="0" fontId="7" fillId="0" borderId="0" xfId="0" applyFont="1" applyFill="1" applyBorder="1" applyAlignment="1">
      <alignment horizontal="right"/>
    </xf>
    <xf numFmtId="0" fontId="18" fillId="0" borderId="0" xfId="0" applyFont="1" applyFill="1" applyBorder="1" applyAlignment="1">
      <alignment horizontal="right"/>
    </xf>
    <xf numFmtId="1" fontId="3" fillId="7" borderId="0" xfId="0" applyNumberFormat="1" applyFont="1" applyFill="1" applyBorder="1" applyAlignment="1">
      <alignment horizontal="right"/>
    </xf>
    <xf numFmtId="1" fontId="7" fillId="3" borderId="0" xfId="0" applyNumberFormat="1" applyFont="1" applyFill="1" applyBorder="1" applyAlignment="1">
      <alignment horizontal="right"/>
    </xf>
    <xf numFmtId="0" fontId="4" fillId="3" borderId="0" xfId="0" applyFont="1" applyFill="1" applyBorder="1" applyAlignment="1">
      <alignment horizontal="right"/>
    </xf>
    <xf numFmtId="0" fontId="3" fillId="3" borderId="0" xfId="0" applyFont="1" applyFill="1" applyBorder="1" applyAlignment="1">
      <alignment horizontal="right"/>
    </xf>
    <xf numFmtId="166" fontId="4" fillId="0" borderId="0" xfId="0" applyNumberFormat="1" applyFont="1" applyBorder="1" applyAlignment="1" applyProtection="1">
      <alignment horizontal="right" vertical="center"/>
    </xf>
    <xf numFmtId="1" fontId="4" fillId="0" borderId="0" xfId="0" applyNumberFormat="1" applyFont="1" applyBorder="1" applyAlignment="1" applyProtection="1">
      <alignment horizontal="right" vertical="center"/>
    </xf>
    <xf numFmtId="1" fontId="0" fillId="0" borderId="0" xfId="0" applyNumberFormat="1" applyFont="1" applyBorder="1" applyAlignment="1">
      <alignment horizontal="right"/>
    </xf>
    <xf numFmtId="1" fontId="18" fillId="0" borderId="0" xfId="0" applyNumberFormat="1" applyFont="1" applyBorder="1" applyAlignment="1">
      <alignment horizontal="right"/>
    </xf>
    <xf numFmtId="1" fontId="7" fillId="0" borderId="0" xfId="0" applyNumberFormat="1" applyFont="1" applyBorder="1" applyAlignment="1">
      <alignment horizontal="right"/>
    </xf>
    <xf numFmtId="1" fontId="7" fillId="2" borderId="0" xfId="0" applyNumberFormat="1" applyFont="1" applyFill="1" applyBorder="1" applyAlignment="1">
      <alignment horizontal="right"/>
    </xf>
    <xf numFmtId="1" fontId="7" fillId="7" borderId="0" xfId="0" applyNumberFormat="1" applyFont="1" applyFill="1" applyBorder="1" applyAlignment="1">
      <alignment horizontal="right"/>
    </xf>
    <xf numFmtId="164" fontId="28" fillId="0" borderId="0" xfId="3" applyNumberFormat="1" applyFont="1" applyFill="1" applyBorder="1" applyAlignment="1">
      <alignment horizontal="right" wrapText="1"/>
    </xf>
    <xf numFmtId="0" fontId="28" fillId="0" borderId="0" xfId="3" applyFont="1" applyFill="1" applyBorder="1" applyAlignment="1">
      <alignment horizontal="right" wrapText="1"/>
    </xf>
    <xf numFmtId="164" fontId="28" fillId="0" borderId="0" xfId="2" applyNumberFormat="1" applyFont="1" applyFill="1" applyBorder="1" applyAlignment="1">
      <alignment horizontal="right" wrapText="1"/>
    </xf>
    <xf numFmtId="0" fontId="28" fillId="0" borderId="0" xfId="2" applyFont="1" applyFill="1" applyBorder="1" applyAlignment="1">
      <alignment horizontal="right" wrapText="1"/>
    </xf>
    <xf numFmtId="0" fontId="35" fillId="0" borderId="0" xfId="3" applyFont="1" applyFill="1" applyBorder="1" applyAlignment="1">
      <alignment horizontal="right" wrapText="1"/>
    </xf>
    <xf numFmtId="0" fontId="4" fillId="0" borderId="0" xfId="3" applyFont="1" applyFill="1" applyBorder="1" applyAlignment="1">
      <alignment horizontal="right" wrapText="1"/>
    </xf>
    <xf numFmtId="0" fontId="23" fillId="7" borderId="0" xfId="0" applyFont="1" applyFill="1" applyBorder="1" applyAlignment="1">
      <alignment horizontal="right"/>
    </xf>
    <xf numFmtId="0" fontId="22" fillId="14" borderId="0" xfId="0" applyFont="1" applyFill="1" applyBorder="1" applyAlignment="1">
      <alignment horizontal="right"/>
    </xf>
    <xf numFmtId="168" fontId="22" fillId="14" borderId="0" xfId="0" applyNumberFormat="1" applyFont="1" applyFill="1" applyBorder="1" applyAlignment="1">
      <alignment horizontal="right"/>
    </xf>
    <xf numFmtId="0" fontId="22" fillId="3" borderId="0" xfId="0" applyFont="1" applyFill="1" applyBorder="1" applyAlignment="1">
      <alignment horizontal="right"/>
    </xf>
    <xf numFmtId="168" fontId="22" fillId="3" borderId="0" xfId="0" applyNumberFormat="1" applyFont="1" applyFill="1" applyBorder="1" applyAlignment="1">
      <alignment horizontal="right"/>
    </xf>
    <xf numFmtId="0" fontId="4" fillId="7" borderId="0" xfId="0" applyFont="1" applyFill="1" applyBorder="1" applyAlignment="1">
      <alignment horizontal="right"/>
    </xf>
    <xf numFmtId="0" fontId="9" fillId="0" borderId="0" xfId="0" applyFont="1" applyBorder="1" applyAlignment="1">
      <alignment horizontal="center"/>
    </xf>
    <xf numFmtId="0" fontId="9" fillId="2" borderId="0" xfId="0" applyFont="1" applyFill="1" applyBorder="1" applyAlignment="1">
      <alignment horizontal="center"/>
    </xf>
    <xf numFmtId="0" fontId="9" fillId="13" borderId="0" xfId="0" applyFont="1" applyFill="1" applyBorder="1" applyAlignment="1">
      <alignment horizontal="center"/>
    </xf>
    <xf numFmtId="1" fontId="20" fillId="0" borderId="0" xfId="0" quotePrefix="1" applyNumberFormat="1" applyFont="1" applyFill="1" applyBorder="1" applyAlignment="1">
      <alignment horizontal="left"/>
    </xf>
    <xf numFmtId="1" fontId="28" fillId="0" borderId="0" xfId="3" applyNumberFormat="1" applyFont="1" applyFill="1" applyBorder="1" applyAlignment="1">
      <alignment horizontal="right" wrapText="1"/>
    </xf>
    <xf numFmtId="1" fontId="35" fillId="0" borderId="0" xfId="3" applyNumberFormat="1" applyFont="1" applyFill="1" applyBorder="1" applyAlignment="1">
      <alignment horizontal="right" wrapText="1"/>
    </xf>
    <xf numFmtId="0" fontId="18" fillId="7" borderId="0" xfId="0" applyFont="1" applyFill="1" applyBorder="1" applyAlignment="1">
      <alignment horizontal="left"/>
    </xf>
    <xf numFmtId="1" fontId="0" fillId="0" borderId="0" xfId="0" applyNumberFormat="1" applyFont="1" applyFill="1" applyBorder="1" applyAlignment="1">
      <alignment horizontal="center"/>
    </xf>
    <xf numFmtId="170" fontId="7" fillId="7" borderId="0" xfId="0" applyNumberFormat="1" applyFont="1" applyFill="1" applyBorder="1" applyAlignment="1">
      <alignment horizontal="left"/>
    </xf>
    <xf numFmtId="1" fontId="0" fillId="7" borderId="0" xfId="0" quotePrefix="1" applyNumberFormat="1" applyFont="1" applyFill="1" applyBorder="1" applyAlignment="1">
      <alignment horizontal="left"/>
    </xf>
    <xf numFmtId="1" fontId="0" fillId="7" borderId="0" xfId="0" applyNumberFormat="1" applyFont="1" applyFill="1" applyBorder="1" applyAlignment="1">
      <alignment horizontal="left"/>
    </xf>
    <xf numFmtId="1" fontId="36" fillId="7" borderId="0" xfId="0" applyNumberFormat="1" applyFont="1" applyFill="1" applyBorder="1" applyAlignment="1">
      <alignment wrapText="1"/>
    </xf>
    <xf numFmtId="0" fontId="0" fillId="7" borderId="0" xfId="0" applyFont="1" applyFill="1" applyBorder="1" applyAlignment="1">
      <alignment horizontal="center"/>
    </xf>
    <xf numFmtId="1" fontId="0" fillId="0" borderId="0" xfId="0" applyNumberFormat="1" applyFont="1" applyFill="1" applyBorder="1" applyAlignment="1">
      <alignment horizontal="right"/>
    </xf>
    <xf numFmtId="0" fontId="9" fillId="7" borderId="0" xfId="0" applyFont="1" applyFill="1" applyBorder="1" applyAlignment="1">
      <alignment horizontal="center"/>
    </xf>
    <xf numFmtId="0" fontId="19" fillId="7" borderId="0" xfId="0" applyFont="1" applyFill="1" applyBorder="1" applyAlignment="1">
      <alignment horizontal="center"/>
    </xf>
    <xf numFmtId="0" fontId="13" fillId="7" borderId="0" xfId="0" applyFont="1" applyFill="1" applyBorder="1" applyAlignment="1">
      <alignment horizontal="center"/>
    </xf>
    <xf numFmtId="1" fontId="18" fillId="3" borderId="0" xfId="0" applyNumberFormat="1" applyFont="1" applyFill="1" applyBorder="1" applyAlignment="1">
      <alignment horizontal="right"/>
    </xf>
    <xf numFmtId="1" fontId="4" fillId="3" borderId="0" xfId="0" applyNumberFormat="1" applyFont="1" applyFill="1" applyBorder="1" applyAlignment="1">
      <alignment horizontal="right"/>
    </xf>
    <xf numFmtId="164" fontId="3" fillId="60" borderId="1" xfId="0" applyNumberFormat="1" applyFont="1" applyFill="1" applyBorder="1"/>
    <xf numFmtId="0" fontId="0" fillId="60" borderId="0" xfId="0" applyFont="1" applyFill="1" applyBorder="1" applyAlignment="1">
      <alignment horizontal="center"/>
    </xf>
    <xf numFmtId="0" fontId="3" fillId="7" borderId="0" xfId="0" applyFont="1" applyFill="1" applyBorder="1" applyAlignment="1">
      <alignment horizontal="right"/>
    </xf>
    <xf numFmtId="166" fontId="20" fillId="0" borderId="0" xfId="0" applyNumberFormat="1" applyFont="1" applyBorder="1" applyAlignment="1" applyProtection="1">
      <alignment horizontal="right" vertical="center"/>
    </xf>
    <xf numFmtId="164" fontId="7" fillId="2" borderId="0" xfId="0" applyNumberFormat="1" applyFont="1" applyFill="1" applyBorder="1" applyAlignment="1">
      <alignment horizontal="center"/>
    </xf>
    <xf numFmtId="0" fontId="4" fillId="27" borderId="0" xfId="0" applyFont="1" applyFill="1" applyBorder="1" applyAlignment="1">
      <alignment horizontal="right"/>
    </xf>
    <xf numFmtId="0" fontId="0" fillId="7" borderId="0" xfId="0" applyFont="1" applyFill="1" applyBorder="1" applyAlignment="1">
      <alignment horizontal="right"/>
    </xf>
    <xf numFmtId="0" fontId="15" fillId="7" borderId="0" xfId="0" applyFont="1" applyFill="1" applyBorder="1" applyAlignment="1">
      <alignment horizontal="center"/>
    </xf>
    <xf numFmtId="0" fontId="26" fillId="7" borderId="0" xfId="0" applyFont="1" applyFill="1" applyBorder="1" applyAlignment="1">
      <alignment horizontal="center"/>
    </xf>
    <xf numFmtId="168" fontId="3" fillId="5" borderId="0" xfId="0" applyNumberFormat="1" applyFont="1" applyFill="1" applyBorder="1" applyAlignment="1">
      <alignment horizontal="center"/>
    </xf>
    <xf numFmtId="168" fontId="3" fillId="12" borderId="0" xfId="0" applyNumberFormat="1" applyFont="1" applyFill="1" applyBorder="1" applyAlignment="1">
      <alignment horizontal="center"/>
    </xf>
    <xf numFmtId="0" fontId="3" fillId="11" borderId="0" xfId="0" applyFont="1" applyFill="1" applyBorder="1" applyAlignment="1">
      <alignment horizontal="center"/>
    </xf>
    <xf numFmtId="0" fontId="3" fillId="0" borderId="0" xfId="0" applyFont="1" applyBorder="1" applyAlignment="1">
      <alignment horizontal="center"/>
    </xf>
    <xf numFmtId="0" fontId="15" fillId="2" borderId="0" xfId="0" applyFont="1" applyFill="1" applyBorder="1" applyAlignment="1">
      <alignment horizontal="center"/>
    </xf>
    <xf numFmtId="0" fontId="15" fillId="13" borderId="0" xfId="0" applyFont="1" applyFill="1" applyBorder="1" applyAlignment="1">
      <alignment horizontal="center"/>
    </xf>
    <xf numFmtId="0" fontId="15" fillId="0" borderId="0" xfId="0" applyFont="1" applyBorder="1" applyAlignment="1">
      <alignment horizontal="center"/>
    </xf>
    <xf numFmtId="0" fontId="0" fillId="9" borderId="2" xfId="0" applyFont="1" applyFill="1" applyBorder="1" applyAlignment="1">
      <alignment horizontal="left"/>
    </xf>
    <xf numFmtId="0" fontId="0" fillId="0" borderId="2" xfId="0" applyFont="1" applyFill="1" applyBorder="1" applyAlignment="1">
      <alignment horizontal="left"/>
    </xf>
    <xf numFmtId="170" fontId="18" fillId="14" borderId="2" xfId="0" applyNumberFormat="1" applyFont="1" applyFill="1" applyBorder="1" applyAlignment="1">
      <alignment horizontal="left"/>
    </xf>
    <xf numFmtId="1" fontId="0" fillId="0" borderId="2" xfId="0" quotePrefix="1" applyNumberFormat="1" applyFont="1" applyFill="1" applyBorder="1" applyAlignment="1">
      <alignment horizontal="left"/>
    </xf>
    <xf numFmtId="1" fontId="0" fillId="0" borderId="2" xfId="0" applyNumberFormat="1" applyFont="1" applyFill="1" applyBorder="1" applyAlignment="1">
      <alignment horizontal="left"/>
    </xf>
    <xf numFmtId="0" fontId="7" fillId="9" borderId="2" xfId="0" applyFont="1" applyFill="1" applyBorder="1" applyAlignment="1">
      <alignment horizontal="left"/>
    </xf>
    <xf numFmtId="0" fontId="7" fillId="27" borderId="2" xfId="0" applyFont="1" applyFill="1" applyBorder="1" applyAlignment="1">
      <alignment horizontal="left"/>
    </xf>
    <xf numFmtId="0" fontId="7" fillId="0" borderId="2" xfId="0" applyFont="1" applyFill="1" applyBorder="1" applyAlignment="1">
      <alignment horizontal="left"/>
    </xf>
    <xf numFmtId="14" fontId="0" fillId="0" borderId="2" xfId="0" applyNumberFormat="1" applyFont="1" applyFill="1" applyBorder="1" applyAlignment="1">
      <alignment horizontal="left"/>
    </xf>
    <xf numFmtId="20" fontId="0" fillId="0" borderId="2" xfId="0" applyNumberFormat="1" applyFont="1" applyFill="1" applyBorder="1" applyAlignment="1">
      <alignment horizontal="left"/>
    </xf>
    <xf numFmtId="167" fontId="18" fillId="14" borderId="2" xfId="0" applyNumberFormat="1" applyFont="1" applyFill="1" applyBorder="1" applyAlignment="1">
      <alignment horizontal="left"/>
    </xf>
    <xf numFmtId="0" fontId="0" fillId="60" borderId="1" xfId="0" applyFont="1" applyFill="1" applyBorder="1" applyAlignment="1">
      <alignment horizontal="center"/>
    </xf>
    <xf numFmtId="0" fontId="23" fillId="60" borderId="1" xfId="0" applyFont="1" applyFill="1" applyBorder="1" applyAlignment="1">
      <alignment horizontal="right"/>
    </xf>
    <xf numFmtId="0" fontId="0" fillId="60" borderId="1" xfId="0" applyFont="1" applyFill="1" applyBorder="1" applyAlignment="1">
      <alignment horizontal="left"/>
    </xf>
    <xf numFmtId="0" fontId="23" fillId="60" borderId="0" xfId="0" applyFont="1" applyFill="1" applyBorder="1" applyAlignment="1">
      <alignment horizontal="right"/>
    </xf>
    <xf numFmtId="166" fontId="4" fillId="0" borderId="0" xfId="0" applyNumberFormat="1" applyFont="1" applyFill="1" applyBorder="1" applyAlignment="1" applyProtection="1">
      <alignment horizontal="right" vertical="center"/>
    </xf>
    <xf numFmtId="1" fontId="4" fillId="0" borderId="0" xfId="0" applyNumberFormat="1" applyFont="1" applyFill="1" applyBorder="1" applyAlignment="1" applyProtection="1">
      <alignment horizontal="right" vertical="center"/>
    </xf>
    <xf numFmtId="0" fontId="18" fillId="60" borderId="0" xfId="0" applyFont="1" applyFill="1" applyBorder="1"/>
    <xf numFmtId="0" fontId="18" fillId="60" borderId="0" xfId="0" applyFont="1" applyFill="1" applyBorder="1" applyAlignment="1">
      <alignment horizontal="right"/>
    </xf>
    <xf numFmtId="0" fontId="18" fillId="60" borderId="1" xfId="0" applyFont="1" applyFill="1" applyBorder="1"/>
    <xf numFmtId="49" fontId="0" fillId="27" borderId="13" xfId="0" applyNumberFormat="1" applyFont="1" applyFill="1" applyBorder="1" applyAlignment="1">
      <alignment horizontal="left" wrapText="1"/>
    </xf>
    <xf numFmtId="14" fontId="0" fillId="0" borderId="13" xfId="0" applyNumberFormat="1" applyFont="1" applyFill="1" applyBorder="1" applyAlignment="1">
      <alignment horizontal="left"/>
    </xf>
    <xf numFmtId="20" fontId="0" fillId="0" borderId="13" xfId="0" applyNumberFormat="1" applyFont="1" applyFill="1" applyBorder="1" applyAlignment="1">
      <alignment horizontal="left"/>
    </xf>
    <xf numFmtId="0" fontId="7" fillId="0" borderId="13" xfId="0" applyFont="1" applyFill="1" applyBorder="1" applyAlignment="1">
      <alignment horizontal="right"/>
    </xf>
    <xf numFmtId="164" fontId="7" fillId="0" borderId="13" xfId="0" applyNumberFormat="1" applyFont="1" applyFill="1" applyBorder="1" applyAlignment="1">
      <alignment horizontal="right"/>
    </xf>
    <xf numFmtId="1" fontId="7" fillId="0" borderId="13" xfId="0" applyNumberFormat="1" applyFont="1" applyFill="1" applyBorder="1" applyAlignment="1">
      <alignment horizontal="right"/>
    </xf>
    <xf numFmtId="1" fontId="28" fillId="0" borderId="13" xfId="3" applyNumberFormat="1" applyFont="1" applyFill="1" applyBorder="1" applyAlignment="1">
      <alignment horizontal="right" wrapText="1"/>
    </xf>
    <xf numFmtId="0" fontId="0" fillId="0" borderId="13" xfId="0" applyBorder="1"/>
    <xf numFmtId="0" fontId="7" fillId="6" borderId="1" xfId="0" applyFont="1" applyFill="1" applyBorder="1"/>
    <xf numFmtId="2" fontId="20" fillId="0" borderId="1" xfId="0" applyNumberFormat="1" applyFont="1" applyFill="1" applyBorder="1" applyAlignment="1">
      <alignment horizontal="center"/>
    </xf>
    <xf numFmtId="0" fontId="3" fillId="0" borderId="1" xfId="0" applyFont="1" applyFill="1" applyBorder="1" applyAlignment="1">
      <alignment horizontal="center"/>
    </xf>
    <xf numFmtId="0" fontId="0" fillId="7" borderId="1" xfId="0" applyFont="1" applyFill="1" applyBorder="1" applyAlignment="1">
      <alignment horizontal="center"/>
    </xf>
    <xf numFmtId="0" fontId="23" fillId="7" borderId="1" xfId="0" applyFont="1" applyFill="1" applyBorder="1" applyAlignment="1">
      <alignment horizontal="center"/>
    </xf>
    <xf numFmtId="0" fontId="0" fillId="60" borderId="0" xfId="0" applyFont="1" applyFill="1" applyBorder="1" applyAlignment="1">
      <alignment horizontal="left"/>
    </xf>
    <xf numFmtId="164" fontId="7" fillId="60" borderId="0" xfId="0" applyNumberFormat="1" applyFont="1" applyFill="1" applyBorder="1" applyAlignment="1">
      <alignment horizontal="right"/>
    </xf>
    <xf numFmtId="164" fontId="4" fillId="0" borderId="1" xfId="0" applyNumberFormat="1" applyFont="1" applyFill="1" applyBorder="1" applyAlignment="1">
      <alignment horizontal="right"/>
    </xf>
    <xf numFmtId="2" fontId="4" fillId="0" borderId="1" xfId="0" applyNumberFormat="1" applyFont="1" applyFill="1" applyBorder="1" applyAlignment="1">
      <alignment horizontal="right"/>
    </xf>
    <xf numFmtId="164" fontId="3" fillId="0" borderId="1" xfId="0" applyNumberFormat="1" applyFont="1" applyFill="1" applyBorder="1"/>
    <xf numFmtId="2" fontId="7" fillId="0" borderId="1" xfId="0" applyNumberFormat="1" applyFont="1" applyFill="1" applyBorder="1" applyAlignment="1">
      <alignment horizontal="right"/>
    </xf>
    <xf numFmtId="164" fontId="7" fillId="0" borderId="1" xfId="0" applyNumberFormat="1" applyFont="1" applyFill="1" applyBorder="1" applyAlignment="1">
      <alignment horizontal="right"/>
    </xf>
    <xf numFmtId="0" fontId="7" fillId="0" borderId="1" xfId="0" applyFont="1" applyFill="1" applyBorder="1" applyAlignment="1">
      <alignment horizontal="center"/>
    </xf>
    <xf numFmtId="0" fontId="0" fillId="0" borderId="1" xfId="0" applyBorder="1"/>
    <xf numFmtId="0" fontId="7" fillId="7" borderId="0" xfId="0" applyFont="1" applyFill="1" applyBorder="1" applyAlignment="1">
      <alignment horizontal="left"/>
    </xf>
    <xf numFmtId="0" fontId="0" fillId="0" borderId="13" xfId="0" applyFill="1" applyBorder="1"/>
    <xf numFmtId="0" fontId="20" fillId="60" borderId="0" xfId="0" applyFont="1" applyFill="1"/>
    <xf numFmtId="0" fontId="20" fillId="60" borderId="0" xfId="0" applyFont="1" applyFill="1" applyAlignment="1">
      <alignment horizontal="left"/>
    </xf>
    <xf numFmtId="14" fontId="0" fillId="0" borderId="0" xfId="0" applyNumberFormat="1" applyAlignment="1">
      <alignment horizontal="left"/>
    </xf>
    <xf numFmtId="14" fontId="0" fillId="0" borderId="13" xfId="0" applyNumberFormat="1" applyBorder="1" applyAlignment="1">
      <alignment horizontal="left"/>
    </xf>
    <xf numFmtId="0" fontId="0" fillId="0" borderId="0" xfId="0" applyAlignment="1">
      <alignment horizontal="left"/>
    </xf>
    <xf numFmtId="14" fontId="4" fillId="0" borderId="0" xfId="0" applyNumberFormat="1" applyFont="1" applyAlignment="1">
      <alignment horizontal="left"/>
    </xf>
    <xf numFmtId="0" fontId="4" fillId="0" borderId="0" xfId="0" applyFont="1"/>
    <xf numFmtId="164" fontId="3" fillId="0" borderId="1" xfId="0" applyNumberFormat="1" applyFont="1" applyFill="1" applyBorder="1" applyAlignment="1">
      <alignment horizontal="right"/>
    </xf>
    <xf numFmtId="164" fontId="7" fillId="2" borderId="1" xfId="0" applyNumberFormat="1" applyFont="1" applyFill="1" applyBorder="1" applyAlignment="1">
      <alignment horizontal="right"/>
    </xf>
    <xf numFmtId="0" fontId="52" fillId="27" borderId="0" xfId="0" applyFont="1" applyFill="1" applyBorder="1" applyAlignment="1">
      <alignment horizontal="left"/>
    </xf>
    <xf numFmtId="0" fontId="52" fillId="27" borderId="0" xfId="0" applyFont="1" applyFill="1" applyBorder="1"/>
    <xf numFmtId="164" fontId="3" fillId="60" borderId="14" xfId="0" applyNumberFormat="1" applyFont="1" applyFill="1" applyBorder="1"/>
    <xf numFmtId="1" fontId="0" fillId="0" borderId="13" xfId="0" applyNumberFormat="1" applyFont="1" applyBorder="1" applyAlignment="1">
      <alignment horizontal="right"/>
    </xf>
    <xf numFmtId="164" fontId="3" fillId="60" borderId="13" xfId="0" applyNumberFormat="1" applyFont="1" applyFill="1" applyBorder="1"/>
    <xf numFmtId="0" fontId="54" fillId="0" borderId="0" xfId="0" applyFont="1" applyFill="1" applyBorder="1"/>
    <xf numFmtId="0" fontId="16" fillId="0" borderId="0" xfId="0" applyFont="1" applyFill="1" applyBorder="1"/>
    <xf numFmtId="0" fontId="16" fillId="0" borderId="0" xfId="0" applyFont="1" applyBorder="1"/>
    <xf numFmtId="0" fontId="54" fillId="0" borderId="0" xfId="0" applyFont="1" applyBorder="1"/>
    <xf numFmtId="0" fontId="51" fillId="0" borderId="0" xfId="0" applyFont="1" applyBorder="1"/>
    <xf numFmtId="0" fontId="51" fillId="0" borderId="0" xfId="0" applyFont="1" applyFill="1" applyBorder="1"/>
    <xf numFmtId="1" fontId="54" fillId="0" borderId="0" xfId="0" quotePrefix="1" applyNumberFormat="1" applyFont="1" applyFill="1" applyBorder="1" applyAlignment="1">
      <alignment horizontal="left"/>
    </xf>
    <xf numFmtId="1" fontId="51" fillId="0" borderId="0" xfId="0" applyNumberFormat="1" applyFont="1" applyFill="1" applyBorder="1" applyAlignment="1">
      <alignment horizontal="left" vertical="center"/>
    </xf>
    <xf numFmtId="0" fontId="54" fillId="0" borderId="0" xfId="0" applyFont="1" applyFill="1" applyBorder="1" applyAlignment="1">
      <alignment horizontal="left"/>
    </xf>
    <xf numFmtId="1" fontId="16" fillId="0" borderId="0" xfId="0" quotePrefix="1" applyNumberFormat="1" applyFont="1" applyFill="1" applyBorder="1" applyAlignment="1">
      <alignment horizontal="left"/>
    </xf>
    <xf numFmtId="14" fontId="54" fillId="0" borderId="0" xfId="0" applyNumberFormat="1" applyFont="1" applyFill="1" applyBorder="1" applyAlignment="1" applyProtection="1">
      <alignment horizontal="left" vertical="center"/>
    </xf>
    <xf numFmtId="20" fontId="54" fillId="0" borderId="0" xfId="0" applyNumberFormat="1" applyFont="1" applyFill="1" applyBorder="1" applyAlignment="1">
      <alignment horizontal="left"/>
    </xf>
    <xf numFmtId="0" fontId="7" fillId="0" borderId="0" xfId="0" applyFont="1" applyFill="1" applyAlignment="1">
      <alignment horizontal="center"/>
    </xf>
    <xf numFmtId="14" fontId="51" fillId="0" borderId="0" xfId="0" applyNumberFormat="1" applyFont="1" applyFill="1" applyBorder="1" applyAlignment="1" applyProtection="1">
      <alignment horizontal="left" vertical="center"/>
    </xf>
    <xf numFmtId="1" fontId="51" fillId="0" borderId="0" xfId="0" applyNumberFormat="1" applyFont="1" applyBorder="1"/>
    <xf numFmtId="1" fontId="54" fillId="0" borderId="0" xfId="0" applyNumberFormat="1" applyFont="1" applyBorder="1"/>
    <xf numFmtId="0" fontId="7" fillId="0" borderId="0" xfId="0" applyFont="1" applyAlignment="1">
      <alignment horizontal="center"/>
    </xf>
    <xf numFmtId="20" fontId="16" fillId="7" borderId="0" xfId="0" applyNumberFormat="1" applyFont="1" applyFill="1" applyBorder="1" applyAlignment="1">
      <alignment horizontal="left"/>
    </xf>
    <xf numFmtId="0" fontId="27" fillId="0" borderId="0" xfId="0" applyFont="1" applyFill="1" applyBorder="1"/>
    <xf numFmtId="0" fontId="56" fillId="0" borderId="0" xfId="0" applyFont="1"/>
    <xf numFmtId="0" fontId="51" fillId="0" borderId="0" xfId="0" applyFont="1" applyFill="1" applyBorder="1" applyAlignment="1">
      <alignment horizontal="left" wrapText="1"/>
    </xf>
    <xf numFmtId="20" fontId="16" fillId="0" borderId="0" xfId="0" applyNumberFormat="1" applyFont="1" applyFill="1" applyBorder="1" applyAlignment="1">
      <alignment horizontal="left"/>
    </xf>
    <xf numFmtId="0" fontId="7" fillId="0" borderId="0" xfId="0" applyFont="1" applyFill="1"/>
    <xf numFmtId="0" fontId="51" fillId="0" borderId="0" xfId="0" applyFont="1" applyFill="1" applyBorder="1" applyAlignment="1">
      <alignment wrapText="1"/>
    </xf>
    <xf numFmtId="1" fontId="54" fillId="0" borderId="13" xfId="0" quotePrefix="1" applyNumberFormat="1" applyFont="1" applyFill="1" applyBorder="1" applyAlignment="1">
      <alignment horizontal="left"/>
    </xf>
    <xf numFmtId="1" fontId="51" fillId="0" borderId="13" xfId="0" applyNumberFormat="1" applyFont="1" applyFill="1" applyBorder="1" applyAlignment="1">
      <alignment horizontal="left" vertical="center"/>
    </xf>
    <xf numFmtId="0" fontId="54" fillId="0" borderId="13" xfId="0" applyFont="1" applyFill="1" applyBorder="1" applyAlignment="1">
      <alignment horizontal="left"/>
    </xf>
    <xf numFmtId="0" fontId="16" fillId="0" borderId="13" xfId="0" applyFont="1" applyBorder="1"/>
    <xf numFmtId="1" fontId="16" fillId="0" borderId="13" xfId="0" quotePrefix="1" applyNumberFormat="1" applyFont="1" applyFill="1" applyBorder="1" applyAlignment="1">
      <alignment horizontal="left"/>
    </xf>
    <xf numFmtId="14" fontId="54" fillId="0" borderId="13" xfId="0" applyNumberFormat="1" applyFont="1" applyFill="1" applyBorder="1" applyAlignment="1" applyProtection="1">
      <alignment horizontal="left" vertical="center"/>
    </xf>
    <xf numFmtId="20" fontId="54" fillId="0" borderId="13" xfId="0" applyNumberFormat="1" applyFont="1" applyFill="1" applyBorder="1" applyAlignment="1">
      <alignment horizontal="left"/>
    </xf>
    <xf numFmtId="0" fontId="7" fillId="0" borderId="13" xfId="0" applyFont="1" applyBorder="1" applyAlignment="1">
      <alignment horizontal="center"/>
    </xf>
    <xf numFmtId="20" fontId="16" fillId="7" borderId="13" xfId="0" applyNumberFormat="1" applyFont="1" applyFill="1" applyBorder="1" applyAlignment="1">
      <alignment horizontal="left"/>
    </xf>
    <xf numFmtId="0" fontId="51" fillId="0" borderId="13" xfId="0" applyFont="1" applyBorder="1"/>
    <xf numFmtId="1" fontId="54" fillId="0" borderId="13" xfId="0" applyNumberFormat="1" applyFont="1" applyBorder="1"/>
    <xf numFmtId="2" fontId="51" fillId="0" borderId="0" xfId="0" applyNumberFormat="1" applyFont="1" applyFill="1"/>
    <xf numFmtId="2" fontId="51" fillId="0" borderId="13" xfId="0" applyNumberFormat="1" applyFont="1" applyFill="1" applyBorder="1"/>
    <xf numFmtId="2" fontId="16" fillId="60" borderId="0" xfId="0" applyNumberFormat="1" applyFont="1" applyFill="1"/>
    <xf numFmtId="0" fontId="7" fillId="0" borderId="0" xfId="0" applyFont="1"/>
    <xf numFmtId="0" fontId="51" fillId="0" borderId="0" xfId="0" applyFont="1" applyFill="1"/>
    <xf numFmtId="0" fontId="51" fillId="0" borderId="13" xfId="0" applyFont="1" applyFill="1" applyBorder="1"/>
    <xf numFmtId="0" fontId="7" fillId="0" borderId="13" xfId="0" applyFont="1" applyBorder="1"/>
    <xf numFmtId="0" fontId="0" fillId="0" borderId="13" xfId="0" applyBorder="1" applyAlignment="1">
      <alignment horizontal="left"/>
    </xf>
    <xf numFmtId="0" fontId="20" fillId="0" borderId="0" xfId="0" quotePrefix="1" applyFont="1" applyBorder="1"/>
    <xf numFmtId="20" fontId="18" fillId="0" borderId="0" xfId="0" applyNumberFormat="1" applyFont="1" applyFill="1" applyBorder="1" applyAlignment="1">
      <alignment horizontal="left"/>
    </xf>
    <xf numFmtId="0" fontId="4" fillId="0" borderId="0" xfId="0" quotePrefix="1" applyFont="1" applyBorder="1"/>
    <xf numFmtId="49" fontId="4" fillId="0" borderId="0" xfId="0" applyNumberFormat="1" applyFont="1" applyFill="1" applyBorder="1" applyAlignment="1">
      <alignment horizontal="left"/>
    </xf>
    <xf numFmtId="0" fontId="20" fillId="0" borderId="13" xfId="0" quotePrefix="1" applyFont="1" applyBorder="1"/>
    <xf numFmtId="1" fontId="20" fillId="0" borderId="13" xfId="0" applyNumberFormat="1" applyFont="1" applyFill="1" applyBorder="1" applyAlignment="1">
      <alignment horizontal="left"/>
    </xf>
    <xf numFmtId="14" fontId="18" fillId="0" borderId="13" xfId="0" applyNumberFormat="1" applyFont="1" applyFill="1" applyBorder="1" applyAlignment="1">
      <alignment horizontal="left"/>
    </xf>
    <xf numFmtId="20" fontId="18" fillId="0" borderId="13" xfId="0" applyNumberFormat="1" applyFont="1" applyFill="1" applyBorder="1" applyAlignment="1">
      <alignment horizontal="left"/>
    </xf>
    <xf numFmtId="1" fontId="20" fillId="0" borderId="13" xfId="0" quotePrefix="1" applyNumberFormat="1" applyFont="1" applyFill="1" applyBorder="1" applyAlignment="1">
      <alignment horizontal="left"/>
    </xf>
    <xf numFmtId="0" fontId="20" fillId="0" borderId="13" xfId="0" applyFont="1" applyFill="1" applyBorder="1" applyAlignment="1">
      <alignment horizontal="center"/>
    </xf>
    <xf numFmtId="0" fontId="20" fillId="0" borderId="13" xfId="0" applyFont="1" applyFill="1" applyBorder="1"/>
    <xf numFmtId="14" fontId="0" fillId="0" borderId="15" xfId="0" applyNumberFormat="1" applyBorder="1" applyAlignment="1">
      <alignment horizontal="left"/>
    </xf>
    <xf numFmtId="0" fontId="0" fillId="0" borderId="15" xfId="0" applyFill="1" applyBorder="1"/>
    <xf numFmtId="0" fontId="0" fillId="0" borderId="15" xfId="0" applyBorder="1"/>
    <xf numFmtId="0" fontId="0" fillId="60" borderId="0" xfId="0" applyFont="1" applyFill="1" applyBorder="1"/>
    <xf numFmtId="164" fontId="7" fillId="0" borderId="0" xfId="0" applyNumberFormat="1" applyFont="1" applyFill="1" applyBorder="1" applyAlignment="1">
      <alignment horizontal="left"/>
    </xf>
    <xf numFmtId="0" fontId="23" fillId="0" borderId="0" xfId="0" applyFont="1" applyFill="1" applyBorder="1" applyAlignment="1">
      <alignment horizontal="right"/>
    </xf>
    <xf numFmtId="0" fontId="36" fillId="0" borderId="0" xfId="0" applyFont="1" applyFill="1" applyBorder="1"/>
    <xf numFmtId="0" fontId="4" fillId="0" borderId="0" xfId="0" applyFont="1" applyAlignment="1">
      <alignment horizontal="left"/>
    </xf>
    <xf numFmtId="0" fontId="7" fillId="0" borderId="0" xfId="0" applyFont="1" applyFill="1" applyBorder="1" applyAlignment="1">
      <alignment horizontal="left"/>
    </xf>
    <xf numFmtId="0" fontId="0" fillId="0" borderId="0" xfId="0" applyFill="1" applyBorder="1"/>
    <xf numFmtId="0" fontId="0" fillId="0" borderId="0" xfId="0" applyFont="1" applyFill="1" applyBorder="1" applyAlignment="1">
      <alignment horizontal="left"/>
    </xf>
    <xf numFmtId="1" fontId="0" fillId="0" borderId="0" xfId="0" applyNumberFormat="1" applyFont="1" applyFill="1" applyBorder="1" applyAlignment="1">
      <alignment horizontal="left"/>
    </xf>
    <xf numFmtId="1" fontId="0" fillId="0" borderId="0" xfId="0" quotePrefix="1" applyNumberFormat="1" applyFont="1" applyFill="1" applyBorder="1" applyAlignment="1">
      <alignment horizontal="left"/>
    </xf>
    <xf numFmtId="0" fontId="7" fillId="0" borderId="13" xfId="0" applyFont="1" applyFill="1" applyBorder="1" applyAlignment="1">
      <alignment horizontal="left"/>
    </xf>
    <xf numFmtId="0" fontId="0" fillId="0" borderId="13" xfId="0" applyFont="1" applyFill="1" applyBorder="1" applyAlignment="1">
      <alignment horizontal="left"/>
    </xf>
    <xf numFmtId="170" fontId="7" fillId="0" borderId="13" xfId="0" applyNumberFormat="1" applyFont="1" applyFill="1" applyBorder="1" applyAlignment="1">
      <alignment horizontal="left"/>
    </xf>
    <xf numFmtId="1" fontId="0" fillId="0" borderId="13" xfId="0" quotePrefix="1" applyNumberFormat="1" applyFont="1" applyFill="1" applyBorder="1" applyAlignment="1">
      <alignment horizontal="left"/>
    </xf>
    <xf numFmtId="1" fontId="0" fillId="0" borderId="13" xfId="0" applyNumberFormat="1" applyFont="1" applyFill="1" applyBorder="1" applyAlignment="1">
      <alignment horizontal="left"/>
    </xf>
    <xf numFmtId="0" fontId="0" fillId="0" borderId="13" xfId="0" applyFont="1" applyFill="1" applyBorder="1" applyAlignment="1">
      <alignment horizontal="center"/>
    </xf>
    <xf numFmtId="1" fontId="0" fillId="0" borderId="13" xfId="0" applyNumberFormat="1" applyFont="1" applyFill="1" applyBorder="1" applyAlignment="1">
      <alignment horizontal="center"/>
    </xf>
    <xf numFmtId="164" fontId="3" fillId="60" borderId="0" xfId="0" applyNumberFormat="1" applyFont="1" applyFill="1" applyBorder="1"/>
    <xf numFmtId="0" fontId="0" fillId="0" borderId="13" xfId="0" applyFill="1" applyBorder="1"/>
    <xf numFmtId="14" fontId="0" fillId="0" borderId="0" xfId="0" applyNumberFormat="1" applyAlignment="1">
      <alignment horizontal="left"/>
    </xf>
    <xf numFmtId="0" fontId="20" fillId="0" borderId="13" xfId="0" applyFont="1" applyFill="1" applyBorder="1" applyAlignment="1">
      <alignment horizontal="left"/>
    </xf>
    <xf numFmtId="14" fontId="7" fillId="0" borderId="13" xfId="0" applyNumberFormat="1" applyFont="1" applyFill="1" applyBorder="1" applyAlignment="1">
      <alignment horizontal="left"/>
    </xf>
    <xf numFmtId="20" fontId="7" fillId="0" borderId="13" xfId="0" applyNumberFormat="1" applyFont="1" applyFill="1" applyBorder="1" applyAlignment="1">
      <alignment horizontal="left"/>
    </xf>
    <xf numFmtId="164" fontId="7" fillId="0" borderId="13" xfId="0" applyNumberFormat="1" applyFont="1" applyFill="1" applyBorder="1"/>
    <xf numFmtId="0" fontId="0" fillId="62" borderId="0" xfId="0" applyFont="1" applyFill="1" applyBorder="1" applyAlignment="1">
      <alignment horizontal="left" wrapText="1"/>
    </xf>
    <xf numFmtId="0" fontId="0" fillId="62" borderId="0" xfId="0" applyFont="1" applyFill="1" applyBorder="1" applyAlignment="1">
      <alignment horizontal="left"/>
    </xf>
    <xf numFmtId="0" fontId="0" fillId="62" borderId="13" xfId="0" applyFont="1" applyFill="1" applyBorder="1" applyAlignment="1">
      <alignment horizontal="left"/>
    </xf>
    <xf numFmtId="0" fontId="0" fillId="62" borderId="13" xfId="0" applyFont="1" applyFill="1" applyBorder="1" applyAlignment="1">
      <alignment horizontal="left" wrapText="1"/>
    </xf>
    <xf numFmtId="2" fontId="0" fillId="0" borderId="13" xfId="0" applyNumberFormat="1" applyFont="1" applyFill="1" applyBorder="1" applyAlignment="1">
      <alignment horizontal="left"/>
    </xf>
    <xf numFmtId="0" fontId="0" fillId="2" borderId="0" xfId="0" applyFont="1" applyFill="1" applyBorder="1" applyAlignment="1">
      <alignment horizontal="left"/>
    </xf>
    <xf numFmtId="171" fontId="7" fillId="0" borderId="13" xfId="0" applyNumberFormat="1" applyFont="1" applyFill="1" applyBorder="1" applyAlignment="1">
      <alignment horizontal="left"/>
    </xf>
    <xf numFmtId="0" fontId="7" fillId="0" borderId="1" xfId="0" applyFont="1" applyFill="1" applyBorder="1" applyAlignment="1">
      <alignment horizontal="left"/>
    </xf>
    <xf numFmtId="171" fontId="7" fillId="0" borderId="0" xfId="0" applyNumberFormat="1" applyFont="1" applyFill="1" applyBorder="1" applyAlignment="1">
      <alignment horizontal="left"/>
    </xf>
    <xf numFmtId="171" fontId="18" fillId="0" borderId="0" xfId="0" applyNumberFormat="1" applyFont="1" applyFill="1" applyBorder="1" applyAlignment="1">
      <alignment horizontal="left"/>
    </xf>
    <xf numFmtId="171" fontId="18" fillId="0" borderId="13" xfId="0" applyNumberFormat="1" applyFont="1" applyFill="1" applyBorder="1" applyAlignment="1">
      <alignment horizontal="left"/>
    </xf>
    <xf numFmtId="1" fontId="7" fillId="60" borderId="0" xfId="0" applyNumberFormat="1" applyFont="1" applyFill="1" applyBorder="1" applyAlignment="1">
      <alignment horizontal="right"/>
    </xf>
    <xf numFmtId="1" fontId="18" fillId="60" borderId="0" xfId="0" applyNumberFormat="1" applyFont="1" applyFill="1" applyBorder="1" applyAlignment="1">
      <alignment horizontal="right"/>
    </xf>
    <xf numFmtId="164" fontId="0" fillId="0" borderId="0" xfId="0" applyNumberFormat="1" applyFont="1" applyFill="1" applyBorder="1" applyAlignment="1">
      <alignment horizontal="left"/>
    </xf>
    <xf numFmtId="1" fontId="7" fillId="60" borderId="1" xfId="0" applyNumberFormat="1" applyFont="1" applyFill="1" applyBorder="1" applyAlignment="1">
      <alignment horizontal="right"/>
    </xf>
    <xf numFmtId="49" fontId="7" fillId="0" borderId="0" xfId="0" applyNumberFormat="1" applyFont="1" applyFill="1" applyBorder="1" applyAlignment="1">
      <alignment horizontal="left"/>
    </xf>
    <xf numFmtId="49" fontId="7" fillId="0" borderId="13" xfId="0" applyNumberFormat="1" applyFont="1" applyFill="1" applyBorder="1" applyAlignment="1">
      <alignment horizontal="left"/>
    </xf>
    <xf numFmtId="1" fontId="0" fillId="0" borderId="13" xfId="0" applyNumberFormat="1" applyFont="1" applyFill="1" applyBorder="1" applyAlignment="1">
      <alignment horizontal="right"/>
    </xf>
    <xf numFmtId="1" fontId="7" fillId="60" borderId="13" xfId="0" applyNumberFormat="1" applyFont="1" applyFill="1" applyBorder="1" applyAlignment="1">
      <alignment horizontal="right"/>
    </xf>
    <xf numFmtId="0" fontId="7" fillId="0" borderId="13" xfId="0" applyFont="1" applyFill="1" applyBorder="1" applyAlignment="1">
      <alignment horizontal="center"/>
    </xf>
    <xf numFmtId="1" fontId="18" fillId="60" borderId="1" xfId="0" applyNumberFormat="1" applyFont="1" applyFill="1" applyBorder="1" applyAlignment="1">
      <alignment horizontal="right"/>
    </xf>
    <xf numFmtId="164" fontId="0" fillId="0" borderId="0" xfId="0" applyNumberFormat="1" applyFont="1" applyFill="1" applyBorder="1" applyAlignment="1">
      <alignment horizontal="right"/>
    </xf>
    <xf numFmtId="164" fontId="0" fillId="0" borderId="13" xfId="0" applyNumberFormat="1" applyFont="1" applyFill="1" applyBorder="1" applyAlignment="1">
      <alignment horizontal="right"/>
    </xf>
    <xf numFmtId="2" fontId="0" fillId="0" borderId="13" xfId="0" applyNumberFormat="1" applyFont="1" applyFill="1" applyBorder="1" applyAlignment="1">
      <alignment horizontal="right"/>
    </xf>
    <xf numFmtId="14" fontId="0" fillId="0" borderId="0" xfId="0" applyNumberFormat="1" applyBorder="1" applyAlignment="1">
      <alignment horizontal="left"/>
    </xf>
    <xf numFmtId="0" fontId="20" fillId="0" borderId="0" xfId="0" applyFont="1" applyFill="1"/>
    <xf numFmtId="0" fontId="0" fillId="0" borderId="0" xfId="0" applyFill="1"/>
    <xf numFmtId="0" fontId="0" fillId="3" borderId="0" xfId="0" applyFont="1" applyFill="1" applyBorder="1" applyAlignment="1">
      <alignment horizontal="right"/>
    </xf>
    <xf numFmtId="0" fontId="0" fillId="0" borderId="0" xfId="0" applyFont="1" applyFill="1" applyBorder="1" applyAlignment="1">
      <alignment horizontal="right"/>
    </xf>
    <xf numFmtId="0" fontId="18" fillId="9" borderId="0" xfId="0" applyFont="1" applyFill="1" applyBorder="1" applyAlignment="1">
      <alignment horizontal="right"/>
    </xf>
    <xf numFmtId="2" fontId="7" fillId="0" borderId="0" xfId="0" applyNumberFormat="1" applyFont="1" applyFill="1" applyBorder="1" applyAlignment="1">
      <alignment horizontal="left"/>
    </xf>
    <xf numFmtId="2" fontId="7" fillId="6" borderId="0" xfId="0" applyNumberFormat="1" applyFont="1" applyFill="1" applyBorder="1"/>
    <xf numFmtId="2" fontId="19" fillId="7" borderId="0" xfId="0" applyNumberFormat="1" applyFont="1" applyFill="1" applyBorder="1" applyAlignment="1">
      <alignment horizontal="center"/>
    </xf>
    <xf numFmtId="2" fontId="23" fillId="7" borderId="0" xfId="0" applyNumberFormat="1" applyFont="1" applyFill="1" applyBorder="1" applyAlignment="1">
      <alignment horizontal="center"/>
    </xf>
    <xf numFmtId="2" fontId="13" fillId="2" borderId="0" xfId="0" applyNumberFormat="1" applyFont="1" applyFill="1" applyBorder="1" applyAlignment="1">
      <alignment horizontal="center"/>
    </xf>
    <xf numFmtId="2" fontId="13" fillId="13" borderId="0" xfId="4" applyNumberFormat="1" applyFont="1" applyFill="1" applyBorder="1" applyAlignment="1">
      <alignment horizontal="center"/>
    </xf>
    <xf numFmtId="2" fontId="13" fillId="0" borderId="0" xfId="0" applyNumberFormat="1" applyFont="1" applyBorder="1" applyAlignment="1">
      <alignment horizontal="center"/>
    </xf>
    <xf numFmtId="2" fontId="13" fillId="0" borderId="0" xfId="0" applyNumberFormat="1" applyFont="1" applyBorder="1"/>
    <xf numFmtId="0" fontId="4" fillId="0" borderId="1" xfId="0" applyFont="1" applyFill="1" applyBorder="1"/>
    <xf numFmtId="0" fontId="20" fillId="0" borderId="1" xfId="0" applyFont="1" applyFill="1" applyBorder="1"/>
    <xf numFmtId="0" fontId="18" fillId="0" borderId="0" xfId="0" applyFont="1" applyFill="1" applyBorder="1"/>
    <xf numFmtId="2" fontId="18" fillId="0" borderId="0" xfId="0" applyNumberFormat="1" applyFont="1" applyFill="1" applyBorder="1"/>
    <xf numFmtId="164" fontId="18" fillId="0" borderId="0" xfId="0" applyNumberFormat="1" applyFont="1" applyFill="1" applyBorder="1"/>
    <xf numFmtId="2" fontId="7" fillId="0" borderId="0" xfId="0" quotePrefix="1" applyNumberFormat="1" applyFont="1" applyFill="1" applyBorder="1" applyAlignment="1">
      <alignment horizontal="right"/>
    </xf>
    <xf numFmtId="0" fontId="20" fillId="0" borderId="1" xfId="0" applyFont="1" applyFill="1" applyBorder="1" applyAlignment="1">
      <alignment horizontal="right"/>
    </xf>
    <xf numFmtId="165" fontId="0" fillId="0" borderId="14" xfId="0" applyNumberFormat="1" applyFont="1" applyFill="1" applyBorder="1" applyAlignment="1">
      <alignment horizontal="left"/>
    </xf>
    <xf numFmtId="2" fontId="13" fillId="7" borderId="0" xfId="0" applyNumberFormat="1" applyFont="1" applyFill="1" applyBorder="1" applyAlignment="1">
      <alignment horizontal="center"/>
    </xf>
    <xf numFmtId="2" fontId="7" fillId="0" borderId="13" xfId="0" applyNumberFormat="1" applyFont="1" applyFill="1" applyBorder="1" applyAlignment="1">
      <alignment horizontal="right"/>
    </xf>
    <xf numFmtId="0" fontId="7" fillId="6" borderId="0" xfId="0" applyFont="1" applyFill="1" applyBorder="1" applyAlignment="1">
      <alignment horizontal="center"/>
    </xf>
    <xf numFmtId="2" fontId="7" fillId="0" borderId="13" xfId="0" quotePrefix="1" applyNumberFormat="1" applyFont="1" applyFill="1" applyBorder="1" applyAlignment="1">
      <alignment horizontal="right"/>
    </xf>
    <xf numFmtId="0" fontId="7" fillId="0" borderId="17" xfId="0" applyFont="1" applyFill="1" applyBorder="1"/>
    <xf numFmtId="0" fontId="20" fillId="0" borderId="1" xfId="0" applyFont="1" applyBorder="1" applyAlignment="1">
      <alignment horizontal="right"/>
    </xf>
    <xf numFmtId="0" fontId="4" fillId="0" borderId="1" xfId="0" applyFont="1" applyBorder="1" applyAlignment="1">
      <alignment horizontal="right"/>
    </xf>
    <xf numFmtId="0" fontId="3" fillId="7" borderId="1" xfId="0" applyFont="1" applyFill="1" applyBorder="1" applyAlignment="1">
      <alignment horizontal="right"/>
    </xf>
    <xf numFmtId="1" fontId="7" fillId="3" borderId="1" xfId="0" applyNumberFormat="1" applyFont="1" applyFill="1" applyBorder="1" applyAlignment="1">
      <alignment horizontal="right"/>
    </xf>
    <xf numFmtId="0" fontId="20" fillId="3" borderId="1" xfId="0" applyFont="1" applyFill="1" applyBorder="1" applyAlignment="1">
      <alignment horizontal="right"/>
    </xf>
    <xf numFmtId="1" fontId="20" fillId="3" borderId="1" xfId="0" applyNumberFormat="1" applyFont="1" applyFill="1" applyBorder="1" applyAlignment="1">
      <alignment horizontal="right"/>
    </xf>
    <xf numFmtId="0" fontId="3" fillId="0" borderId="1" xfId="0" applyFont="1" applyBorder="1" applyAlignment="1">
      <alignment horizontal="right"/>
    </xf>
    <xf numFmtId="0" fontId="7" fillId="0" borderId="1" xfId="0" applyFont="1" applyBorder="1" applyAlignment="1">
      <alignment horizontal="right"/>
    </xf>
    <xf numFmtId="0" fontId="18" fillId="0" borderId="1" xfId="0" applyFont="1" applyBorder="1" applyAlignment="1">
      <alignment horizontal="right"/>
    </xf>
    <xf numFmtId="0" fontId="7" fillId="2" borderId="1" xfId="0" applyFont="1" applyFill="1" applyBorder="1" applyAlignment="1">
      <alignment horizontal="right"/>
    </xf>
    <xf numFmtId="0" fontId="7" fillId="7" borderId="1" xfId="0" applyFont="1" applyFill="1" applyBorder="1" applyAlignment="1">
      <alignment horizontal="right"/>
    </xf>
    <xf numFmtId="0" fontId="7" fillId="0" borderId="1" xfId="0" applyFont="1" applyFill="1" applyBorder="1" applyAlignment="1">
      <alignment horizontal="right"/>
    </xf>
    <xf numFmtId="20" fontId="18" fillId="0" borderId="1" xfId="0" applyNumberFormat="1" applyFont="1" applyFill="1" applyBorder="1" applyAlignment="1">
      <alignment horizontal="right"/>
    </xf>
    <xf numFmtId="0" fontId="18" fillId="0" borderId="1" xfId="0" applyFont="1" applyFill="1" applyBorder="1" applyAlignment="1">
      <alignment horizontal="right"/>
    </xf>
    <xf numFmtId="0" fontId="4" fillId="0" borderId="1" xfId="0" applyFont="1" applyFill="1" applyBorder="1" applyAlignment="1">
      <alignment horizontal="right"/>
    </xf>
    <xf numFmtId="0" fontId="7" fillId="0" borderId="14" xfId="0" applyFont="1" applyFill="1" applyBorder="1" applyAlignment="1">
      <alignment horizontal="right"/>
    </xf>
    <xf numFmtId="0" fontId="4" fillId="3" borderId="1" xfId="0" applyFont="1" applyFill="1" applyBorder="1" applyAlignment="1">
      <alignment horizontal="right"/>
    </xf>
    <xf numFmtId="0" fontId="7" fillId="0" borderId="1" xfId="0" applyFont="1" applyFill="1" applyBorder="1"/>
    <xf numFmtId="0" fontId="0" fillId="7" borderId="1" xfId="0" applyFont="1" applyFill="1" applyBorder="1" applyAlignment="1">
      <alignment horizontal="right"/>
    </xf>
    <xf numFmtId="0" fontId="23" fillId="7" borderId="1" xfId="0" applyFont="1" applyFill="1" applyBorder="1" applyAlignment="1">
      <alignment horizontal="right"/>
    </xf>
    <xf numFmtId="168" fontId="22" fillId="14" borderId="1" xfId="0" applyNumberFormat="1" applyFont="1" applyFill="1" applyBorder="1" applyAlignment="1">
      <alignment horizontal="right"/>
    </xf>
    <xf numFmtId="168" fontId="22" fillId="3" borderId="1" xfId="0" applyNumberFormat="1" applyFont="1" applyFill="1" applyBorder="1" applyAlignment="1">
      <alignment horizontal="right"/>
    </xf>
    <xf numFmtId="165" fontId="0" fillId="0" borderId="13" xfId="0" applyNumberFormat="1" applyFont="1" applyFill="1" applyBorder="1" applyAlignment="1">
      <alignment horizontal="right"/>
    </xf>
    <xf numFmtId="0" fontId="18" fillId="0" borderId="14" xfId="0" applyFont="1" applyFill="1" applyBorder="1" applyAlignment="1">
      <alignment horizontal="right"/>
    </xf>
    <xf numFmtId="0" fontId="15" fillId="8" borderId="0" xfId="0" applyFont="1" applyFill="1" applyBorder="1"/>
    <xf numFmtId="0" fontId="0" fillId="8" borderId="0" xfId="0" applyFont="1" applyFill="1" applyBorder="1"/>
    <xf numFmtId="0" fontId="20" fillId="8" borderId="0" xfId="0" applyFont="1" applyFill="1" applyBorder="1"/>
    <xf numFmtId="0" fontId="0" fillId="8" borderId="0" xfId="0" applyFill="1" applyBorder="1"/>
    <xf numFmtId="0" fontId="23" fillId="0" borderId="0" xfId="0" applyFont="1" applyBorder="1"/>
    <xf numFmtId="0" fontId="53" fillId="0" borderId="0" xfId="0" applyFont="1" applyFill="1" applyBorder="1"/>
    <xf numFmtId="0" fontId="23" fillId="0" borderId="0" xfId="0" applyFont="1" applyFill="1" applyBorder="1"/>
    <xf numFmtId="0" fontId="0" fillId="60" borderId="1" xfId="0" applyFont="1" applyFill="1" applyBorder="1"/>
    <xf numFmtId="0" fontId="0" fillId="0" borderId="1" xfId="0" applyFont="1" applyFill="1" applyBorder="1" applyAlignment="1">
      <alignment horizontal="right"/>
    </xf>
    <xf numFmtId="0" fontId="0" fillId="0" borderId="1" xfId="0" applyFont="1" applyBorder="1"/>
    <xf numFmtId="0" fontId="0" fillId="0" borderId="1" xfId="0" applyFont="1" applyFill="1" applyBorder="1"/>
    <xf numFmtId="0" fontId="0" fillId="0" borderId="0" xfId="0" applyFont="1" applyBorder="1"/>
    <xf numFmtId="0" fontId="14" fillId="0" borderId="0" xfId="0" applyFont="1" applyFill="1" applyBorder="1"/>
    <xf numFmtId="1" fontId="51" fillId="0" borderId="0" xfId="0" applyNumberFormat="1" applyFont="1" applyFill="1" applyBorder="1" applyAlignment="1">
      <alignment wrapText="1"/>
    </xf>
    <xf numFmtId="0" fontId="0" fillId="0" borderId="0" xfId="0" applyFont="1" applyFill="1" applyBorder="1" applyAlignment="1">
      <alignment horizontal="center" wrapText="1"/>
    </xf>
    <xf numFmtId="2" fontId="0" fillId="0" borderId="0" xfId="0" applyNumberFormat="1" applyFont="1" applyFill="1" applyBorder="1" applyAlignment="1">
      <alignment wrapText="1"/>
    </xf>
    <xf numFmtId="0" fontId="0" fillId="0" borderId="0" xfId="0" applyFont="1" applyFill="1" applyBorder="1" applyAlignment="1">
      <alignment wrapText="1"/>
    </xf>
    <xf numFmtId="0" fontId="0" fillId="27" borderId="0" xfId="0" applyFont="1" applyFill="1" applyBorder="1"/>
    <xf numFmtId="0" fontId="27" fillId="60" borderId="1" xfId="0" applyFont="1" applyFill="1" applyBorder="1" applyAlignment="1">
      <alignment horizontal="center" wrapText="1"/>
    </xf>
    <xf numFmtId="0" fontId="27" fillId="60" borderId="0" xfId="0" applyFont="1" applyFill="1" applyBorder="1" applyAlignment="1">
      <alignment horizontal="center" wrapText="1"/>
    </xf>
    <xf numFmtId="0" fontId="27" fillId="0" borderId="0" xfId="0" applyFont="1" applyFill="1" applyBorder="1" applyAlignment="1">
      <alignment horizontal="center" wrapText="1"/>
    </xf>
    <xf numFmtId="0" fontId="18" fillId="0" borderId="0" xfId="0" applyFont="1" applyFill="1" applyBorder="1" applyAlignment="1">
      <alignment horizontal="left" wrapText="1"/>
    </xf>
    <xf numFmtId="0" fontId="36" fillId="11" borderId="0" xfId="0" applyFont="1" applyFill="1" applyBorder="1"/>
    <xf numFmtId="0" fontId="53" fillId="27" borderId="0" xfId="0" applyFont="1" applyFill="1" applyBorder="1" applyAlignment="1">
      <alignment horizontal="center" wrapText="1"/>
    </xf>
    <xf numFmtId="0" fontId="27" fillId="27" borderId="0" xfId="0" applyFont="1" applyFill="1" applyBorder="1" applyAlignment="1">
      <alignment horizontal="center" wrapText="1"/>
    </xf>
    <xf numFmtId="0" fontId="0" fillId="0" borderId="0" xfId="0" quotePrefix="1" applyFont="1" applyBorder="1"/>
    <xf numFmtId="0" fontId="0" fillId="9" borderId="2" xfId="0" applyFont="1" applyFill="1" applyBorder="1" applyAlignment="1">
      <alignment horizontal="right"/>
    </xf>
    <xf numFmtId="0" fontId="0" fillId="9" borderId="2" xfId="0" applyFont="1" applyFill="1" applyBorder="1"/>
    <xf numFmtId="0" fontId="0" fillId="0" borderId="2" xfId="0" applyFont="1" applyBorder="1"/>
    <xf numFmtId="0" fontId="0" fillId="10" borderId="0" xfId="0" applyFont="1" applyFill="1" applyBorder="1"/>
    <xf numFmtId="164" fontId="0" fillId="9" borderId="0" xfId="0" applyNumberFormat="1" applyFont="1" applyFill="1" applyBorder="1" applyAlignment="1">
      <alignment horizontal="right"/>
    </xf>
    <xf numFmtId="0" fontId="0" fillId="9" borderId="1" xfId="0" applyFont="1" applyFill="1" applyBorder="1" applyAlignment="1">
      <alignment horizontal="right"/>
    </xf>
    <xf numFmtId="2" fontId="0" fillId="5" borderId="0" xfId="0" applyNumberFormat="1" applyFont="1" applyFill="1" applyBorder="1" applyAlignment="1">
      <alignment horizontal="center"/>
    </xf>
    <xf numFmtId="0" fontId="16" fillId="0" borderId="0" xfId="0" applyFont="1" applyFill="1" applyBorder="1" applyAlignment="1">
      <alignment horizontal="center" wrapText="1"/>
    </xf>
    <xf numFmtId="2" fontId="0" fillId="0" borderId="0" xfId="0" applyNumberFormat="1" applyFont="1" applyBorder="1" applyAlignment="1">
      <alignment horizontal="center"/>
    </xf>
    <xf numFmtId="2" fontId="0" fillId="0" borderId="1" xfId="0" applyNumberFormat="1" applyFont="1" applyFill="1" applyBorder="1" applyAlignment="1">
      <alignment horizontal="center"/>
    </xf>
    <xf numFmtId="164" fontId="0" fillId="0" borderId="0" xfId="0" applyNumberFormat="1" applyFont="1" applyBorder="1" applyAlignment="1">
      <alignment horizontal="right"/>
    </xf>
    <xf numFmtId="0" fontId="0" fillId="0" borderId="1" xfId="0" applyFont="1" applyBorder="1" applyAlignment="1">
      <alignment horizontal="right"/>
    </xf>
    <xf numFmtId="164" fontId="0" fillId="0" borderId="1" xfId="0" applyNumberFormat="1" applyFont="1" applyFill="1" applyBorder="1"/>
    <xf numFmtId="164" fontId="0" fillId="0" borderId="1" xfId="0" applyNumberFormat="1" applyFont="1" applyFill="1" applyBorder="1" applyAlignment="1">
      <alignment horizontal="right"/>
    </xf>
    <xf numFmtId="164" fontId="0" fillId="7" borderId="0" xfId="0" applyNumberFormat="1" applyFont="1" applyFill="1" applyBorder="1" applyAlignment="1">
      <alignment horizontal="right"/>
    </xf>
    <xf numFmtId="0" fontId="0" fillId="60" borderId="1" xfId="0" applyFont="1" applyFill="1" applyBorder="1" applyAlignment="1">
      <alignment horizontal="right"/>
    </xf>
    <xf numFmtId="0" fontId="0" fillId="60" borderId="0" xfId="0" applyFont="1" applyFill="1" applyBorder="1" applyAlignment="1">
      <alignment horizontal="right"/>
    </xf>
    <xf numFmtId="0" fontId="0" fillId="3" borderId="1" xfId="0" applyFont="1" applyFill="1" applyBorder="1" applyAlignment="1">
      <alignment horizontal="right"/>
    </xf>
    <xf numFmtId="1" fontId="0" fillId="3" borderId="0" xfId="0" applyNumberFormat="1" applyFont="1" applyFill="1" applyBorder="1" applyAlignment="1">
      <alignment horizontal="right"/>
    </xf>
    <xf numFmtId="164" fontId="0" fillId="3" borderId="0" xfId="0" applyNumberFormat="1" applyFont="1" applyFill="1" applyBorder="1" applyAlignment="1">
      <alignment horizontal="right"/>
    </xf>
    <xf numFmtId="164" fontId="0" fillId="0" borderId="0" xfId="0" applyNumberFormat="1" applyFont="1" applyFill="1" applyBorder="1" applyAlignment="1"/>
    <xf numFmtId="0" fontId="0" fillId="10" borderId="0" xfId="0" applyFont="1" applyFill="1" applyBorder="1" applyAlignment="1"/>
    <xf numFmtId="166" fontId="0" fillId="0" borderId="0" xfId="0" applyNumberFormat="1" applyFont="1" applyBorder="1" applyAlignment="1" applyProtection="1">
      <alignment horizontal="right" vertical="center"/>
    </xf>
    <xf numFmtId="1" fontId="0" fillId="3" borderId="1" xfId="0" applyNumberFormat="1" applyFont="1" applyFill="1" applyBorder="1" applyAlignment="1">
      <alignment horizontal="right"/>
    </xf>
    <xf numFmtId="1" fontId="0" fillId="60" borderId="1" xfId="0" applyNumberFormat="1" applyFont="1" applyFill="1" applyBorder="1" applyAlignment="1">
      <alignment horizontal="right"/>
    </xf>
    <xf numFmtId="1" fontId="4" fillId="0" borderId="0" xfId="3" applyNumberFormat="1" applyFont="1" applyFill="1" applyBorder="1" applyAlignment="1">
      <alignment horizontal="right" wrapText="1"/>
    </xf>
    <xf numFmtId="1" fontId="3" fillId="0" borderId="0" xfId="3" applyNumberFormat="1" applyFont="1" applyFill="1" applyBorder="1" applyAlignment="1">
      <alignment horizontal="right" wrapText="1"/>
    </xf>
    <xf numFmtId="1" fontId="28" fillId="0" borderId="0" xfId="2" applyNumberFormat="1" applyFont="1" applyFill="1" applyBorder="1" applyAlignment="1">
      <alignment horizontal="right" wrapText="1"/>
    </xf>
    <xf numFmtId="1" fontId="7" fillId="0" borderId="0" xfId="2" applyNumberFormat="1" applyFont="1" applyFill="1" applyBorder="1" applyAlignment="1">
      <alignment horizontal="right" wrapText="1"/>
    </xf>
    <xf numFmtId="0" fontId="7" fillId="15" borderId="0" xfId="0" applyFont="1" applyFill="1" applyBorder="1" applyAlignment="1">
      <alignment horizontal="right"/>
    </xf>
    <xf numFmtId="0" fontId="28" fillId="15" borderId="0" xfId="2" applyFont="1" applyFill="1" applyBorder="1" applyAlignment="1">
      <alignment horizontal="right" wrapText="1"/>
    </xf>
    <xf numFmtId="1" fontId="0" fillId="0" borderId="1" xfId="0" applyNumberFormat="1" applyFont="1" applyBorder="1" applyAlignment="1">
      <alignment horizontal="right"/>
    </xf>
    <xf numFmtId="164" fontId="28" fillId="15" borderId="0" xfId="2" applyNumberFormat="1" applyFont="1" applyFill="1" applyBorder="1" applyAlignment="1">
      <alignment horizontal="right" wrapText="1"/>
    </xf>
    <xf numFmtId="0" fontId="7" fillId="2" borderId="0" xfId="2" applyFont="1" applyFill="1" applyBorder="1" applyAlignment="1">
      <alignment horizontal="right" wrapText="1"/>
    </xf>
    <xf numFmtId="0" fontId="28" fillId="15" borderId="0" xfId="3" applyFont="1" applyFill="1" applyBorder="1" applyAlignment="1">
      <alignment horizontal="right" wrapText="1"/>
    </xf>
    <xf numFmtId="164" fontId="28" fillId="15" borderId="0" xfId="3" applyNumberFormat="1" applyFont="1" applyFill="1" applyBorder="1" applyAlignment="1">
      <alignment horizontal="right" wrapText="1"/>
    </xf>
    <xf numFmtId="164" fontId="0" fillId="0" borderId="1" xfId="0" applyNumberFormat="1" applyFont="1" applyBorder="1" applyAlignment="1">
      <alignment horizontal="right"/>
    </xf>
    <xf numFmtId="164" fontId="7" fillId="15" borderId="0" xfId="0" applyNumberFormat="1" applyFont="1" applyFill="1" applyBorder="1" applyAlignment="1">
      <alignment horizontal="right"/>
    </xf>
    <xf numFmtId="0" fontId="18" fillId="15" borderId="0" xfId="0" applyFont="1" applyFill="1" applyBorder="1" applyAlignment="1">
      <alignment horizontal="right"/>
    </xf>
    <xf numFmtId="164" fontId="18" fillId="15" borderId="0" xfId="0" applyNumberFormat="1" applyFont="1" applyFill="1" applyBorder="1" applyAlignment="1">
      <alignment horizontal="right"/>
    </xf>
    <xf numFmtId="0" fontId="18" fillId="7" borderId="0" xfId="0" applyFont="1" applyFill="1" applyBorder="1" applyAlignment="1">
      <alignment horizontal="right"/>
    </xf>
    <xf numFmtId="0" fontId="28" fillId="7" borderId="0" xfId="3" applyFont="1" applyFill="1" applyBorder="1" applyAlignment="1">
      <alignment horizontal="right" wrapText="1"/>
    </xf>
    <xf numFmtId="0" fontId="0" fillId="7" borderId="0" xfId="0" applyFont="1" applyFill="1" applyBorder="1"/>
    <xf numFmtId="164" fontId="35" fillId="0" borderId="0" xfId="3" applyNumberFormat="1" applyFont="1" applyFill="1" applyBorder="1" applyAlignment="1">
      <alignment horizontal="right" wrapText="1"/>
    </xf>
    <xf numFmtId="164" fontId="4" fillId="0" borderId="0" xfId="3" applyNumberFormat="1" applyFont="1" applyFill="1" applyBorder="1" applyAlignment="1">
      <alignment horizontal="right" wrapText="1"/>
    </xf>
    <xf numFmtId="0" fontId="28" fillId="0" borderId="13" xfId="3" applyFont="1" applyFill="1" applyBorder="1" applyAlignment="1">
      <alignment horizontal="right" wrapText="1"/>
    </xf>
    <xf numFmtId="0" fontId="0" fillId="0" borderId="13" xfId="0" applyFont="1" applyFill="1" applyBorder="1" applyAlignment="1">
      <alignment horizontal="right"/>
    </xf>
    <xf numFmtId="0" fontId="0" fillId="0" borderId="14" xfId="0" applyFont="1" applyBorder="1"/>
    <xf numFmtId="2" fontId="0" fillId="0" borderId="14" xfId="0" applyNumberFormat="1" applyFont="1" applyFill="1" applyBorder="1" applyAlignment="1">
      <alignment horizontal="center"/>
    </xf>
    <xf numFmtId="0" fontId="0" fillId="0" borderId="13" xfId="0" applyFont="1" applyBorder="1"/>
    <xf numFmtId="0" fontId="0" fillId="0" borderId="13" xfId="0" quotePrefix="1" applyFont="1" applyBorder="1"/>
    <xf numFmtId="164" fontId="28" fillId="0" borderId="13" xfId="3" applyNumberFormat="1" applyFont="1" applyFill="1" applyBorder="1" applyAlignment="1">
      <alignment horizontal="right" wrapText="1"/>
    </xf>
    <xf numFmtId="0" fontId="0" fillId="0" borderId="14" xfId="0" applyFont="1" applyFill="1" applyBorder="1" applyAlignment="1">
      <alignment horizontal="right"/>
    </xf>
    <xf numFmtId="164" fontId="7" fillId="0" borderId="0" xfId="3" applyNumberFormat="1" applyFont="1" applyFill="1" applyBorder="1" applyAlignment="1">
      <alignment horizontal="right" wrapText="1"/>
    </xf>
    <xf numFmtId="2" fontId="7" fillId="0" borderId="0" xfId="3" applyNumberFormat="1" applyFont="1" applyFill="1" applyBorder="1" applyAlignment="1">
      <alignment horizontal="right" wrapText="1"/>
    </xf>
    <xf numFmtId="164" fontId="7" fillId="0" borderId="13" xfId="3" applyNumberFormat="1" applyFont="1" applyFill="1" applyBorder="1" applyAlignment="1">
      <alignment horizontal="right" wrapText="1"/>
    </xf>
    <xf numFmtId="2" fontId="7" fillId="0" borderId="13" xfId="3" applyNumberFormat="1" applyFont="1" applyFill="1" applyBorder="1" applyAlignment="1">
      <alignment horizontal="right" wrapText="1"/>
    </xf>
    <xf numFmtId="164" fontId="7" fillId="0" borderId="0" xfId="3" applyNumberFormat="1" applyFont="1" applyFill="1" applyBorder="1" applyAlignment="1">
      <alignment horizontal="center" wrapText="1"/>
    </xf>
    <xf numFmtId="1" fontId="4" fillId="0" borderId="0" xfId="6" applyNumberFormat="1" applyFont="1" applyBorder="1" applyAlignment="1">
      <alignment horizontal="left"/>
    </xf>
    <xf numFmtId="164" fontId="4" fillId="3" borderId="0" xfId="3" applyNumberFormat="1" applyFont="1" applyFill="1" applyBorder="1" applyAlignment="1">
      <alignment horizontal="right" wrapText="1"/>
    </xf>
    <xf numFmtId="164" fontId="4" fillId="3" borderId="0" xfId="3" applyNumberFormat="1" applyFont="1" applyFill="1" applyBorder="1" applyAlignment="1">
      <alignment horizontal="center" wrapText="1"/>
    </xf>
    <xf numFmtId="164" fontId="18" fillId="0" borderId="0" xfId="3" applyNumberFormat="1" applyFont="1" applyFill="1" applyBorder="1" applyAlignment="1">
      <alignment horizontal="right" wrapText="1"/>
    </xf>
    <xf numFmtId="164" fontId="18" fillId="0" borderId="0" xfId="3" applyNumberFormat="1" applyFont="1" applyFill="1" applyBorder="1" applyAlignment="1">
      <alignment horizontal="center" wrapText="1"/>
    </xf>
    <xf numFmtId="164" fontId="18" fillId="0" borderId="1" xfId="3" applyNumberFormat="1" applyFont="1" applyFill="1" applyBorder="1" applyAlignment="1">
      <alignment horizontal="right" wrapText="1"/>
    </xf>
    <xf numFmtId="164" fontId="18" fillId="3" borderId="13" xfId="3" applyNumberFormat="1" applyFont="1" applyFill="1" applyBorder="1" applyAlignment="1">
      <alignment horizontal="right" wrapText="1"/>
    </xf>
    <xf numFmtId="164" fontId="18" fillId="3" borderId="13" xfId="3" applyNumberFormat="1" applyFont="1" applyFill="1" applyBorder="1" applyAlignment="1">
      <alignment horizontal="center" wrapText="1"/>
    </xf>
    <xf numFmtId="164" fontId="18" fillId="3" borderId="14" xfId="3" applyNumberFormat="1" applyFont="1" applyFill="1" applyBorder="1" applyAlignment="1">
      <alignment horizontal="right" wrapText="1"/>
    </xf>
    <xf numFmtId="1" fontId="7" fillId="0" borderId="0" xfId="3" applyNumberFormat="1" applyFont="1" applyFill="1" applyBorder="1" applyAlignment="1">
      <alignment horizontal="right" wrapText="1"/>
    </xf>
    <xf numFmtId="164" fontId="7" fillId="0" borderId="1" xfId="3" applyNumberFormat="1" applyFont="1" applyFill="1" applyBorder="1" applyAlignment="1">
      <alignment horizontal="right" wrapText="1"/>
    </xf>
    <xf numFmtId="164" fontId="7" fillId="0" borderId="13" xfId="3" applyNumberFormat="1" applyFont="1" applyFill="1" applyBorder="1" applyAlignment="1">
      <alignment horizontal="center" wrapText="1"/>
    </xf>
    <xf numFmtId="1" fontId="7" fillId="0" borderId="13" xfId="3" applyNumberFormat="1" applyFont="1" applyFill="1" applyBorder="1" applyAlignment="1">
      <alignment horizontal="right" wrapText="1"/>
    </xf>
    <xf numFmtId="164" fontId="7" fillId="0" borderId="14" xfId="3" applyNumberFormat="1" applyFont="1" applyFill="1" applyBorder="1" applyAlignment="1">
      <alignment horizontal="right" wrapText="1"/>
    </xf>
    <xf numFmtId="0" fontId="0" fillId="0" borderId="14" xfId="0" applyFont="1" applyFill="1" applyBorder="1"/>
    <xf numFmtId="0" fontId="0" fillId="0" borderId="13" xfId="0" applyFont="1" applyFill="1" applyBorder="1"/>
    <xf numFmtId="0" fontId="0" fillId="0" borderId="1" xfId="0" applyFont="1" applyFill="1" applyBorder="1" applyAlignment="1">
      <alignment horizontal="left"/>
    </xf>
    <xf numFmtId="0" fontId="0" fillId="0" borderId="14" xfId="0" applyFont="1" applyFill="1" applyBorder="1" applyAlignment="1">
      <alignment horizontal="left"/>
    </xf>
    <xf numFmtId="164" fontId="0" fillId="0" borderId="13" xfId="0" applyNumberFormat="1" applyFont="1" applyFill="1" applyBorder="1"/>
    <xf numFmtId="164" fontId="7" fillId="60" borderId="0" xfId="3" applyNumberFormat="1" applyFont="1" applyFill="1" applyBorder="1" applyAlignment="1">
      <alignment horizontal="right" wrapText="1"/>
    </xf>
    <xf numFmtId="0" fontId="0" fillId="0" borderId="13" xfId="0" quotePrefix="1" applyFont="1" applyFill="1" applyBorder="1" applyAlignment="1">
      <alignment horizontal="right"/>
    </xf>
    <xf numFmtId="0" fontId="0" fillId="60" borderId="14" xfId="0" quotePrefix="1" applyFont="1" applyFill="1" applyBorder="1" applyAlignment="1">
      <alignment horizontal="right"/>
    </xf>
    <xf numFmtId="0" fontId="0" fillId="60" borderId="13" xfId="0" quotePrefix="1" applyFont="1" applyFill="1" applyBorder="1" applyAlignment="1">
      <alignment horizontal="right"/>
    </xf>
    <xf numFmtId="171" fontId="33" fillId="0" borderId="0" xfId="185" applyNumberFormat="1" applyFont="1" applyFill="1" applyBorder="1" applyAlignment="1">
      <alignment horizontal="left"/>
    </xf>
    <xf numFmtId="171" fontId="33" fillId="0" borderId="13" xfId="185" applyNumberFormat="1" applyFont="1" applyFill="1" applyBorder="1" applyAlignment="1">
      <alignment horizontal="left"/>
    </xf>
    <xf numFmtId="2" fontId="0" fillId="0" borderId="13" xfId="0" applyNumberFormat="1" applyFont="1" applyFill="1" applyBorder="1"/>
    <xf numFmtId="1" fontId="0" fillId="0" borderId="13" xfId="0" applyNumberFormat="1" applyFont="1" applyFill="1" applyBorder="1"/>
    <xf numFmtId="0" fontId="0" fillId="0" borderId="0" xfId="0" quotePrefix="1" applyFont="1" applyFill="1" applyBorder="1"/>
    <xf numFmtId="164" fontId="28" fillId="60" borderId="1" xfId="3" applyNumberFormat="1" applyFont="1" applyFill="1" applyBorder="1" applyAlignment="1">
      <alignment horizontal="right" wrapText="1"/>
    </xf>
    <xf numFmtId="0" fontId="18" fillId="0" borderId="1" xfId="0" applyFont="1" applyFill="1" applyBorder="1" applyAlignment="1">
      <alignment horizontal="center"/>
    </xf>
    <xf numFmtId="164" fontId="28" fillId="60" borderId="14" xfId="3" applyNumberFormat="1" applyFont="1" applyFill="1" applyBorder="1" applyAlignment="1">
      <alignment horizontal="right" wrapText="1"/>
    </xf>
    <xf numFmtId="1" fontId="0" fillId="60" borderId="14" xfId="0" applyNumberFormat="1" applyFont="1" applyFill="1" applyBorder="1" applyAlignment="1">
      <alignment horizontal="right"/>
    </xf>
    <xf numFmtId="164" fontId="28" fillId="0" borderId="1" xfId="3" applyNumberFormat="1" applyFont="1" applyFill="1" applyBorder="1" applyAlignment="1">
      <alignment horizontal="right" wrapText="1"/>
    </xf>
    <xf numFmtId="1" fontId="0" fillId="0" borderId="1" xfId="0" applyNumberFormat="1" applyFont="1" applyFill="1" applyBorder="1" applyAlignment="1">
      <alignment horizontal="right"/>
    </xf>
    <xf numFmtId="0" fontId="0" fillId="7" borderId="1" xfId="0" applyFont="1" applyFill="1" applyBorder="1"/>
    <xf numFmtId="0" fontId="0" fillId="5" borderId="0" xfId="0" applyFont="1" applyFill="1" applyBorder="1" applyAlignment="1">
      <alignment horizontal="right"/>
    </xf>
    <xf numFmtId="0" fontId="0" fillId="5" borderId="1" xfId="0" applyFont="1" applyFill="1" applyBorder="1" applyAlignment="1">
      <alignment horizontal="right"/>
    </xf>
    <xf numFmtId="0" fontId="0" fillId="5" borderId="0" xfId="0" applyFont="1" applyFill="1" applyBorder="1" applyAlignment="1">
      <alignment horizontal="center"/>
    </xf>
    <xf numFmtId="168" fontId="0" fillId="5" borderId="0" xfId="0" applyNumberFormat="1" applyFont="1" applyFill="1" applyBorder="1" applyAlignment="1">
      <alignment horizontal="center"/>
    </xf>
    <xf numFmtId="168" fontId="0" fillId="5" borderId="1" xfId="0" applyNumberFormat="1" applyFont="1" applyFill="1" applyBorder="1" applyAlignment="1">
      <alignment horizontal="center"/>
    </xf>
    <xf numFmtId="0" fontId="0" fillId="12" borderId="0" xfId="0" applyFont="1" applyFill="1" applyBorder="1" applyAlignment="1">
      <alignment horizontal="right"/>
    </xf>
    <xf numFmtId="0" fontId="0" fillId="12" borderId="1" xfId="0" applyFont="1" applyFill="1" applyBorder="1" applyAlignment="1">
      <alignment horizontal="right"/>
    </xf>
    <xf numFmtId="0" fontId="0" fillId="12" borderId="0" xfId="0" applyFont="1" applyFill="1" applyBorder="1" applyAlignment="1">
      <alignment horizontal="center"/>
    </xf>
    <xf numFmtId="168" fontId="0" fillId="12" borderId="0" xfId="0" applyNumberFormat="1" applyFont="1" applyFill="1" applyBorder="1" applyAlignment="1">
      <alignment horizontal="center"/>
    </xf>
    <xf numFmtId="2" fontId="0" fillId="12" borderId="0" xfId="0" applyNumberFormat="1" applyFont="1" applyFill="1" applyBorder="1" applyAlignment="1">
      <alignment horizontal="center"/>
    </xf>
    <xf numFmtId="168" fontId="0" fillId="12" borderId="1" xfId="0" applyNumberFormat="1" applyFont="1" applyFill="1" applyBorder="1" applyAlignment="1">
      <alignment horizontal="center"/>
    </xf>
    <xf numFmtId="1" fontId="0" fillId="11" borderId="0" xfId="0" applyNumberFormat="1" applyFont="1" applyFill="1" applyBorder="1" applyAlignment="1">
      <alignment horizontal="right"/>
    </xf>
    <xf numFmtId="10" fontId="0" fillId="11" borderId="0" xfId="0" applyNumberFormat="1" applyFont="1" applyFill="1" applyBorder="1" applyAlignment="1">
      <alignment horizontal="right"/>
    </xf>
    <xf numFmtId="0" fontId="0" fillId="11" borderId="0" xfId="0" applyFont="1" applyFill="1" applyBorder="1" applyAlignment="1">
      <alignment horizontal="right"/>
    </xf>
    <xf numFmtId="10" fontId="0" fillId="60" borderId="1" xfId="0" applyNumberFormat="1" applyFont="1" applyFill="1" applyBorder="1" applyAlignment="1">
      <alignment horizontal="right"/>
    </xf>
    <xf numFmtId="0" fontId="0" fillId="11" borderId="1" xfId="0" applyFont="1" applyFill="1" applyBorder="1" applyAlignment="1">
      <alignment horizontal="right"/>
    </xf>
    <xf numFmtId="0" fontId="0" fillId="11" borderId="0" xfId="0" applyFont="1" applyFill="1" applyBorder="1" applyAlignment="1">
      <alignment horizontal="center"/>
    </xf>
    <xf numFmtId="168" fontId="0" fillId="11" borderId="0" xfId="0" applyNumberFormat="1" applyFont="1" applyFill="1" applyBorder="1" applyAlignment="1">
      <alignment horizontal="center"/>
    </xf>
    <xf numFmtId="2" fontId="0" fillId="11" borderId="0" xfId="0" applyNumberFormat="1" applyFont="1" applyFill="1" applyBorder="1" applyAlignment="1">
      <alignment horizontal="center"/>
    </xf>
    <xf numFmtId="0" fontId="0" fillId="11" borderId="1" xfId="0" applyFont="1" applyFill="1" applyBorder="1" applyAlignment="1">
      <alignment horizontal="center"/>
    </xf>
    <xf numFmtId="0" fontId="0" fillId="14" borderId="0" xfId="0" applyFont="1" applyFill="1" applyBorder="1" applyAlignment="1">
      <alignment horizontal="right"/>
    </xf>
    <xf numFmtId="0" fontId="0" fillId="0" borderId="1" xfId="0" applyFont="1" applyBorder="1" applyAlignment="1">
      <alignment horizontal="center"/>
    </xf>
    <xf numFmtId="0" fontId="0" fillId="2" borderId="0" xfId="0" applyFont="1" applyFill="1" applyBorder="1" applyAlignment="1">
      <alignment horizontal="right"/>
    </xf>
    <xf numFmtId="0" fontId="0" fillId="2" borderId="1" xfId="0" applyFont="1" applyFill="1" applyBorder="1" applyAlignment="1">
      <alignment horizontal="right"/>
    </xf>
    <xf numFmtId="0" fontId="0" fillId="2" borderId="0" xfId="0" applyFont="1" applyFill="1" applyBorder="1" applyAlignment="1">
      <alignment horizontal="center"/>
    </xf>
    <xf numFmtId="0" fontId="0" fillId="2" borderId="1" xfId="0" applyFont="1" applyFill="1" applyBorder="1" applyAlignment="1">
      <alignment horizontal="center"/>
    </xf>
    <xf numFmtId="0" fontId="0" fillId="13" borderId="0" xfId="0" applyFont="1" applyFill="1" applyBorder="1" applyAlignment="1">
      <alignment horizontal="center"/>
    </xf>
    <xf numFmtId="0" fontId="0" fillId="13" borderId="1" xfId="0" applyFont="1" applyFill="1" applyBorder="1" applyAlignment="1">
      <alignment horizontal="center"/>
    </xf>
    <xf numFmtId="0" fontId="0" fillId="0" borderId="1" xfId="0" applyFont="1" applyFill="1" applyBorder="1" applyAlignment="1">
      <alignment horizontal="center"/>
    </xf>
    <xf numFmtId="0" fontId="60" fillId="0" borderId="2" xfId="0" applyFont="1" applyBorder="1" applyAlignment="1">
      <alignment vertical="center"/>
    </xf>
    <xf numFmtId="0" fontId="7" fillId="0" borderId="0" xfId="0" applyFont="1" applyFill="1" applyBorder="1" applyAlignment="1">
      <alignment horizontal="right" wrapText="1"/>
    </xf>
    <xf numFmtId="0" fontId="7" fillId="0" borderId="0" xfId="0" quotePrefix="1" applyFont="1" applyFill="1" applyBorder="1" applyAlignment="1">
      <alignment horizontal="right" wrapText="1"/>
    </xf>
    <xf numFmtId="0" fontId="4" fillId="9" borderId="0" xfId="0" applyFont="1" applyFill="1" applyBorder="1" applyAlignment="1">
      <alignment horizontal="center" wrapText="1"/>
    </xf>
    <xf numFmtId="0" fontId="0" fillId="27" borderId="0" xfId="0" applyFont="1" applyFill="1" applyBorder="1" applyAlignment="1">
      <alignment horizontal="left" wrapText="1"/>
    </xf>
    <xf numFmtId="0" fontId="60" fillId="0" borderId="0" xfId="0" applyFont="1" applyBorder="1" applyAlignment="1">
      <alignment vertical="center"/>
    </xf>
    <xf numFmtId="164" fontId="4" fillId="9" borderId="0" xfId="0" applyNumberFormat="1" applyFont="1" applyFill="1" applyBorder="1" applyAlignment="1">
      <alignment horizontal="right" wrapText="1"/>
    </xf>
    <xf numFmtId="0" fontId="4" fillId="9" borderId="0" xfId="0" applyFont="1" applyFill="1" applyBorder="1" applyAlignment="1">
      <alignment horizontal="right" wrapText="1"/>
    </xf>
    <xf numFmtId="0" fontId="4" fillId="9" borderId="1" xfId="0" applyFont="1" applyFill="1" applyBorder="1" applyAlignment="1">
      <alignment horizontal="right" wrapText="1"/>
    </xf>
    <xf numFmtId="2" fontId="7" fillId="0" borderId="0" xfId="0" applyNumberFormat="1" applyFont="1" applyFill="1" applyBorder="1" applyAlignment="1">
      <alignment horizontal="right" wrapText="1"/>
    </xf>
    <xf numFmtId="164" fontId="7" fillId="0" borderId="0" xfId="0" applyNumberFormat="1" applyFont="1" applyFill="1" applyBorder="1" applyAlignment="1">
      <alignment horizontal="right" wrapText="1"/>
    </xf>
    <xf numFmtId="0" fontId="7" fillId="0" borderId="0" xfId="0" quotePrefix="1" applyFont="1" applyFill="1" applyBorder="1" applyAlignment="1">
      <alignment horizontal="center" wrapText="1"/>
    </xf>
    <xf numFmtId="2" fontId="7" fillId="0" borderId="0" xfId="0" quotePrefix="1" applyNumberFormat="1" applyFont="1" applyFill="1" applyBorder="1" applyAlignment="1">
      <alignment horizontal="right" wrapText="1"/>
    </xf>
    <xf numFmtId="0" fontId="4" fillId="4" borderId="0" xfId="0" applyFont="1" applyFill="1" applyBorder="1" applyAlignment="1">
      <alignment horizontal="right" wrapText="1"/>
    </xf>
    <xf numFmtId="1" fontId="7" fillId="9" borderId="0" xfId="0" applyNumberFormat="1" applyFont="1" applyFill="1" applyBorder="1" applyAlignment="1">
      <alignment horizontal="right" wrapText="1"/>
    </xf>
    <xf numFmtId="1" fontId="7" fillId="9" borderId="1" xfId="0" applyNumberFormat="1" applyFont="1" applyFill="1" applyBorder="1" applyAlignment="1">
      <alignment horizontal="right" wrapText="1"/>
    </xf>
    <xf numFmtId="0" fontId="4" fillId="0" borderId="0" xfId="0" applyFont="1" applyFill="1" applyBorder="1" applyAlignment="1">
      <alignment horizontal="center" wrapText="1"/>
    </xf>
    <xf numFmtId="0" fontId="4" fillId="0" borderId="0" xfId="0" applyFont="1" applyFill="1" applyBorder="1" applyAlignment="1">
      <alignment horizontal="right" wrapText="1"/>
    </xf>
    <xf numFmtId="1" fontId="18" fillId="9" borderId="0" xfId="0" applyNumberFormat="1" applyFont="1" applyFill="1" applyBorder="1" applyAlignment="1">
      <alignment horizontal="right" wrapText="1"/>
    </xf>
    <xf numFmtId="1" fontId="18" fillId="9" borderId="1" xfId="0" applyNumberFormat="1" applyFont="1" applyFill="1" applyBorder="1" applyAlignment="1">
      <alignment horizontal="right" wrapText="1"/>
    </xf>
    <xf numFmtId="0" fontId="3" fillId="0" borderId="0" xfId="0" applyFont="1" applyFill="1" applyBorder="1" applyAlignment="1">
      <alignment horizontal="right" wrapText="1"/>
    </xf>
    <xf numFmtId="1" fontId="7" fillId="0" borderId="0" xfId="0" applyNumberFormat="1" applyFont="1" applyFill="1" applyBorder="1" applyAlignment="1">
      <alignment horizontal="right" wrapText="1"/>
    </xf>
    <xf numFmtId="1" fontId="7" fillId="0" borderId="1" xfId="0" applyNumberFormat="1" applyFont="1" applyFill="1" applyBorder="1" applyAlignment="1">
      <alignment horizontal="right" wrapText="1"/>
    </xf>
    <xf numFmtId="164" fontId="3" fillId="7" borderId="0" xfId="0" applyNumberFormat="1" applyFont="1" applyFill="1" applyBorder="1" applyAlignment="1">
      <alignment horizontal="right" wrapText="1"/>
    </xf>
    <xf numFmtId="0" fontId="3" fillId="7" borderId="0" xfId="0" applyFont="1" applyFill="1" applyBorder="1" applyAlignment="1">
      <alignment horizontal="right" wrapText="1"/>
    </xf>
    <xf numFmtId="0" fontId="3" fillId="7" borderId="1" xfId="0" applyFont="1" applyFill="1" applyBorder="1" applyAlignment="1">
      <alignment horizontal="right" wrapText="1"/>
    </xf>
    <xf numFmtId="164" fontId="3" fillId="9" borderId="0" xfId="0" applyNumberFormat="1" applyFont="1" applyFill="1" applyBorder="1" applyAlignment="1">
      <alignment horizontal="right" wrapText="1"/>
    </xf>
    <xf numFmtId="0" fontId="3" fillId="9" borderId="0" xfId="0" applyFont="1" applyFill="1" applyBorder="1" applyAlignment="1">
      <alignment horizontal="right" wrapText="1"/>
    </xf>
    <xf numFmtId="0" fontId="3" fillId="9" borderId="1" xfId="0" applyFont="1" applyFill="1" applyBorder="1" applyAlignment="1">
      <alignment horizontal="right" wrapText="1"/>
    </xf>
    <xf numFmtId="1" fontId="4" fillId="9" borderId="0" xfId="0" applyNumberFormat="1" applyFont="1" applyFill="1" applyBorder="1" applyAlignment="1">
      <alignment horizontal="right" wrapText="1"/>
    </xf>
    <xf numFmtId="1" fontId="4" fillId="9" borderId="1" xfId="0" applyNumberFormat="1" applyFont="1" applyFill="1" applyBorder="1" applyAlignment="1">
      <alignment horizontal="right" wrapText="1"/>
    </xf>
    <xf numFmtId="164" fontId="4" fillId="0" borderId="0" xfId="0" applyNumberFormat="1" applyFont="1" applyFill="1" applyBorder="1" applyAlignment="1">
      <alignment horizontal="right" wrapText="1"/>
    </xf>
    <xf numFmtId="0" fontId="4" fillId="0" borderId="1" xfId="0" applyFont="1" applyFill="1" applyBorder="1" applyAlignment="1">
      <alignment horizontal="right" wrapText="1"/>
    </xf>
    <xf numFmtId="164" fontId="3" fillId="0" borderId="0" xfId="0" applyNumberFormat="1" applyFont="1" applyFill="1" applyBorder="1" applyAlignment="1">
      <alignment horizontal="right" wrapText="1"/>
    </xf>
    <xf numFmtId="0" fontId="3" fillId="0" borderId="1" xfId="0" applyFont="1" applyFill="1" applyBorder="1" applyAlignment="1">
      <alignment horizontal="right" wrapText="1"/>
    </xf>
    <xf numFmtId="164" fontId="7" fillId="0" borderId="0" xfId="0" quotePrefix="1" applyNumberFormat="1" applyFont="1" applyFill="1" applyBorder="1" applyAlignment="1">
      <alignment horizontal="center"/>
    </xf>
    <xf numFmtId="166" fontId="7" fillId="3" borderId="0" xfId="0" applyNumberFormat="1" applyFont="1" applyFill="1" applyBorder="1" applyAlignment="1">
      <alignment horizontal="right"/>
    </xf>
    <xf numFmtId="166" fontId="18" fillId="3" borderId="0" xfId="0" applyNumberFormat="1" applyFont="1" applyFill="1" applyBorder="1" applyAlignment="1">
      <alignment horizontal="right"/>
    </xf>
    <xf numFmtId="0" fontId="20" fillId="27" borderId="0" xfId="0" applyFont="1" applyFill="1" applyBorder="1" applyAlignment="1">
      <alignment horizontal="left" wrapText="1"/>
    </xf>
    <xf numFmtId="164" fontId="4" fillId="4" borderId="0" xfId="0" applyNumberFormat="1" applyFont="1" applyFill="1" applyBorder="1" applyAlignment="1">
      <alignment horizontal="right" wrapText="1"/>
    </xf>
    <xf numFmtId="0" fontId="4" fillId="4" borderId="1" xfId="0" applyFont="1" applyFill="1" applyBorder="1" applyAlignment="1">
      <alignment horizontal="right" wrapText="1"/>
    </xf>
    <xf numFmtId="0" fontId="7" fillId="0" borderId="0" xfId="0" applyNumberFormat="1" applyFont="1" applyFill="1" applyBorder="1" applyAlignment="1">
      <alignment horizontal="center"/>
    </xf>
    <xf numFmtId="2" fontId="7" fillId="59" borderId="0" xfId="0" applyNumberFormat="1" applyFont="1" applyFill="1" applyBorder="1" applyAlignment="1">
      <alignment horizontal="right"/>
    </xf>
    <xf numFmtId="0" fontId="0" fillId="27" borderId="13" xfId="0" applyFont="1" applyFill="1" applyBorder="1" applyAlignment="1">
      <alignment horizontal="left" wrapText="1"/>
    </xf>
    <xf numFmtId="0" fontId="20" fillId="0" borderId="0" xfId="0" applyFont="1" applyFill="1" applyBorder="1" applyAlignment="1">
      <alignment horizontal="left" wrapText="1"/>
    </xf>
    <xf numFmtId="0" fontId="20" fillId="0" borderId="13" xfId="0" applyFont="1" applyFill="1" applyBorder="1" applyAlignment="1">
      <alignment horizontal="left" wrapText="1"/>
    </xf>
    <xf numFmtId="0" fontId="18" fillId="0" borderId="0" xfId="0" applyFont="1" applyFill="1" applyBorder="1" applyAlignment="1">
      <alignment horizontal="center" wrapText="1"/>
    </xf>
    <xf numFmtId="164" fontId="7" fillId="0" borderId="13" xfId="0" quotePrefix="1" applyNumberFormat="1" applyFont="1" applyFill="1" applyBorder="1" applyAlignment="1">
      <alignment horizontal="center"/>
    </xf>
    <xf numFmtId="0" fontId="0" fillId="0" borderId="0" xfId="0" applyFont="1" applyFill="1" applyBorder="1" applyAlignment="1">
      <alignment horizontal="left" wrapText="1"/>
    </xf>
    <xf numFmtId="0" fontId="0" fillId="0" borderId="13" xfId="0" applyFont="1" applyFill="1" applyBorder="1" applyAlignment="1">
      <alignment horizontal="left" wrapText="1"/>
    </xf>
    <xf numFmtId="2" fontId="7" fillId="0" borderId="13" xfId="0" applyNumberFormat="1" applyFont="1" applyFill="1" applyBorder="1" applyAlignment="1">
      <alignment horizontal="right" wrapText="1"/>
    </xf>
    <xf numFmtId="0" fontId="18" fillId="0" borderId="0" xfId="0" applyFont="1" applyBorder="1" applyAlignment="1">
      <alignment horizontal="left" wrapText="1"/>
    </xf>
    <xf numFmtId="0" fontId="18" fillId="0" borderId="0" xfId="0" applyFont="1" applyBorder="1" applyAlignment="1">
      <alignment horizontal="center" wrapText="1"/>
    </xf>
    <xf numFmtId="0" fontId="18" fillId="60" borderId="1" xfId="0" applyFont="1" applyFill="1" applyBorder="1" applyAlignment="1">
      <alignment horizontal="center" wrapText="1"/>
    </xf>
    <xf numFmtId="0" fontId="20" fillId="0" borderId="0" xfId="0" applyFont="1" applyBorder="1" applyAlignment="1">
      <alignment horizontal="right" wrapText="1"/>
    </xf>
    <xf numFmtId="0" fontId="3" fillId="0" borderId="0" xfId="0" applyFont="1" applyBorder="1" applyAlignment="1">
      <alignment horizontal="center" wrapText="1"/>
    </xf>
    <xf numFmtId="165" fontId="0"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18" fillId="0" borderId="1" xfId="0" applyFont="1" applyFill="1" applyBorder="1"/>
    <xf numFmtId="0" fontId="0" fillId="0" borderId="1" xfId="0" quotePrefix="1" applyFont="1" applyFill="1" applyBorder="1"/>
    <xf numFmtId="0" fontId="23" fillId="0" borderId="1" xfId="0" applyFont="1" applyFill="1" applyBorder="1" applyAlignment="1">
      <alignment horizontal="right"/>
    </xf>
    <xf numFmtId="0" fontId="7" fillId="0" borderId="0" xfId="0" quotePrefix="1" applyFont="1" applyFill="1" applyBorder="1"/>
    <xf numFmtId="0" fontId="61" fillId="0" borderId="0" xfId="0" applyFont="1" applyFill="1" applyBorder="1" applyAlignment="1">
      <alignment horizontal="right"/>
    </xf>
    <xf numFmtId="0" fontId="20" fillId="11" borderId="0" xfId="0" applyFont="1" applyFill="1" applyBorder="1" applyAlignment="1"/>
    <xf numFmtId="0" fontId="18" fillId="0" borderId="0" xfId="0" applyFont="1" applyBorder="1" applyAlignment="1">
      <alignment horizontal="right" wrapText="1"/>
    </xf>
    <xf numFmtId="0" fontId="18" fillId="60" borderId="0" xfId="0" applyFont="1" applyFill="1" applyBorder="1" applyAlignment="1">
      <alignment horizontal="center" wrapText="1"/>
    </xf>
    <xf numFmtId="0" fontId="20" fillId="0" borderId="1" xfId="0" applyFont="1" applyFill="1" applyBorder="1" applyAlignment="1">
      <alignment horizontal="left"/>
    </xf>
    <xf numFmtId="2" fontId="7" fillId="0" borderId="20" xfId="0" applyNumberFormat="1" applyFont="1" applyFill="1" applyBorder="1" applyAlignment="1">
      <alignment horizontal="right"/>
    </xf>
    <xf numFmtId="165" fontId="0" fillId="0" borderId="0" xfId="0" quotePrefix="1" applyNumberFormat="1" applyFont="1" applyFill="1" applyBorder="1" applyAlignment="1">
      <alignment horizontal="right"/>
    </xf>
    <xf numFmtId="2" fontId="18" fillId="0" borderId="0" xfId="0" applyNumberFormat="1" applyFont="1" applyFill="1" applyBorder="1" applyAlignment="1">
      <alignment horizontal="left"/>
    </xf>
    <xf numFmtId="1" fontId="7" fillId="0" borderId="13" xfId="0" applyNumberFormat="1" applyFont="1" applyFill="1" applyBorder="1" applyAlignment="1">
      <alignment horizontal="left"/>
    </xf>
    <xf numFmtId="0" fontId="7" fillId="0" borderId="0" xfId="0" applyFont="1" applyFill="1" applyBorder="1" applyAlignment="1">
      <alignment horizontal="left" wrapText="1"/>
    </xf>
    <xf numFmtId="165" fontId="7" fillId="0" borderId="0" xfId="0" applyNumberFormat="1" applyFont="1" applyFill="1" applyBorder="1" applyAlignment="1">
      <alignment horizontal="left"/>
    </xf>
    <xf numFmtId="165" fontId="18" fillId="0" borderId="0" xfId="0" applyNumberFormat="1" applyFont="1" applyFill="1" applyBorder="1" applyAlignment="1">
      <alignment horizontal="left"/>
    </xf>
    <xf numFmtId="165" fontId="18" fillId="0" borderId="0" xfId="0" applyNumberFormat="1" applyFont="1" applyFill="1" applyBorder="1" applyAlignment="1">
      <alignment horizontal="right"/>
    </xf>
    <xf numFmtId="165" fontId="7" fillId="0" borderId="13" xfId="0" applyNumberFormat="1" applyFont="1" applyFill="1" applyBorder="1" applyAlignment="1">
      <alignment horizontal="right"/>
    </xf>
    <xf numFmtId="164" fontId="3" fillId="0" borderId="14" xfId="0" applyNumberFormat="1" applyFont="1" applyFill="1" applyBorder="1" applyAlignment="1">
      <alignment horizontal="right"/>
    </xf>
    <xf numFmtId="0" fontId="4" fillId="9" borderId="13" xfId="0" applyFont="1" applyFill="1" applyBorder="1" applyAlignment="1">
      <alignment horizontal="center" wrapText="1"/>
    </xf>
    <xf numFmtId="0" fontId="7" fillId="0" borderId="13" xfId="0" quotePrefix="1" applyFont="1" applyFill="1" applyBorder="1" applyAlignment="1">
      <alignment horizontal="right" wrapText="1"/>
    </xf>
    <xf numFmtId="164" fontId="3" fillId="0" borderId="14" xfId="0" applyNumberFormat="1" applyFont="1" applyFill="1" applyBorder="1"/>
    <xf numFmtId="165" fontId="7" fillId="0" borderId="14" xfId="0" applyNumberFormat="1" applyFont="1" applyFill="1" applyBorder="1" applyAlignment="1">
      <alignment horizontal="left"/>
    </xf>
    <xf numFmtId="165" fontId="7" fillId="0" borderId="0" xfId="0" applyNumberFormat="1" applyFont="1" applyFill="1" applyBorder="1" applyAlignment="1">
      <alignment horizontal="right" wrapText="1"/>
    </xf>
    <xf numFmtId="165" fontId="7" fillId="0" borderId="0" xfId="0" quotePrefix="1" applyNumberFormat="1" applyFont="1" applyFill="1" applyBorder="1" applyAlignment="1">
      <alignment horizontal="right" wrapText="1"/>
    </xf>
    <xf numFmtId="165" fontId="7" fillId="0" borderId="0" xfId="0" quotePrefix="1" applyNumberFormat="1" applyFont="1" applyFill="1" applyBorder="1" applyAlignment="1">
      <alignment horizontal="right"/>
    </xf>
    <xf numFmtId="165" fontId="7" fillId="0" borderId="13" xfId="0" quotePrefix="1" applyNumberFormat="1" applyFont="1" applyFill="1" applyBorder="1" applyAlignment="1">
      <alignment horizontal="right"/>
    </xf>
    <xf numFmtId="165" fontId="0" fillId="2" borderId="0" xfId="0" applyNumberFormat="1" applyFont="1" applyFill="1" applyBorder="1" applyAlignment="1">
      <alignment horizontal="right"/>
    </xf>
    <xf numFmtId="165" fontId="21" fillId="0" borderId="0" xfId="0" applyNumberFormat="1" applyFont="1" applyFill="1" applyBorder="1" applyAlignment="1">
      <alignment horizontal="right"/>
    </xf>
    <xf numFmtId="165" fontId="0" fillId="7" borderId="0" xfId="0" applyNumberFormat="1" applyFont="1" applyFill="1" applyBorder="1" applyAlignment="1">
      <alignment horizontal="right"/>
    </xf>
    <xf numFmtId="165" fontId="23" fillId="0" borderId="0" xfId="0" applyNumberFormat="1" applyFont="1" applyFill="1" applyBorder="1" applyAlignment="1">
      <alignment horizontal="right"/>
    </xf>
    <xf numFmtId="165" fontId="23" fillId="7" borderId="0" xfId="0" applyNumberFormat="1" applyFont="1" applyFill="1" applyBorder="1" applyAlignment="1">
      <alignment horizontal="right"/>
    </xf>
    <xf numFmtId="165" fontId="0" fillId="5" borderId="0" xfId="0" applyNumberFormat="1" applyFont="1" applyFill="1" applyBorder="1" applyAlignment="1">
      <alignment horizontal="right"/>
    </xf>
    <xf numFmtId="165" fontId="0" fillId="12" borderId="0" xfId="0" applyNumberFormat="1" applyFont="1" applyFill="1" applyBorder="1" applyAlignment="1">
      <alignment horizontal="right"/>
    </xf>
    <xf numFmtId="165" fontId="0" fillId="11" borderId="0" xfId="0" applyNumberFormat="1" applyFont="1" applyFill="1" applyBorder="1" applyAlignment="1">
      <alignment horizontal="right"/>
    </xf>
    <xf numFmtId="165" fontId="0" fillId="0" borderId="0" xfId="0" applyNumberFormat="1" applyFont="1" applyBorder="1" applyAlignment="1">
      <alignment horizontal="right"/>
    </xf>
    <xf numFmtId="165" fontId="14" fillId="0" borderId="0" xfId="4" applyNumberFormat="1" applyFont="1" applyFill="1" applyBorder="1" applyAlignment="1">
      <alignment horizontal="right"/>
    </xf>
    <xf numFmtId="165" fontId="7" fillId="0" borderId="0" xfId="4" applyNumberFormat="1" applyFont="1" applyFill="1" applyBorder="1" applyAlignment="1">
      <alignment horizontal="right"/>
    </xf>
    <xf numFmtId="165" fontId="0" fillId="13" borderId="0" xfId="4" applyNumberFormat="1" applyFont="1" applyFill="1" applyBorder="1" applyAlignment="1">
      <alignment horizontal="right"/>
    </xf>
    <xf numFmtId="165" fontId="7" fillId="0" borderId="13" xfId="0" applyNumberFormat="1" applyFont="1" applyFill="1" applyBorder="1" applyAlignment="1">
      <alignment horizontal="right" wrapText="1"/>
    </xf>
    <xf numFmtId="0" fontId="18" fillId="0" borderId="21" xfId="0" applyFont="1" applyBorder="1" applyAlignment="1">
      <alignment horizontal="center" wrapText="1"/>
    </xf>
    <xf numFmtId="0" fontId="20" fillId="0" borderId="21" xfId="0" applyFont="1" applyBorder="1"/>
    <xf numFmtId="0" fontId="18" fillId="0" borderId="21" xfId="0" applyFont="1" applyFill="1" applyBorder="1" applyAlignment="1">
      <alignment horizontal="center" wrapText="1"/>
    </xf>
    <xf numFmtId="0" fontId="18" fillId="0" borderId="21" xfId="0" applyFont="1" applyFill="1" applyBorder="1"/>
    <xf numFmtId="0" fontId="20" fillId="0" borderId="21" xfId="0" applyFont="1" applyFill="1" applyBorder="1"/>
    <xf numFmtId="2" fontId="18" fillId="0" borderId="21" xfId="0" applyNumberFormat="1" applyFont="1" applyFill="1" applyBorder="1" applyAlignment="1">
      <alignment horizontal="center" wrapText="1"/>
    </xf>
    <xf numFmtId="2" fontId="18" fillId="0" borderId="21" xfId="0" applyNumberFormat="1" applyFont="1" applyBorder="1" applyAlignment="1">
      <alignment horizontal="center" wrapText="1"/>
    </xf>
    <xf numFmtId="165" fontId="18" fillId="0" borderId="21" xfId="0" applyNumberFormat="1" applyFont="1" applyFill="1" applyBorder="1" applyAlignment="1">
      <alignment horizontal="center" wrapText="1"/>
    </xf>
    <xf numFmtId="165" fontId="18" fillId="0" borderId="21" xfId="0" applyNumberFormat="1" applyFont="1" applyBorder="1" applyAlignment="1">
      <alignment horizontal="center" wrapText="1"/>
    </xf>
    <xf numFmtId="0" fontId="7" fillId="0" borderId="13" xfId="0" quotePrefix="1" applyFont="1" applyFill="1" applyBorder="1"/>
    <xf numFmtId="0" fontId="0" fillId="0" borderId="14" xfId="0" quotePrefix="1" applyFont="1" applyFill="1" applyBorder="1"/>
    <xf numFmtId="164" fontId="7" fillId="60" borderId="13" xfId="0" applyNumberFormat="1" applyFont="1" applyFill="1" applyBorder="1" applyAlignment="1">
      <alignment horizontal="right"/>
    </xf>
    <xf numFmtId="164" fontId="7" fillId="0" borderId="14" xfId="0" applyNumberFormat="1" applyFont="1" applyFill="1" applyBorder="1" applyAlignment="1">
      <alignment horizontal="right"/>
    </xf>
    <xf numFmtId="164" fontId="7" fillId="0" borderId="1" xfId="0" applyNumberFormat="1" applyFont="1" applyBorder="1" applyAlignment="1">
      <alignment horizontal="right"/>
    </xf>
    <xf numFmtId="164" fontId="18" fillId="0" borderId="1" xfId="0" applyNumberFormat="1" applyFont="1" applyFill="1" applyBorder="1" applyAlignment="1">
      <alignment horizontal="right"/>
    </xf>
    <xf numFmtId="164" fontId="18" fillId="0" borderId="14" xfId="0" applyNumberFormat="1" applyFont="1" applyFill="1" applyBorder="1" applyAlignment="1">
      <alignment horizontal="right"/>
    </xf>
    <xf numFmtId="164" fontId="7" fillId="7" borderId="1" xfId="0" applyNumberFormat="1" applyFont="1" applyFill="1" applyBorder="1" applyAlignment="1">
      <alignment horizontal="right"/>
    </xf>
    <xf numFmtId="0" fontId="7" fillId="7" borderId="1" xfId="0" applyFont="1" applyFill="1" applyBorder="1" applyAlignment="1">
      <alignment horizontal="center"/>
    </xf>
    <xf numFmtId="168" fontId="7" fillId="5" borderId="1" xfId="0" applyNumberFormat="1" applyFont="1" applyFill="1" applyBorder="1" applyAlignment="1">
      <alignment horizontal="center"/>
    </xf>
    <xf numFmtId="168" fontId="7" fillId="12" borderId="1" xfId="0" applyNumberFormat="1" applyFont="1" applyFill="1" applyBorder="1" applyAlignment="1">
      <alignment horizontal="center"/>
    </xf>
    <xf numFmtId="0" fontId="7" fillId="11" borderId="1"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169" fontId="7" fillId="13" borderId="1" xfId="4" applyNumberFormat="1" applyFont="1" applyFill="1" applyBorder="1" applyAlignment="1">
      <alignment horizontal="center"/>
    </xf>
    <xf numFmtId="0" fontId="7" fillId="0" borderId="1" xfId="0" applyFont="1" applyBorder="1"/>
    <xf numFmtId="165" fontId="4" fillId="0" borderId="0" xfId="0" applyNumberFormat="1" applyFont="1" applyFill="1" applyBorder="1" applyAlignment="1">
      <alignment horizontal="right"/>
    </xf>
    <xf numFmtId="1" fontId="7" fillId="0" borderId="1" xfId="0" applyNumberFormat="1" applyFont="1" applyFill="1" applyBorder="1" applyAlignment="1">
      <alignment horizontal="right"/>
    </xf>
    <xf numFmtId="1" fontId="4" fillId="0" borderId="1" xfId="0" applyNumberFormat="1" applyFont="1" applyFill="1" applyBorder="1" applyAlignment="1">
      <alignment horizontal="right"/>
    </xf>
    <xf numFmtId="0" fontId="7" fillId="7" borderId="0" xfId="0" applyFont="1" applyFill="1" applyBorder="1" applyAlignment="1">
      <alignment horizontal="center"/>
    </xf>
    <xf numFmtId="168" fontId="7" fillId="5" borderId="0" xfId="0" applyNumberFormat="1" applyFont="1" applyFill="1" applyBorder="1" applyAlignment="1">
      <alignment horizontal="center"/>
    </xf>
    <xf numFmtId="168" fontId="7" fillId="12" borderId="0" xfId="0" applyNumberFormat="1" applyFont="1" applyFill="1" applyBorder="1" applyAlignment="1">
      <alignment horizontal="center"/>
    </xf>
    <xf numFmtId="0" fontId="7" fillId="11" borderId="0" xfId="0" applyFont="1" applyFill="1" applyBorder="1" applyAlignment="1">
      <alignment horizontal="center"/>
    </xf>
    <xf numFmtId="0" fontId="7" fillId="0" borderId="0" xfId="0" applyFont="1" applyBorder="1" applyAlignment="1">
      <alignment horizontal="center"/>
    </xf>
    <xf numFmtId="0" fontId="7" fillId="2" borderId="0" xfId="0" applyFont="1" applyFill="1" applyBorder="1" applyAlignment="1">
      <alignment horizontal="center"/>
    </xf>
    <xf numFmtId="169" fontId="7" fillId="13" borderId="0" xfId="4" applyNumberFormat="1" applyFont="1" applyFill="1" applyBorder="1" applyAlignment="1">
      <alignment horizontal="center"/>
    </xf>
    <xf numFmtId="164" fontId="7" fillId="0" borderId="1" xfId="0" applyNumberFormat="1" applyFont="1" applyFill="1" applyBorder="1" applyAlignment="1">
      <alignment horizontal="right" wrapText="1"/>
    </xf>
    <xf numFmtId="0" fontId="7" fillId="0" borderId="1" xfId="0" quotePrefix="1" applyFont="1" applyFill="1" applyBorder="1" applyAlignment="1">
      <alignment horizontal="right" wrapText="1"/>
    </xf>
    <xf numFmtId="164" fontId="7" fillId="0" borderId="1" xfId="0" applyNumberFormat="1" applyFont="1" applyFill="1" applyBorder="1" applyAlignment="1">
      <alignment horizontal="left"/>
    </xf>
    <xf numFmtId="2" fontId="7" fillId="0" borderId="1" xfId="0" quotePrefix="1" applyNumberFormat="1" applyFont="1" applyFill="1" applyBorder="1" applyAlignment="1">
      <alignment horizontal="right"/>
    </xf>
    <xf numFmtId="0" fontId="18" fillId="0" borderId="17" xfId="0" applyFont="1" applyBorder="1" applyAlignment="1">
      <alignment horizontal="center" wrapText="1"/>
    </xf>
    <xf numFmtId="165" fontId="7" fillId="0" borderId="14" xfId="0" applyNumberFormat="1" applyFont="1" applyFill="1" applyBorder="1" applyAlignment="1">
      <alignment horizontal="right"/>
    </xf>
    <xf numFmtId="0" fontId="18" fillId="0" borderId="22" xfId="0" applyFont="1" applyBorder="1" applyAlignment="1">
      <alignment horizontal="center" wrapText="1"/>
    </xf>
    <xf numFmtId="14" fontId="7" fillId="0" borderId="0" xfId="0" applyNumberFormat="1" applyFont="1" applyFill="1" applyBorder="1" applyAlignment="1">
      <alignment horizontal="right"/>
    </xf>
    <xf numFmtId="14" fontId="7" fillId="0" borderId="13" xfId="0" applyNumberFormat="1" applyFont="1" applyFill="1" applyBorder="1" applyAlignment="1">
      <alignment horizontal="right"/>
    </xf>
    <xf numFmtId="2" fontId="18" fillId="0" borderId="0" xfId="0" applyNumberFormat="1" applyFont="1" applyFill="1" applyBorder="1" applyAlignment="1">
      <alignment horizontal="right"/>
    </xf>
    <xf numFmtId="165" fontId="7" fillId="6" borderId="0" xfId="0" applyNumberFormat="1" applyFont="1" applyFill="1" applyBorder="1" applyAlignment="1">
      <alignment horizontal="center"/>
    </xf>
    <xf numFmtId="0" fontId="7" fillId="6" borderId="1" xfId="0" applyFont="1" applyFill="1" applyBorder="1" applyAlignment="1">
      <alignment horizontal="center"/>
    </xf>
    <xf numFmtId="0" fontId="13" fillId="0" borderId="1" xfId="0" applyFont="1" applyFill="1" applyBorder="1"/>
    <xf numFmtId="0" fontId="7" fillId="0" borderId="1" xfId="0" applyFont="1" applyFill="1" applyBorder="1" applyAlignment="1">
      <alignment horizontal="right" wrapText="1"/>
    </xf>
    <xf numFmtId="1" fontId="7" fillId="0" borderId="1" xfId="0" applyNumberFormat="1" applyFont="1" applyFill="1" applyBorder="1" applyAlignment="1">
      <alignment horizontal="left"/>
    </xf>
    <xf numFmtId="2" fontId="7" fillId="0" borderId="1" xfId="0" applyNumberFormat="1" applyFont="1" applyFill="1" applyBorder="1" applyAlignment="1">
      <alignment horizontal="left"/>
    </xf>
    <xf numFmtId="14" fontId="7" fillId="0" borderId="1" xfId="0" applyNumberFormat="1" applyFont="1" applyFill="1" applyBorder="1" applyAlignment="1">
      <alignment horizontal="right"/>
    </xf>
    <xf numFmtId="14" fontId="7" fillId="0" borderId="14" xfId="0" applyNumberFormat="1" applyFont="1" applyFill="1" applyBorder="1" applyAlignment="1">
      <alignment horizontal="right"/>
    </xf>
    <xf numFmtId="0" fontId="19" fillId="7" borderId="1" xfId="0" applyFont="1" applyFill="1" applyBorder="1" applyAlignment="1">
      <alignment horizontal="center"/>
    </xf>
    <xf numFmtId="0" fontId="13" fillId="7" borderId="1" xfId="0" applyFont="1" applyFill="1" applyBorder="1" applyAlignment="1">
      <alignment horizontal="center"/>
    </xf>
    <xf numFmtId="0" fontId="13" fillId="2" borderId="1" xfId="0" applyFont="1" applyFill="1" applyBorder="1" applyAlignment="1">
      <alignment horizontal="center"/>
    </xf>
    <xf numFmtId="169" fontId="13" fillId="13" borderId="1" xfId="4" applyNumberFormat="1" applyFont="1" applyFill="1" applyBorder="1" applyAlignment="1">
      <alignment horizontal="center"/>
    </xf>
    <xf numFmtId="0" fontId="13" fillId="0" borderId="1" xfId="0" applyFont="1" applyBorder="1" applyAlignment="1">
      <alignment horizontal="center"/>
    </xf>
    <xf numFmtId="0" fontId="13" fillId="0" borderId="1" xfId="0" applyFont="1" applyBorder="1"/>
    <xf numFmtId="165" fontId="7" fillId="0" borderId="1" xfId="0" quotePrefix="1" applyNumberFormat="1" applyFont="1" applyFill="1" applyBorder="1" applyAlignment="1">
      <alignment horizontal="right"/>
    </xf>
    <xf numFmtId="165" fontId="7" fillId="0" borderId="1" xfId="0" applyNumberFormat="1" applyFont="1" applyFill="1" applyBorder="1" applyAlignment="1">
      <alignment horizontal="right"/>
    </xf>
    <xf numFmtId="0" fontId="0" fillId="2" borderId="1" xfId="0" applyFont="1" applyFill="1" applyBorder="1" applyAlignment="1">
      <alignment horizontal="left"/>
    </xf>
    <xf numFmtId="165" fontId="4" fillId="0" borderId="1" xfId="0" quotePrefix="1" applyNumberFormat="1" applyFont="1" applyFill="1" applyBorder="1" applyAlignment="1">
      <alignment horizontal="right"/>
    </xf>
    <xf numFmtId="164" fontId="7" fillId="0" borderId="0" xfId="0" quotePrefix="1" applyNumberFormat="1" applyFont="1" applyFill="1" applyBorder="1" applyAlignment="1">
      <alignment horizontal="right"/>
    </xf>
    <xf numFmtId="164" fontId="0" fillId="0" borderId="13" xfId="0" applyNumberFormat="1" applyFont="1" applyFill="1" applyBorder="1" applyAlignment="1"/>
    <xf numFmtId="164" fontId="0" fillId="2" borderId="0" xfId="0" applyNumberFormat="1" applyFont="1" applyFill="1" applyBorder="1" applyAlignment="1"/>
    <xf numFmtId="0" fontId="7" fillId="0" borderId="1" xfId="0" applyFont="1" applyFill="1" applyBorder="1" applyAlignment="1">
      <alignment horizontal="center" wrapText="1"/>
    </xf>
    <xf numFmtId="2" fontId="0" fillId="0" borderId="1" xfId="0" applyNumberFormat="1" applyFont="1" applyFill="1" applyBorder="1"/>
    <xf numFmtId="2" fontId="20" fillId="0" borderId="1" xfId="0" applyNumberFormat="1" applyFont="1" applyFill="1" applyBorder="1"/>
    <xf numFmtId="2" fontId="0" fillId="0" borderId="1" xfId="0" applyNumberFormat="1" applyFont="1" applyFill="1" applyBorder="1" applyAlignment="1"/>
    <xf numFmtId="2" fontId="4" fillId="0" borderId="1" xfId="0" applyNumberFormat="1" applyFont="1" applyFill="1" applyBorder="1"/>
    <xf numFmtId="0" fontId="20" fillId="0" borderId="1" xfId="0" applyFont="1" applyFill="1" applyBorder="1" applyAlignment="1">
      <alignment horizontal="center"/>
    </xf>
    <xf numFmtId="0" fontId="4" fillId="0" borderId="1" xfId="0" applyFont="1" applyFill="1" applyBorder="1" applyAlignment="1">
      <alignment horizontal="center"/>
    </xf>
    <xf numFmtId="164" fontId="7" fillId="0" borderId="1" xfId="3" applyNumberFormat="1" applyFont="1" applyFill="1" applyBorder="1" applyAlignment="1">
      <alignment horizontal="left" wrapText="1"/>
    </xf>
    <xf numFmtId="1" fontId="20" fillId="0" borderId="1" xfId="0" applyNumberFormat="1" applyFont="1" applyFill="1" applyBorder="1"/>
    <xf numFmtId="0" fontId="61" fillId="7" borderId="0" xfId="0" applyFont="1" applyFill="1" applyBorder="1" applyAlignment="1">
      <alignment horizontal="center"/>
    </xf>
    <xf numFmtId="0" fontId="61" fillId="7" borderId="0" xfId="0" applyFont="1" applyFill="1" applyBorder="1" applyAlignment="1">
      <alignment horizontal="right"/>
    </xf>
    <xf numFmtId="168" fontId="7" fillId="5" borderId="0" xfId="0" applyNumberFormat="1" applyFont="1" applyFill="1" applyBorder="1" applyAlignment="1">
      <alignment horizontal="right"/>
    </xf>
    <xf numFmtId="168" fontId="7" fillId="12" borderId="0" xfId="0" applyNumberFormat="1" applyFont="1" applyFill="1" applyBorder="1" applyAlignment="1">
      <alignment horizontal="right"/>
    </xf>
    <xf numFmtId="0" fontId="7" fillId="11" borderId="0" xfId="0" applyFont="1" applyFill="1" applyBorder="1" applyAlignment="1">
      <alignment horizontal="right"/>
    </xf>
    <xf numFmtId="164" fontId="0" fillId="0" borderId="0" xfId="0" applyNumberFormat="1" applyFont="1" applyAlignment="1">
      <alignment horizontal="right"/>
    </xf>
    <xf numFmtId="164" fontId="7" fillId="0" borderId="13" xfId="0" applyNumberFormat="1" applyFont="1" applyBorder="1" applyAlignment="1">
      <alignment horizontal="right"/>
    </xf>
    <xf numFmtId="2" fontId="0" fillId="0" borderId="13" xfId="0" applyNumberFormat="1" applyFont="1" applyFill="1" applyBorder="1" applyAlignment="1"/>
    <xf numFmtId="2" fontId="7" fillId="8" borderId="0" xfId="0" applyNumberFormat="1" applyFont="1" applyFill="1" applyBorder="1" applyAlignment="1">
      <alignment horizontal="right"/>
    </xf>
    <xf numFmtId="0" fontId="3" fillId="0" borderId="1" xfId="0" applyFont="1" applyFill="1" applyBorder="1"/>
    <xf numFmtId="165" fontId="0" fillId="0" borderId="1" xfId="0" applyNumberFormat="1" applyFont="1" applyFill="1" applyBorder="1"/>
    <xf numFmtId="0" fontId="23" fillId="0" borderId="1" xfId="0" applyFont="1" applyFill="1" applyBorder="1" applyAlignment="1">
      <alignment horizontal="center"/>
    </xf>
    <xf numFmtId="168" fontId="0" fillId="0" borderId="1" xfId="0" applyNumberFormat="1" applyFont="1" applyFill="1" applyBorder="1" applyAlignment="1">
      <alignment horizontal="center"/>
    </xf>
    <xf numFmtId="169" fontId="0" fillId="0" borderId="1" xfId="4" applyNumberFormat="1" applyFont="1" applyFill="1" applyBorder="1" applyAlignment="1">
      <alignment horizontal="center"/>
    </xf>
    <xf numFmtId="168" fontId="7" fillId="0" borderId="0" xfId="0" applyNumberFormat="1" applyFont="1" applyFill="1" applyBorder="1" applyAlignment="1">
      <alignment horizontal="right"/>
    </xf>
    <xf numFmtId="169" fontId="7" fillId="0" borderId="0" xfId="4" applyNumberFormat="1" applyFont="1" applyFill="1" applyBorder="1" applyAlignment="1">
      <alignment horizontal="right"/>
    </xf>
    <xf numFmtId="0" fontId="0" fillId="61" borderId="0" xfId="0" applyFont="1" applyFill="1" applyBorder="1" applyAlignment="1">
      <alignment horizontal="center"/>
    </xf>
    <xf numFmtId="0" fontId="0" fillId="61" borderId="1" xfId="0" applyFont="1" applyFill="1" applyBorder="1" applyAlignment="1">
      <alignment horizontal="center"/>
    </xf>
    <xf numFmtId="1" fontId="7" fillId="0" borderId="0" xfId="0" quotePrefix="1" applyNumberFormat="1" applyFont="1" applyFill="1" applyBorder="1" applyAlignment="1">
      <alignment horizontal="right"/>
    </xf>
    <xf numFmtId="0" fontId="18" fillId="0" borderId="17" xfId="0" applyFont="1" applyFill="1" applyBorder="1" applyAlignment="1">
      <alignment horizontal="center" wrapText="1"/>
    </xf>
    <xf numFmtId="0" fontId="4" fillId="9" borderId="20" xfId="0" applyFont="1" applyFill="1" applyBorder="1" applyAlignment="1">
      <alignment horizontal="center" wrapText="1"/>
    </xf>
    <xf numFmtId="2" fontId="18" fillId="0" borderId="20" xfId="0" applyNumberFormat="1" applyFont="1" applyFill="1" applyBorder="1" applyAlignment="1">
      <alignment horizontal="right"/>
    </xf>
    <xf numFmtId="2" fontId="7" fillId="0" borderId="20" xfId="0" applyNumberFormat="1" applyFont="1" applyBorder="1" applyAlignment="1">
      <alignment horizontal="right"/>
    </xf>
    <xf numFmtId="2" fontId="7" fillId="0" borderId="20" xfId="0" applyNumberFormat="1" applyFont="1" applyFill="1" applyBorder="1" applyAlignment="1">
      <alignment horizontal="right" wrapText="1"/>
    </xf>
    <xf numFmtId="2" fontId="51" fillId="0" borderId="20" xfId="0" applyNumberFormat="1" applyFont="1" applyFill="1" applyBorder="1" applyAlignment="1">
      <alignment horizontal="right" wrapText="1"/>
    </xf>
    <xf numFmtId="2" fontId="7" fillId="7" borderId="20" xfId="0" applyNumberFormat="1" applyFont="1" applyFill="1" applyBorder="1" applyAlignment="1">
      <alignment horizontal="right"/>
    </xf>
    <xf numFmtId="2" fontId="23" fillId="7" borderId="20" xfId="0" applyNumberFormat="1" applyFont="1" applyFill="1" applyBorder="1" applyAlignment="1">
      <alignment horizontal="right"/>
    </xf>
    <xf numFmtId="2" fontId="7" fillId="5" borderId="20" xfId="0" applyNumberFormat="1" applyFont="1" applyFill="1" applyBorder="1" applyAlignment="1">
      <alignment horizontal="right"/>
    </xf>
    <xf numFmtId="2" fontId="7" fillId="12" borderId="20" xfId="0" applyNumberFormat="1" applyFont="1" applyFill="1" applyBorder="1" applyAlignment="1">
      <alignment horizontal="right"/>
    </xf>
    <xf numFmtId="2" fontId="7" fillId="11" borderId="20" xfId="0" applyNumberFormat="1" applyFont="1" applyFill="1" applyBorder="1" applyAlignment="1">
      <alignment horizontal="right"/>
    </xf>
    <xf numFmtId="2" fontId="7" fillId="2" borderId="20" xfId="0" applyNumberFormat="1" applyFont="1" applyFill="1" applyBorder="1" applyAlignment="1">
      <alignment horizontal="right"/>
    </xf>
    <xf numFmtId="2" fontId="7" fillId="13" borderId="20" xfId="0" applyNumberFormat="1" applyFont="1" applyFill="1" applyBorder="1" applyAlignment="1">
      <alignment horizontal="right"/>
    </xf>
    <xf numFmtId="2" fontId="7" fillId="0" borderId="18" xfId="0" applyNumberFormat="1" applyFont="1" applyFill="1" applyBorder="1" applyAlignment="1">
      <alignment horizontal="right" wrapText="1"/>
    </xf>
    <xf numFmtId="0" fontId="4" fillId="9" borderId="18" xfId="0" applyFont="1" applyFill="1" applyBorder="1" applyAlignment="1">
      <alignment horizontal="center" wrapText="1"/>
    </xf>
    <xf numFmtId="0" fontId="0" fillId="2" borderId="13" xfId="0" applyFont="1" applyFill="1" applyBorder="1" applyAlignment="1">
      <alignment horizontal="left"/>
    </xf>
    <xf numFmtId="0" fontId="0" fillId="2" borderId="14" xfId="0" applyFont="1" applyFill="1" applyBorder="1" applyAlignment="1">
      <alignment horizontal="left"/>
    </xf>
    <xf numFmtId="164" fontId="0" fillId="2" borderId="13" xfId="0" applyNumberFormat="1" applyFont="1" applyFill="1" applyBorder="1" applyAlignment="1"/>
    <xf numFmtId="1" fontId="7" fillId="0" borderId="13" xfId="0" applyNumberFormat="1" applyFont="1" applyFill="1" applyBorder="1" applyAlignment="1">
      <alignment horizontal="right" wrapText="1"/>
    </xf>
    <xf numFmtId="0" fontId="7" fillId="0" borderId="13" xfId="0" applyFont="1" applyFill="1" applyBorder="1" applyAlignment="1">
      <alignment horizontal="right" wrapText="1"/>
    </xf>
    <xf numFmtId="0" fontId="0" fillId="0" borderId="14" xfId="0" applyFont="1" applyFill="1" applyBorder="1" applyAlignment="1">
      <alignment horizontal="center"/>
    </xf>
    <xf numFmtId="0" fontId="7" fillId="61" borderId="0" xfId="0" applyFont="1" applyFill="1" applyBorder="1" applyAlignment="1">
      <alignment horizontal="center"/>
    </xf>
    <xf numFmtId="0" fontId="7" fillId="13" borderId="0" xfId="0" applyFont="1" applyFill="1" applyBorder="1" applyAlignment="1">
      <alignment horizontal="center"/>
    </xf>
    <xf numFmtId="164" fontId="18" fillId="0" borderId="0" xfId="0" quotePrefix="1" applyNumberFormat="1" applyFont="1" applyFill="1" applyBorder="1" applyAlignment="1">
      <alignment horizontal="right"/>
    </xf>
    <xf numFmtId="0" fontId="7" fillId="61" borderId="1" xfId="0" applyFont="1" applyFill="1" applyBorder="1" applyAlignment="1">
      <alignment horizontal="center"/>
    </xf>
    <xf numFmtId="0" fontId="54" fillId="0" borderId="1" xfId="0" applyFont="1" applyFill="1" applyBorder="1" applyAlignment="1">
      <alignment horizontal="left"/>
    </xf>
    <xf numFmtId="0" fontId="7" fillId="0" borderId="1" xfId="0" quotePrefix="1" applyFont="1" applyFill="1" applyBorder="1" applyAlignment="1">
      <alignment horizontal="center"/>
    </xf>
    <xf numFmtId="0" fontId="18" fillId="0" borderId="1" xfId="0" quotePrefix="1" applyFont="1" applyFill="1" applyBorder="1" applyAlignment="1">
      <alignment horizontal="center"/>
    </xf>
    <xf numFmtId="0" fontId="7" fillId="0" borderId="14" xfId="0" applyFont="1" applyFill="1" applyBorder="1" applyAlignment="1">
      <alignment horizontal="center"/>
    </xf>
    <xf numFmtId="164" fontId="3" fillId="0" borderId="1" xfId="3" applyNumberFormat="1" applyFont="1" applyFill="1" applyBorder="1" applyAlignment="1">
      <alignment horizontal="right" wrapText="1"/>
    </xf>
    <xf numFmtId="1" fontId="0" fillId="0" borderId="1" xfId="0" applyNumberFormat="1" applyFont="1" applyFill="1" applyBorder="1" applyAlignment="1">
      <alignment horizontal="left"/>
    </xf>
    <xf numFmtId="1" fontId="0" fillId="0" borderId="14" xfId="0" applyNumberFormat="1" applyFont="1" applyFill="1" applyBorder="1" applyAlignment="1">
      <alignment horizontal="left"/>
    </xf>
    <xf numFmtId="2" fontId="4" fillId="0" borderId="0" xfId="0" applyNumberFormat="1" applyFont="1" applyFill="1" applyBorder="1" applyAlignment="1">
      <alignment horizontal="right" wrapText="1"/>
    </xf>
    <xf numFmtId="2" fontId="18" fillId="0" borderId="0" xfId="0" quotePrefix="1" applyNumberFormat="1" applyFont="1" applyFill="1" applyBorder="1" applyAlignment="1">
      <alignment horizontal="right"/>
    </xf>
    <xf numFmtId="2" fontId="20" fillId="0" borderId="0" xfId="0" applyNumberFormat="1" applyFont="1" applyBorder="1" applyAlignment="1">
      <alignment horizontal="right"/>
    </xf>
    <xf numFmtId="2" fontId="0" fillId="0" borderId="13" xfId="0" applyNumberFormat="1" applyFont="1" applyBorder="1" applyAlignment="1">
      <alignment horizontal="right"/>
    </xf>
    <xf numFmtId="2" fontId="18" fillId="0" borderId="0" xfId="3" applyNumberFormat="1" applyFont="1" applyFill="1" applyBorder="1" applyAlignment="1">
      <alignment horizontal="right" wrapText="1"/>
    </xf>
    <xf numFmtId="2" fontId="7" fillId="0" borderId="0" xfId="0" applyNumberFormat="1" applyFont="1" applyBorder="1" applyAlignment="1">
      <alignment horizontal="right"/>
    </xf>
    <xf numFmtId="2" fontId="18" fillId="0" borderId="0" xfId="0" applyNumberFormat="1" applyFont="1" applyBorder="1" applyAlignment="1">
      <alignment horizontal="right"/>
    </xf>
    <xf numFmtId="0" fontId="7" fillId="13" borderId="0" xfId="0" applyFont="1" applyFill="1" applyBorder="1" applyAlignment="1">
      <alignment horizontal="right"/>
    </xf>
    <xf numFmtId="168" fontId="0" fillId="5" borderId="0" xfId="0" applyNumberFormat="1" applyFont="1" applyFill="1" applyBorder="1" applyAlignment="1">
      <alignment horizontal="right"/>
    </xf>
    <xf numFmtId="168" fontId="0" fillId="12" borderId="0" xfId="0" applyNumberFormat="1" applyFont="1" applyFill="1" applyBorder="1" applyAlignment="1">
      <alignment horizontal="right"/>
    </xf>
    <xf numFmtId="0" fontId="0" fillId="13" borderId="0" xfId="0" applyFont="1" applyFill="1" applyBorder="1" applyAlignment="1">
      <alignment horizontal="right"/>
    </xf>
    <xf numFmtId="0" fontId="0" fillId="0" borderId="0" xfId="0" quotePrefix="1" applyFont="1" applyBorder="1" applyAlignment="1">
      <alignment horizontal="right"/>
    </xf>
    <xf numFmtId="164" fontId="7" fillId="0" borderId="1" xfId="0" quotePrefix="1" applyNumberFormat="1" applyFont="1" applyFill="1" applyBorder="1" applyAlignment="1">
      <alignment horizontal="right"/>
    </xf>
    <xf numFmtId="164" fontId="23" fillId="7" borderId="1" xfId="0" applyNumberFormat="1" applyFont="1" applyFill="1" applyBorder="1" applyAlignment="1">
      <alignment horizontal="right"/>
    </xf>
    <xf numFmtId="164" fontId="7" fillId="5" borderId="1" xfId="0" applyNumberFormat="1" applyFont="1" applyFill="1" applyBorder="1" applyAlignment="1">
      <alignment horizontal="right"/>
    </xf>
    <xf numFmtId="164" fontId="7" fillId="12" borderId="1" xfId="0" applyNumberFormat="1" applyFont="1" applyFill="1" applyBorder="1" applyAlignment="1">
      <alignment horizontal="right"/>
    </xf>
    <xf numFmtId="164" fontId="7" fillId="11" borderId="1" xfId="0" applyNumberFormat="1" applyFont="1" applyFill="1" applyBorder="1" applyAlignment="1">
      <alignment horizontal="right"/>
    </xf>
    <xf numFmtId="164" fontId="7" fillId="13" borderId="1" xfId="0" applyNumberFormat="1" applyFont="1" applyFill="1" applyBorder="1" applyAlignment="1">
      <alignment horizontal="right"/>
    </xf>
    <xf numFmtId="164" fontId="7" fillId="61" borderId="1" xfId="0" applyNumberFormat="1" applyFont="1" applyFill="1" applyBorder="1" applyAlignment="1">
      <alignment horizontal="right"/>
    </xf>
    <xf numFmtId="1" fontId="7" fillId="0" borderId="1" xfId="0" applyNumberFormat="1" applyFont="1" applyFill="1" applyBorder="1" applyAlignment="1">
      <alignment horizontal="center"/>
    </xf>
    <xf numFmtId="0" fontId="18" fillId="0" borderId="21" xfId="0" applyFont="1" applyBorder="1" applyAlignment="1">
      <alignment horizontal="left" wrapText="1"/>
    </xf>
    <xf numFmtId="164" fontId="18" fillId="0" borderId="21" xfId="0" applyNumberFormat="1" applyFont="1" applyBorder="1" applyAlignment="1">
      <alignment horizontal="right" wrapText="1"/>
    </xf>
    <xf numFmtId="0" fontId="18" fillId="0" borderId="21" xfId="0" applyFont="1" applyFill="1" applyBorder="1" applyAlignment="1">
      <alignment horizontal="right" wrapText="1"/>
    </xf>
    <xf numFmtId="2" fontId="0" fillId="0" borderId="14" xfId="0" applyNumberFormat="1" applyFont="1" applyFill="1" applyBorder="1" applyAlignment="1">
      <alignment horizontal="left"/>
    </xf>
    <xf numFmtId="0" fontId="33" fillId="0" borderId="0" xfId="0" applyFont="1" applyFill="1" applyBorder="1" applyAlignment="1">
      <alignment horizontal="center" wrapText="1"/>
    </xf>
    <xf numFmtId="0" fontId="33" fillId="0" borderId="0" xfId="0" applyFont="1" applyFill="1" applyBorder="1" applyAlignment="1">
      <alignment horizontal="right"/>
    </xf>
    <xf numFmtId="2" fontId="33" fillId="0" borderId="0" xfId="0" applyNumberFormat="1" applyFont="1" applyFill="1" applyBorder="1" applyAlignment="1">
      <alignment horizontal="right"/>
    </xf>
    <xf numFmtId="0" fontId="33" fillId="0" borderId="0" xfId="0" applyFont="1" applyFill="1" applyBorder="1" applyAlignment="1">
      <alignment horizontal="right" wrapText="1"/>
    </xf>
    <xf numFmtId="164" fontId="0" fillId="0" borderId="0" xfId="0" quotePrefix="1" applyNumberFormat="1" applyFont="1" applyFill="1" applyBorder="1" applyAlignment="1">
      <alignment horizontal="right"/>
    </xf>
    <xf numFmtId="164" fontId="0" fillId="0" borderId="13" xfId="0" quotePrefix="1" applyNumberFormat="1" applyFont="1" applyFill="1" applyBorder="1" applyAlignment="1">
      <alignment horizontal="right"/>
    </xf>
    <xf numFmtId="2" fontId="0" fillId="0" borderId="0" xfId="0" quotePrefix="1" applyNumberFormat="1" applyFont="1" applyFill="1" applyBorder="1" applyAlignment="1">
      <alignment horizontal="right"/>
    </xf>
    <xf numFmtId="2" fontId="0" fillId="0" borderId="13" xfId="0" quotePrefix="1" applyNumberFormat="1" applyFont="1" applyFill="1" applyBorder="1" applyAlignment="1">
      <alignment horizontal="right"/>
    </xf>
    <xf numFmtId="2" fontId="4" fillId="0" borderId="0" xfId="0" quotePrefix="1" applyNumberFormat="1" applyFont="1" applyFill="1" applyBorder="1" applyAlignment="1">
      <alignment horizontal="right"/>
    </xf>
    <xf numFmtId="2" fontId="33" fillId="0" borderId="0" xfId="0" quotePrefix="1" applyNumberFormat="1" applyFont="1" applyFill="1" applyBorder="1" applyAlignment="1">
      <alignment horizontal="right"/>
    </xf>
    <xf numFmtId="2" fontId="33" fillId="0" borderId="0" xfId="0" applyNumberFormat="1" applyFont="1" applyFill="1" applyBorder="1" applyAlignment="1">
      <alignment horizontal="right" wrapText="1"/>
    </xf>
    <xf numFmtId="0" fontId="33" fillId="0" borderId="13" xfId="0" applyFont="1" applyFill="1" applyBorder="1" applyAlignment="1">
      <alignment horizontal="right" wrapText="1"/>
    </xf>
    <xf numFmtId="0" fontId="18" fillId="0" borderId="1" xfId="0" applyFont="1" applyBorder="1" applyAlignment="1">
      <alignment horizontal="center" wrapText="1"/>
    </xf>
    <xf numFmtId="0" fontId="33" fillId="0" borderId="3" xfId="0" applyFont="1" applyFill="1" applyBorder="1" applyAlignment="1">
      <alignment horizontal="right"/>
    </xf>
    <xf numFmtId="0" fontId="33" fillId="0" borderId="1" xfId="0" applyFont="1" applyFill="1" applyBorder="1" applyAlignment="1">
      <alignment horizontal="right" wrapText="1"/>
    </xf>
    <xf numFmtId="2" fontId="0" fillId="0" borderId="1" xfId="0" applyNumberFormat="1" applyFont="1" applyFill="1" applyBorder="1" applyAlignment="1">
      <alignment horizontal="right"/>
    </xf>
    <xf numFmtId="0" fontId="33" fillId="0" borderId="1" xfId="0" applyFont="1" applyFill="1" applyBorder="1" applyAlignment="1">
      <alignment horizontal="right"/>
    </xf>
    <xf numFmtId="164" fontId="20" fillId="0" borderId="1" xfId="0" applyNumberFormat="1" applyFont="1" applyFill="1" applyBorder="1" applyAlignment="1">
      <alignment horizontal="right"/>
    </xf>
    <xf numFmtId="164" fontId="33" fillId="0" borderId="1" xfId="0" applyNumberFormat="1" applyFont="1" applyFill="1" applyBorder="1" applyAlignment="1">
      <alignment horizontal="right"/>
    </xf>
    <xf numFmtId="2" fontId="33" fillId="0" borderId="1" xfId="0" applyNumberFormat="1" applyFont="1" applyFill="1" applyBorder="1" applyAlignment="1">
      <alignment horizontal="right"/>
    </xf>
    <xf numFmtId="1" fontId="33" fillId="0" borderId="1" xfId="0" applyNumberFormat="1" applyFont="1" applyFill="1" applyBorder="1" applyAlignment="1">
      <alignment horizontal="right"/>
    </xf>
    <xf numFmtId="2" fontId="20" fillId="0" borderId="1" xfId="0" applyNumberFormat="1" applyFont="1" applyFill="1" applyBorder="1" applyAlignment="1">
      <alignment horizontal="right"/>
    </xf>
    <xf numFmtId="164" fontId="33" fillId="0" borderId="1" xfId="3" applyNumberFormat="1" applyFont="1" applyFill="1" applyBorder="1" applyAlignment="1">
      <alignment horizontal="right" wrapText="1"/>
    </xf>
    <xf numFmtId="164" fontId="33" fillId="0" borderId="14" xfId="3" applyNumberFormat="1" applyFont="1" applyFill="1" applyBorder="1" applyAlignment="1">
      <alignment horizontal="right" wrapText="1"/>
    </xf>
    <xf numFmtId="164" fontId="0" fillId="0" borderId="1" xfId="0" quotePrefix="1" applyNumberFormat="1" applyFont="1" applyFill="1" applyBorder="1" applyAlignment="1">
      <alignment horizontal="right"/>
    </xf>
    <xf numFmtId="164" fontId="0" fillId="0" borderId="14" xfId="0" quotePrefix="1" applyNumberFormat="1" applyFont="1" applyFill="1" applyBorder="1" applyAlignment="1">
      <alignment horizontal="right"/>
    </xf>
    <xf numFmtId="0" fontId="0" fillId="5" borderId="1" xfId="0" applyFont="1" applyFill="1" applyBorder="1" applyAlignment="1">
      <alignment horizontal="center"/>
    </xf>
    <xf numFmtId="0" fontId="0" fillId="12" borderId="1" xfId="0" applyFont="1" applyFill="1" applyBorder="1" applyAlignment="1">
      <alignment horizontal="center"/>
    </xf>
    <xf numFmtId="0" fontId="4" fillId="0" borderId="13" xfId="0" applyFont="1" applyFill="1" applyBorder="1" applyAlignment="1">
      <alignment horizontal="center" wrapText="1"/>
    </xf>
    <xf numFmtId="0" fontId="33" fillId="0" borderId="1" xfId="0" applyFont="1" applyFill="1" applyBorder="1" applyAlignment="1">
      <alignment horizontal="left"/>
    </xf>
    <xf numFmtId="164" fontId="7" fillId="0" borderId="0" xfId="0" applyNumberFormat="1" applyFont="1" applyFill="1" applyBorder="1" applyAlignment="1"/>
    <xf numFmtId="2" fontId="0" fillId="0" borderId="0" xfId="0" applyNumberFormat="1" applyFont="1" applyFill="1" applyBorder="1" applyAlignment="1">
      <alignment horizontal="left"/>
    </xf>
    <xf numFmtId="2" fontId="7" fillId="0" borderId="0" xfId="0" quotePrefix="1" applyNumberFormat="1" applyFont="1" applyBorder="1" applyAlignment="1">
      <alignment horizontal="right"/>
    </xf>
    <xf numFmtId="2" fontId="7" fillId="0" borderId="13" xfId="0" quotePrefix="1" applyNumberFormat="1" applyFont="1" applyBorder="1" applyAlignment="1">
      <alignment horizontal="right"/>
    </xf>
    <xf numFmtId="0" fontId="0" fillId="0" borderId="3" xfId="0" applyFont="1" applyFill="1" applyBorder="1" applyAlignment="1">
      <alignment horizontal="center"/>
    </xf>
    <xf numFmtId="2" fontId="7" fillId="0" borderId="1" xfId="0" applyNumberFormat="1" applyFont="1" applyFill="1" applyBorder="1" applyAlignment="1">
      <alignment horizontal="right" wrapText="1"/>
    </xf>
    <xf numFmtId="0" fontId="4" fillId="0" borderId="1" xfId="0" applyFont="1" applyFill="1" applyBorder="1" applyAlignment="1">
      <alignment horizontal="center" wrapText="1"/>
    </xf>
    <xf numFmtId="2" fontId="18" fillId="0" borderId="1" xfId="0" applyNumberFormat="1" applyFont="1" applyFill="1" applyBorder="1" applyAlignment="1">
      <alignment horizontal="right"/>
    </xf>
    <xf numFmtId="0" fontId="3" fillId="0" borderId="1" xfId="0" applyFont="1" applyFill="1" applyBorder="1" applyAlignment="1">
      <alignment horizontal="center" wrapText="1"/>
    </xf>
    <xf numFmtId="2" fontId="7" fillId="0" borderId="14" xfId="0" applyNumberFormat="1" applyFont="1" applyFill="1" applyBorder="1" applyAlignment="1">
      <alignment horizontal="right"/>
    </xf>
    <xf numFmtId="164" fontId="7" fillId="61" borderId="0" xfId="0" applyNumberFormat="1" applyFont="1" applyFill="1" applyBorder="1" applyAlignment="1">
      <alignment horizontal="center"/>
    </xf>
    <xf numFmtId="164" fontId="18" fillId="0" borderId="0" xfId="0" applyNumberFormat="1" applyFont="1" applyBorder="1" applyAlignment="1">
      <alignment horizontal="center" wrapText="1"/>
    </xf>
    <xf numFmtId="164" fontId="23" fillId="7" borderId="0" xfId="0" applyNumberFormat="1" applyFont="1" applyFill="1" applyBorder="1" applyAlignment="1">
      <alignment horizontal="center"/>
    </xf>
    <xf numFmtId="164" fontId="7" fillId="0" borderId="0" xfId="0" applyNumberFormat="1" applyFont="1" applyFill="1" applyBorder="1" applyAlignment="1">
      <alignment horizontal="center"/>
    </xf>
    <xf numFmtId="164" fontId="7" fillId="7" borderId="0" xfId="0" applyNumberFormat="1" applyFont="1" applyFill="1" applyBorder="1" applyAlignment="1">
      <alignment horizontal="center"/>
    </xf>
    <xf numFmtId="164" fontId="7" fillId="5" borderId="0" xfId="0" applyNumberFormat="1" applyFont="1" applyFill="1" applyBorder="1" applyAlignment="1">
      <alignment horizontal="center"/>
    </xf>
    <xf numFmtId="164" fontId="7" fillId="12" borderId="0" xfId="0" applyNumberFormat="1" applyFont="1" applyFill="1" applyBorder="1" applyAlignment="1">
      <alignment horizontal="center"/>
    </xf>
    <xf numFmtId="164" fontId="7" fillId="11" borderId="0" xfId="0" applyNumberFormat="1" applyFont="1" applyFill="1" applyBorder="1" applyAlignment="1">
      <alignment horizontal="center"/>
    </xf>
    <xf numFmtId="164" fontId="7" fillId="0" borderId="0" xfId="0" applyNumberFormat="1" applyFont="1" applyBorder="1" applyAlignment="1">
      <alignment horizontal="center"/>
    </xf>
    <xf numFmtId="164" fontId="7" fillId="13" borderId="0" xfId="0" applyNumberFormat="1" applyFont="1" applyFill="1" applyBorder="1" applyAlignment="1">
      <alignment horizontal="center"/>
    </xf>
    <xf numFmtId="164" fontId="7" fillId="61" borderId="1" xfId="0" applyNumberFormat="1" applyFont="1" applyFill="1" applyBorder="1" applyAlignment="1">
      <alignment horizontal="center"/>
    </xf>
    <xf numFmtId="164" fontId="18" fillId="0" borderId="1" xfId="0" applyNumberFormat="1" applyFont="1" applyBorder="1" applyAlignment="1">
      <alignment horizontal="center" wrapText="1"/>
    </xf>
    <xf numFmtId="164" fontId="20" fillId="0" borderId="1" xfId="0" applyNumberFormat="1" applyFont="1" applyFill="1" applyBorder="1" applyAlignment="1">
      <alignment horizontal="center" wrapText="1"/>
    </xf>
    <xf numFmtId="164" fontId="0" fillId="0" borderId="14" xfId="0" applyNumberFormat="1" applyFont="1" applyFill="1" applyBorder="1" applyAlignment="1">
      <alignment horizontal="right"/>
    </xf>
    <xf numFmtId="164" fontId="0" fillId="0" borderId="1" xfId="0" applyNumberFormat="1" applyFont="1" applyFill="1" applyBorder="1" applyAlignment="1">
      <alignment horizontal="left"/>
    </xf>
    <xf numFmtId="164" fontId="0" fillId="0" borderId="1" xfId="0" applyNumberFormat="1" applyFont="1" applyFill="1" applyBorder="1" applyAlignment="1">
      <alignment horizontal="center"/>
    </xf>
    <xf numFmtId="164" fontId="0" fillId="7" borderId="1" xfId="0" applyNumberFormat="1" applyFont="1" applyFill="1" applyBorder="1" applyAlignment="1">
      <alignment horizontal="center"/>
    </xf>
    <xf numFmtId="164" fontId="23" fillId="7" borderId="1" xfId="0" applyNumberFormat="1" applyFont="1" applyFill="1" applyBorder="1" applyAlignment="1">
      <alignment horizontal="center"/>
    </xf>
    <xf numFmtId="164" fontId="0" fillId="5" borderId="1" xfId="0" applyNumberFormat="1" applyFont="1" applyFill="1" applyBorder="1" applyAlignment="1">
      <alignment horizontal="center"/>
    </xf>
    <xf numFmtId="164" fontId="0" fillId="12" borderId="1" xfId="0" applyNumberFormat="1" applyFont="1" applyFill="1" applyBorder="1" applyAlignment="1">
      <alignment horizontal="center"/>
    </xf>
    <xf numFmtId="164" fontId="0" fillId="11" borderId="1" xfId="0" applyNumberFormat="1" applyFont="1" applyFill="1" applyBorder="1" applyAlignment="1">
      <alignment horizontal="center"/>
    </xf>
    <xf numFmtId="164" fontId="0" fillId="0" borderId="1" xfId="0" applyNumberFormat="1" applyFont="1" applyBorder="1" applyAlignment="1">
      <alignment horizontal="center"/>
    </xf>
    <xf numFmtId="164" fontId="0" fillId="2" borderId="1" xfId="0" applyNumberFormat="1" applyFont="1" applyFill="1" applyBorder="1" applyAlignment="1">
      <alignment horizontal="center"/>
    </xf>
    <xf numFmtId="164" fontId="0" fillId="13" borderId="1" xfId="0" applyNumberFormat="1" applyFont="1" applyFill="1" applyBorder="1" applyAlignment="1">
      <alignment horizontal="center"/>
    </xf>
    <xf numFmtId="0" fontId="0" fillId="0" borderId="0" xfId="0" quotePrefix="1" applyFont="1" applyBorder="1" applyAlignment="1"/>
    <xf numFmtId="164" fontId="3" fillId="60" borderId="1" xfId="0" applyNumberFormat="1" applyFont="1" applyFill="1" applyBorder="1" applyAlignment="1"/>
    <xf numFmtId="164" fontId="3" fillId="60" borderId="0" xfId="0" applyNumberFormat="1" applyFont="1" applyFill="1" applyBorder="1" applyAlignment="1"/>
    <xf numFmtId="164" fontId="3" fillId="0" borderId="1" xfId="0" applyNumberFormat="1" applyFont="1" applyFill="1" applyBorder="1" applyAlignment="1"/>
    <xf numFmtId="0" fontId="0" fillId="0" borderId="1" xfId="0" applyFont="1" applyBorder="1" applyAlignment="1"/>
    <xf numFmtId="0" fontId="0" fillId="0" borderId="1" xfId="0" applyFont="1" applyFill="1" applyBorder="1" applyAlignment="1"/>
    <xf numFmtId="0" fontId="0" fillId="0" borderId="0" xfId="0" applyFont="1" applyFill="1" applyBorder="1" applyAlignment="1"/>
    <xf numFmtId="0" fontId="0" fillId="0" borderId="0" xfId="0" applyFont="1" applyBorder="1" applyAlignment="1"/>
    <xf numFmtId="2" fontId="18" fillId="0" borderId="13" xfId="0" applyNumberFormat="1" applyFont="1" applyFill="1" applyBorder="1" applyAlignment="1">
      <alignment horizontal="right"/>
    </xf>
    <xf numFmtId="0" fontId="7" fillId="0" borderId="14" xfId="0" quotePrefix="1" applyFont="1" applyFill="1" applyBorder="1" applyAlignment="1">
      <alignment horizontal="right" wrapText="1"/>
    </xf>
    <xf numFmtId="165" fontId="7" fillId="0" borderId="14" xfId="0" quotePrefix="1" applyNumberFormat="1" applyFont="1" applyFill="1" applyBorder="1" applyAlignment="1">
      <alignment horizontal="right"/>
    </xf>
    <xf numFmtId="164" fontId="7" fillId="0" borderId="14" xfId="0" quotePrefix="1" applyNumberFormat="1" applyFont="1" applyFill="1" applyBorder="1" applyAlignment="1">
      <alignment horizontal="right"/>
    </xf>
    <xf numFmtId="164" fontId="7" fillId="0" borderId="13" xfId="0" quotePrefix="1" applyNumberFormat="1" applyFont="1" applyFill="1" applyBorder="1" applyAlignment="1">
      <alignment horizontal="right"/>
    </xf>
    <xf numFmtId="164" fontId="7" fillId="0" borderId="14" xfId="3" applyNumberFormat="1" applyFont="1" applyFill="1" applyBorder="1" applyAlignment="1">
      <alignment horizontal="left" wrapText="1"/>
    </xf>
    <xf numFmtId="170" fontId="7" fillId="0" borderId="13" xfId="0" applyNumberFormat="1" applyFont="1" applyFill="1" applyBorder="1" applyAlignment="1">
      <alignment horizontal="right"/>
    </xf>
    <xf numFmtId="0" fontId="0" fillId="0" borderId="13" xfId="0" applyFont="1" applyFill="1" applyBorder="1" applyAlignment="1">
      <alignment horizontal="right" wrapText="1"/>
    </xf>
    <xf numFmtId="0" fontId="7" fillId="0" borderId="14" xfId="0" applyFont="1" applyFill="1" applyBorder="1" applyAlignment="1">
      <alignment horizontal="left"/>
    </xf>
    <xf numFmtId="0" fontId="21" fillId="63" borderId="0" xfId="0" applyFont="1" applyFill="1" applyBorder="1"/>
    <xf numFmtId="0" fontId="21" fillId="63" borderId="1" xfId="0" applyFont="1" applyFill="1" applyBorder="1"/>
    <xf numFmtId="0" fontId="21" fillId="63" borderId="0" xfId="0" applyFont="1" applyFill="1" applyBorder="1" applyAlignment="1">
      <alignment horizontal="right"/>
    </xf>
    <xf numFmtId="0" fontId="21" fillId="63" borderId="1" xfId="0" applyFont="1" applyFill="1" applyBorder="1" applyAlignment="1">
      <alignment horizontal="right"/>
    </xf>
    <xf numFmtId="2" fontId="7" fillId="63" borderId="20" xfId="0" applyNumberFormat="1" applyFont="1" applyFill="1" applyBorder="1" applyAlignment="1">
      <alignment horizontal="right"/>
    </xf>
    <xf numFmtId="0" fontId="18" fillId="0" borderId="14" xfId="0" applyFont="1" applyFill="1" applyBorder="1" applyAlignment="1">
      <alignment horizontal="center"/>
    </xf>
    <xf numFmtId="1" fontId="0" fillId="0" borderId="0" xfId="0" applyNumberFormat="1" applyFont="1" applyFill="1" applyBorder="1" applyAlignment="1"/>
    <xf numFmtId="1" fontId="0" fillId="0" borderId="13" xfId="0" applyNumberFormat="1" applyFont="1" applyFill="1" applyBorder="1" applyAlignment="1"/>
    <xf numFmtId="164" fontId="7" fillId="0" borderId="18" xfId="0" applyNumberFormat="1" applyFont="1" applyFill="1" applyBorder="1" applyAlignment="1">
      <alignment horizontal="right"/>
    </xf>
    <xf numFmtId="0" fontId="0" fillId="0" borderId="0" xfId="0" quotePrefix="1" applyFont="1" applyBorder="1" applyAlignment="1">
      <alignment horizontal="left"/>
    </xf>
    <xf numFmtId="0" fontId="0" fillId="0" borderId="13" xfId="0" quotePrefix="1" applyFont="1" applyBorder="1" applyAlignment="1">
      <alignment horizontal="left"/>
    </xf>
    <xf numFmtId="0" fontId="0" fillId="0" borderId="23" xfId="0" applyFont="1" applyFill="1" applyBorder="1" applyAlignment="1">
      <alignment horizontal="center"/>
    </xf>
    <xf numFmtId="2" fontId="18" fillId="64" borderId="21" xfId="0" applyNumberFormat="1" applyFont="1" applyFill="1" applyBorder="1" applyAlignment="1">
      <alignment horizontal="center" wrapText="1"/>
    </xf>
    <xf numFmtId="165" fontId="18" fillId="64" borderId="21" xfId="0" applyNumberFormat="1" applyFont="1" applyFill="1" applyBorder="1" applyAlignment="1">
      <alignment horizontal="center" wrapText="1"/>
    </xf>
    <xf numFmtId="0" fontId="18" fillId="64" borderId="21" xfId="0" applyFont="1" applyFill="1" applyBorder="1" applyAlignment="1">
      <alignment horizontal="center" wrapText="1"/>
    </xf>
    <xf numFmtId="0" fontId="18" fillId="64" borderId="21" xfId="0" applyFont="1" applyFill="1" applyBorder="1" applyAlignment="1">
      <alignment horizontal="left" wrapText="1"/>
    </xf>
    <xf numFmtId="0" fontId="18" fillId="64" borderId="0" xfId="0" applyFont="1" applyFill="1" applyBorder="1" applyAlignment="1">
      <alignment horizontal="center" wrapText="1"/>
    </xf>
    <xf numFmtId="0" fontId="16" fillId="24" borderId="19" xfId="0" applyFont="1" applyFill="1" applyBorder="1" applyAlignment="1">
      <alignment horizontal="center" wrapText="1"/>
    </xf>
    <xf numFmtId="0" fontId="16" fillId="24" borderId="0" xfId="0" applyFont="1" applyFill="1" applyBorder="1" applyAlignment="1">
      <alignment horizontal="center" wrapText="1"/>
    </xf>
    <xf numFmtId="0" fontId="0" fillId="64" borderId="0" xfId="0" applyFont="1" applyFill="1" applyBorder="1" applyAlignment="1">
      <alignment horizontal="center"/>
    </xf>
    <xf numFmtId="0" fontId="0" fillId="64" borderId="1" xfId="0" applyFont="1" applyFill="1" applyBorder="1" applyAlignment="1">
      <alignment horizontal="center"/>
    </xf>
  </cellXfs>
  <cellStyles count="189">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4" builtinId="27" customBuiltin="1"/>
    <cellStyle name="Calculation" xfId="18" builtinId="22" customBuiltin="1"/>
    <cellStyle name="Check Cell" xfId="20" builtinId="23" customBuiltin="1"/>
    <cellStyle name="Comma0" xfId="170" xr:uid="{00000000-0005-0000-0000-00001B000000}"/>
    <cellStyle name="Currency" xfId="4" builtinId="4"/>
    <cellStyle name="Currency0" xfId="171" xr:uid="{00000000-0005-0000-0000-00001D000000}"/>
    <cellStyle name="Date" xfId="172" xr:uid="{00000000-0005-0000-0000-00001E000000}"/>
    <cellStyle name="Explanatory Text" xfId="22" builtinId="53" customBuiltin="1"/>
    <cellStyle name="F2" xfId="173" xr:uid="{00000000-0005-0000-0000-000020000000}"/>
    <cellStyle name="F3" xfId="174" xr:uid="{00000000-0005-0000-0000-000021000000}"/>
    <cellStyle name="F4" xfId="175" xr:uid="{00000000-0005-0000-0000-000022000000}"/>
    <cellStyle name="F5" xfId="176" xr:uid="{00000000-0005-0000-0000-000023000000}"/>
    <cellStyle name="F6" xfId="177" xr:uid="{00000000-0005-0000-0000-000024000000}"/>
    <cellStyle name="F7" xfId="178" xr:uid="{00000000-0005-0000-0000-000025000000}"/>
    <cellStyle name="F8" xfId="179" xr:uid="{00000000-0005-0000-0000-000026000000}"/>
    <cellStyle name="Fixed" xfId="180" xr:uid="{00000000-0005-0000-0000-000027000000}"/>
    <cellStyle name="Good" xfId="13" builtinId="26" customBuiltin="1"/>
    <cellStyle name="Heading 1" xfId="9" builtinId="16" customBuiltin="1"/>
    <cellStyle name="Heading 1 2" xfId="181" xr:uid="{00000000-0005-0000-0000-00002A000000}"/>
    <cellStyle name="Heading 2" xfId="10" builtinId="17" customBuiltin="1"/>
    <cellStyle name="Heading 2 2" xfId="182" xr:uid="{00000000-0005-0000-0000-00002C000000}"/>
    <cellStyle name="Heading 3" xfId="11" builtinId="18" customBuiltin="1"/>
    <cellStyle name="Heading 4" xfId="12" builtinId="19" customBuiltin="1"/>
    <cellStyle name="Input" xfId="16" builtinId="20" customBuiltin="1"/>
    <cellStyle name="Linked Cell" xfId="19" builtinId="24" customBuiltin="1"/>
    <cellStyle name="Neutral" xfId="15" builtinId="28" customBuiltin="1"/>
    <cellStyle name="Normal" xfId="0" builtinId="0"/>
    <cellStyle name="Normal 10" xfId="57" xr:uid="{00000000-0005-0000-0000-000033000000}"/>
    <cellStyle name="Normal 10 2" xfId="79" xr:uid="{00000000-0005-0000-0000-000034000000}"/>
    <cellStyle name="Normal 10 2 2" xfId="124" xr:uid="{00000000-0005-0000-0000-000035000000}"/>
    <cellStyle name="Normal 10 3" xfId="102" xr:uid="{00000000-0005-0000-0000-000036000000}"/>
    <cellStyle name="Normal 10 4" xfId="146" xr:uid="{00000000-0005-0000-0000-000037000000}"/>
    <cellStyle name="Normal 11" xfId="58" xr:uid="{00000000-0005-0000-0000-000038000000}"/>
    <cellStyle name="Normal 11 2" xfId="80" xr:uid="{00000000-0005-0000-0000-000039000000}"/>
    <cellStyle name="Normal 11 2 2" xfId="125" xr:uid="{00000000-0005-0000-0000-00003A000000}"/>
    <cellStyle name="Normal 11 3" xfId="103" xr:uid="{00000000-0005-0000-0000-00003B000000}"/>
    <cellStyle name="Normal 11 4" xfId="147" xr:uid="{00000000-0005-0000-0000-00003C000000}"/>
    <cellStyle name="Normal 12" xfId="59" xr:uid="{00000000-0005-0000-0000-00003D000000}"/>
    <cellStyle name="Normal 12 2" xfId="81" xr:uid="{00000000-0005-0000-0000-00003E000000}"/>
    <cellStyle name="Normal 12 2 2" xfId="126" xr:uid="{00000000-0005-0000-0000-00003F000000}"/>
    <cellStyle name="Normal 12 3" xfId="104" xr:uid="{00000000-0005-0000-0000-000040000000}"/>
    <cellStyle name="Normal 12 4" xfId="148" xr:uid="{00000000-0005-0000-0000-000041000000}"/>
    <cellStyle name="Normal 13" xfId="60" xr:uid="{00000000-0005-0000-0000-000042000000}"/>
    <cellStyle name="Normal 13 2" xfId="82" xr:uid="{00000000-0005-0000-0000-000043000000}"/>
    <cellStyle name="Normal 13 2 2" xfId="127" xr:uid="{00000000-0005-0000-0000-000044000000}"/>
    <cellStyle name="Normal 13 3" xfId="105" xr:uid="{00000000-0005-0000-0000-000045000000}"/>
    <cellStyle name="Normal 13 4" xfId="149" xr:uid="{00000000-0005-0000-0000-000046000000}"/>
    <cellStyle name="Normal 14" xfId="61" xr:uid="{00000000-0005-0000-0000-000047000000}"/>
    <cellStyle name="Normal 14 2" xfId="83" xr:uid="{00000000-0005-0000-0000-000048000000}"/>
    <cellStyle name="Normal 14 2 2" xfId="128" xr:uid="{00000000-0005-0000-0000-000049000000}"/>
    <cellStyle name="Normal 14 3" xfId="106" xr:uid="{00000000-0005-0000-0000-00004A000000}"/>
    <cellStyle name="Normal 14 4" xfId="150" xr:uid="{00000000-0005-0000-0000-00004B000000}"/>
    <cellStyle name="Normal 15" xfId="62" xr:uid="{00000000-0005-0000-0000-00004C000000}"/>
    <cellStyle name="Normal 15 2" xfId="84" xr:uid="{00000000-0005-0000-0000-00004D000000}"/>
    <cellStyle name="Normal 15 2 2" xfId="129" xr:uid="{00000000-0005-0000-0000-00004E000000}"/>
    <cellStyle name="Normal 15 3" xfId="107" xr:uid="{00000000-0005-0000-0000-00004F000000}"/>
    <cellStyle name="Normal 15 4" xfId="151" xr:uid="{00000000-0005-0000-0000-000050000000}"/>
    <cellStyle name="Normal 16" xfId="63" xr:uid="{00000000-0005-0000-0000-000051000000}"/>
    <cellStyle name="Normal 16 2" xfId="85" xr:uid="{00000000-0005-0000-0000-000052000000}"/>
    <cellStyle name="Normal 16 2 2" xfId="130" xr:uid="{00000000-0005-0000-0000-000053000000}"/>
    <cellStyle name="Normal 16 3" xfId="108" xr:uid="{00000000-0005-0000-0000-000054000000}"/>
    <cellStyle name="Normal 16 4" xfId="152" xr:uid="{00000000-0005-0000-0000-000055000000}"/>
    <cellStyle name="Normal 17" xfId="64" xr:uid="{00000000-0005-0000-0000-000056000000}"/>
    <cellStyle name="Normal 17 2" xfId="86" xr:uid="{00000000-0005-0000-0000-000057000000}"/>
    <cellStyle name="Normal 17 2 2" xfId="131" xr:uid="{00000000-0005-0000-0000-000058000000}"/>
    <cellStyle name="Normal 17 3" xfId="109" xr:uid="{00000000-0005-0000-0000-000059000000}"/>
    <cellStyle name="Normal 17 4" xfId="153" xr:uid="{00000000-0005-0000-0000-00005A000000}"/>
    <cellStyle name="Normal 18" xfId="65" xr:uid="{00000000-0005-0000-0000-00005B000000}"/>
    <cellStyle name="Normal 18 2" xfId="87" xr:uid="{00000000-0005-0000-0000-00005C000000}"/>
    <cellStyle name="Normal 18 2 2" xfId="132" xr:uid="{00000000-0005-0000-0000-00005D000000}"/>
    <cellStyle name="Normal 18 3" xfId="110" xr:uid="{00000000-0005-0000-0000-00005E000000}"/>
    <cellStyle name="Normal 18 4" xfId="154" xr:uid="{00000000-0005-0000-0000-00005F000000}"/>
    <cellStyle name="Normal 19" xfId="66" xr:uid="{00000000-0005-0000-0000-000060000000}"/>
    <cellStyle name="Normal 19 2" xfId="88" xr:uid="{00000000-0005-0000-0000-000061000000}"/>
    <cellStyle name="Normal 19 2 2" xfId="133" xr:uid="{00000000-0005-0000-0000-000062000000}"/>
    <cellStyle name="Normal 19 3" xfId="111" xr:uid="{00000000-0005-0000-0000-000063000000}"/>
    <cellStyle name="Normal 19 4" xfId="155" xr:uid="{00000000-0005-0000-0000-000064000000}"/>
    <cellStyle name="Normal 2" xfId="1" xr:uid="{00000000-0005-0000-0000-000065000000}"/>
    <cellStyle name="Normal 2 2" xfId="6" xr:uid="{00000000-0005-0000-0000-000066000000}"/>
    <cellStyle name="Normal 2 2 2" xfId="166" xr:uid="{00000000-0005-0000-0000-000067000000}"/>
    <cellStyle name="Normal 2 2 3" xfId="162" xr:uid="{00000000-0005-0000-0000-000068000000}"/>
    <cellStyle name="Normal 2 2 4" xfId="161" xr:uid="{00000000-0005-0000-0000-000069000000}"/>
    <cellStyle name="Normal 2 3" xfId="71" xr:uid="{00000000-0005-0000-0000-00006A000000}"/>
    <cellStyle name="Normal 2 3 2" xfId="116" xr:uid="{00000000-0005-0000-0000-00006B000000}"/>
    <cellStyle name="Normal 2 3 2 2" xfId="187" xr:uid="{00000000-0005-0000-0000-00006C000000}"/>
    <cellStyle name="Normal 2 3 3" xfId="165" xr:uid="{00000000-0005-0000-0000-00006D000000}"/>
    <cellStyle name="Normal 2 3 4" xfId="168" xr:uid="{00000000-0005-0000-0000-00006E000000}"/>
    <cellStyle name="Normal 2 4" xfId="94" xr:uid="{00000000-0005-0000-0000-00006F000000}"/>
    <cellStyle name="Normal 2 4 2" xfId="164" xr:uid="{00000000-0005-0000-0000-000070000000}"/>
    <cellStyle name="Normal 2 5" xfId="160" xr:uid="{00000000-0005-0000-0000-000071000000}"/>
    <cellStyle name="Normal 2 6" xfId="138" xr:uid="{00000000-0005-0000-0000-000072000000}"/>
    <cellStyle name="Normal 2 7" xfId="49" xr:uid="{00000000-0005-0000-0000-000073000000}"/>
    <cellStyle name="Normal 20" xfId="67" xr:uid="{00000000-0005-0000-0000-000074000000}"/>
    <cellStyle name="Normal 20 2" xfId="89" xr:uid="{00000000-0005-0000-0000-000075000000}"/>
    <cellStyle name="Normal 20 2 2" xfId="134" xr:uid="{00000000-0005-0000-0000-000076000000}"/>
    <cellStyle name="Normal 20 3" xfId="112" xr:uid="{00000000-0005-0000-0000-000077000000}"/>
    <cellStyle name="Normal 20 4" xfId="156" xr:uid="{00000000-0005-0000-0000-000078000000}"/>
    <cellStyle name="Normal 21" xfId="68" xr:uid="{00000000-0005-0000-0000-000079000000}"/>
    <cellStyle name="Normal 21 2" xfId="90" xr:uid="{00000000-0005-0000-0000-00007A000000}"/>
    <cellStyle name="Normal 21 2 2" xfId="135" xr:uid="{00000000-0005-0000-0000-00007B000000}"/>
    <cellStyle name="Normal 21 3" xfId="113" xr:uid="{00000000-0005-0000-0000-00007C000000}"/>
    <cellStyle name="Normal 21 4" xfId="157" xr:uid="{00000000-0005-0000-0000-00007D000000}"/>
    <cellStyle name="Normal 22" xfId="69" xr:uid="{00000000-0005-0000-0000-00007E000000}"/>
    <cellStyle name="Normal 22 2" xfId="91" xr:uid="{00000000-0005-0000-0000-00007F000000}"/>
    <cellStyle name="Normal 22 2 2" xfId="136" xr:uid="{00000000-0005-0000-0000-000080000000}"/>
    <cellStyle name="Normal 22 3" xfId="114" xr:uid="{00000000-0005-0000-0000-000081000000}"/>
    <cellStyle name="Normal 22 4" xfId="158" xr:uid="{00000000-0005-0000-0000-000082000000}"/>
    <cellStyle name="Normal 23" xfId="48" xr:uid="{00000000-0005-0000-0000-000083000000}"/>
    <cellStyle name="Normal 23 2" xfId="93" xr:uid="{00000000-0005-0000-0000-000084000000}"/>
    <cellStyle name="Normal 23 3" xfId="163" xr:uid="{00000000-0005-0000-0000-000085000000}"/>
    <cellStyle name="Normal 24" xfId="7" xr:uid="{00000000-0005-0000-0000-000086000000}"/>
    <cellStyle name="Normal 24 2" xfId="186" xr:uid="{00000000-0005-0000-0000-000087000000}"/>
    <cellStyle name="Normal 25" xfId="70" xr:uid="{00000000-0005-0000-0000-000088000000}"/>
    <cellStyle name="Normal 25 2" xfId="115" xr:uid="{00000000-0005-0000-0000-000089000000}"/>
    <cellStyle name="Normal 26" xfId="92" xr:uid="{00000000-0005-0000-0000-00008A000000}"/>
    <cellStyle name="Normal 27" xfId="137" xr:uid="{00000000-0005-0000-0000-00008B000000}"/>
    <cellStyle name="Normal 28" xfId="5" xr:uid="{00000000-0005-0000-0000-00008C000000}"/>
    <cellStyle name="Normal 29" xfId="169" xr:uid="{00000000-0005-0000-0000-00008D000000}"/>
    <cellStyle name="Normal 3" xfId="50" xr:uid="{00000000-0005-0000-0000-00008E000000}"/>
    <cellStyle name="Normal 3 2" xfId="72" xr:uid="{00000000-0005-0000-0000-00008F000000}"/>
    <cellStyle name="Normal 3 2 2" xfId="117" xr:uid="{00000000-0005-0000-0000-000090000000}"/>
    <cellStyle name="Normal 3 3" xfId="95" xr:uid="{00000000-0005-0000-0000-000091000000}"/>
    <cellStyle name="Normal 3 4" xfId="139" xr:uid="{00000000-0005-0000-0000-000092000000}"/>
    <cellStyle name="Normal 30" xfId="185" xr:uid="{00000000-0005-0000-0000-000093000000}"/>
    <cellStyle name="Normal 31" xfId="188" xr:uid="{00000000-0005-0000-0000-000094000000}"/>
    <cellStyle name="Normal 4" xfId="51" xr:uid="{00000000-0005-0000-0000-000095000000}"/>
    <cellStyle name="Normal 4 2" xfId="73" xr:uid="{00000000-0005-0000-0000-000096000000}"/>
    <cellStyle name="Normal 4 2 2" xfId="118" xr:uid="{00000000-0005-0000-0000-000097000000}"/>
    <cellStyle name="Normal 4 3" xfId="96" xr:uid="{00000000-0005-0000-0000-000098000000}"/>
    <cellStyle name="Normal 4 4" xfId="140" xr:uid="{00000000-0005-0000-0000-000099000000}"/>
    <cellStyle name="Normal 5" xfId="52" xr:uid="{00000000-0005-0000-0000-00009A000000}"/>
    <cellStyle name="Normal 5 2" xfId="74" xr:uid="{00000000-0005-0000-0000-00009B000000}"/>
    <cellStyle name="Normal 5 2 2" xfId="119" xr:uid="{00000000-0005-0000-0000-00009C000000}"/>
    <cellStyle name="Normal 5 3" xfId="97" xr:uid="{00000000-0005-0000-0000-00009D000000}"/>
    <cellStyle name="Normal 5 4" xfId="141" xr:uid="{00000000-0005-0000-0000-00009E000000}"/>
    <cellStyle name="Normal 6" xfId="53" xr:uid="{00000000-0005-0000-0000-00009F000000}"/>
    <cellStyle name="Normal 6 2" xfId="75" xr:uid="{00000000-0005-0000-0000-0000A0000000}"/>
    <cellStyle name="Normal 6 2 2" xfId="120" xr:uid="{00000000-0005-0000-0000-0000A1000000}"/>
    <cellStyle name="Normal 6 3" xfId="98" xr:uid="{00000000-0005-0000-0000-0000A2000000}"/>
    <cellStyle name="Normal 6 4" xfId="142" xr:uid="{00000000-0005-0000-0000-0000A3000000}"/>
    <cellStyle name="Normal 6 5" xfId="184" xr:uid="{00000000-0005-0000-0000-0000A4000000}"/>
    <cellStyle name="Normal 7" xfId="54" xr:uid="{00000000-0005-0000-0000-0000A5000000}"/>
    <cellStyle name="Normal 7 2" xfId="76" xr:uid="{00000000-0005-0000-0000-0000A6000000}"/>
    <cellStyle name="Normal 7 2 2" xfId="121" xr:uid="{00000000-0005-0000-0000-0000A7000000}"/>
    <cellStyle name="Normal 7 3" xfId="99" xr:uid="{00000000-0005-0000-0000-0000A8000000}"/>
    <cellStyle name="Normal 7 4" xfId="143" xr:uid="{00000000-0005-0000-0000-0000A9000000}"/>
    <cellStyle name="Normal 8" xfId="55" xr:uid="{00000000-0005-0000-0000-0000AA000000}"/>
    <cellStyle name="Normal 8 2" xfId="77" xr:uid="{00000000-0005-0000-0000-0000AB000000}"/>
    <cellStyle name="Normal 8 2 2" xfId="122" xr:uid="{00000000-0005-0000-0000-0000AC000000}"/>
    <cellStyle name="Normal 8 3" xfId="100" xr:uid="{00000000-0005-0000-0000-0000AD000000}"/>
    <cellStyle name="Normal 8 4" xfId="144" xr:uid="{00000000-0005-0000-0000-0000AE000000}"/>
    <cellStyle name="Normal 9" xfId="56" xr:uid="{00000000-0005-0000-0000-0000AF000000}"/>
    <cellStyle name="Normal 9 2" xfId="78" xr:uid="{00000000-0005-0000-0000-0000B0000000}"/>
    <cellStyle name="Normal 9 2 2" xfId="123" xr:uid="{00000000-0005-0000-0000-0000B1000000}"/>
    <cellStyle name="Normal 9 3" xfId="101" xr:uid="{00000000-0005-0000-0000-0000B2000000}"/>
    <cellStyle name="Normal 9 4" xfId="145" xr:uid="{00000000-0005-0000-0000-0000B3000000}"/>
    <cellStyle name="Normal_Sheet1_1" xfId="2" xr:uid="{00000000-0005-0000-0000-0000B4000000}"/>
    <cellStyle name="Normal_water&amp;filters" xfId="3" xr:uid="{00000000-0005-0000-0000-0000B5000000}"/>
    <cellStyle name="Note" xfId="167" builtinId="10" customBuiltin="1"/>
    <cellStyle name="Note 2" xfId="159" xr:uid="{00000000-0005-0000-0000-0000B7000000}"/>
    <cellStyle name="Output" xfId="17" builtinId="21" customBuiltin="1"/>
    <cellStyle name="Title" xfId="8" builtinId="15" customBuiltin="1"/>
    <cellStyle name="Total" xfId="23" builtinId="25" customBuiltin="1"/>
    <cellStyle name="Total 2" xfId="183" xr:uid="{00000000-0005-0000-0000-0000BB000000}"/>
    <cellStyle name="Warning Text" xfId="21" builtinId="11" customBuiltin="1"/>
  </cellStyles>
  <dxfs count="0"/>
  <tableStyles count="0" defaultTableStyle="TableStyleMedium2" defaultPivotStyle="PivotStyleLight16"/>
  <colors>
    <mruColors>
      <color rgb="FFCCDAEA"/>
      <color rgb="FF000000"/>
      <color rgb="FFFFFF99"/>
      <color rgb="FFFF99FF"/>
      <color rgb="FFFF6600"/>
      <color rgb="FF66FF33"/>
      <color rgb="FF00FF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ose, Shanna L" id="{E8FC0932-AC0D-4023-9B6B-805DA2AE2F5C}" userId="S::slrose@usgs.gov::790ae754-503b-4e2f-bf8e-ed2850dd065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X28" dT="2019-09-13T20:45:26.14" personId="{E8FC0932-AC0D-4023-9B6B-805DA2AE2F5C}" id="{36255D72-0550-4598-BD96-72B17648CD56}">
    <text>Changed from &lt;MDL per Jen, 9/13/19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
  <sheetViews>
    <sheetView topLeftCell="A46" workbookViewId="0">
      <selection activeCell="G68" sqref="G68"/>
    </sheetView>
  </sheetViews>
  <sheetFormatPr defaultRowHeight="15" x14ac:dyDescent="0.25"/>
  <cols>
    <col min="1" max="1" width="15.7109375" style="345" customWidth="1"/>
    <col min="2" max="2" width="72.85546875" customWidth="1"/>
  </cols>
  <sheetData>
    <row r="1" spans="1:6" x14ac:dyDescent="0.25">
      <c r="A1" s="342" t="s">
        <v>17</v>
      </c>
      <c r="B1" s="341" t="s">
        <v>996</v>
      </c>
      <c r="C1" s="341" t="s">
        <v>998</v>
      </c>
    </row>
    <row r="2" spans="1:6" s="418" customFormat="1" ht="15.75" x14ac:dyDescent="0.25">
      <c r="A2" s="511" t="s">
        <v>3007</v>
      </c>
      <c r="B2" s="512"/>
      <c r="C2" s="513"/>
      <c r="D2" s="514"/>
      <c r="E2" s="514"/>
    </row>
    <row r="3" spans="1:6" s="418" customFormat="1" x14ac:dyDescent="0.25">
      <c r="A3" s="419" t="s">
        <v>2998</v>
      </c>
      <c r="B3" s="13" t="s">
        <v>2999</v>
      </c>
      <c r="C3" s="76"/>
      <c r="D3" s="418" t="s">
        <v>3070</v>
      </c>
    </row>
    <row r="4" spans="1:6" s="418" customFormat="1" ht="30" x14ac:dyDescent="0.25">
      <c r="A4" s="419" t="s">
        <v>2998</v>
      </c>
      <c r="B4" s="527" t="s">
        <v>3071</v>
      </c>
      <c r="C4" s="76"/>
      <c r="D4" s="418" t="s">
        <v>3070</v>
      </c>
      <c r="F4" s="714"/>
    </row>
    <row r="5" spans="1:6" s="418" customFormat="1" ht="30" x14ac:dyDescent="0.25">
      <c r="A5" s="419" t="s">
        <v>2998</v>
      </c>
      <c r="B5" s="527" t="s">
        <v>2013</v>
      </c>
      <c r="C5" s="76"/>
      <c r="D5" s="418" t="s">
        <v>3070</v>
      </c>
      <c r="F5" s="714"/>
    </row>
    <row r="6" spans="1:6" s="418" customFormat="1" ht="30" x14ac:dyDescent="0.25">
      <c r="A6" s="419" t="s">
        <v>2998</v>
      </c>
      <c r="B6" s="527" t="s">
        <v>1002</v>
      </c>
      <c r="C6" s="76"/>
      <c r="D6" s="418" t="s">
        <v>3070</v>
      </c>
      <c r="F6" s="714"/>
    </row>
    <row r="7" spans="1:6" s="418" customFormat="1" ht="30" x14ac:dyDescent="0.25">
      <c r="A7" s="419" t="s">
        <v>2998</v>
      </c>
      <c r="B7" s="527" t="s">
        <v>1004</v>
      </c>
      <c r="C7" s="76"/>
      <c r="F7" s="714"/>
    </row>
    <row r="8" spans="1:6" s="418" customFormat="1" x14ac:dyDescent="0.25">
      <c r="A8" s="419"/>
      <c r="B8" s="527"/>
      <c r="C8" s="76"/>
      <c r="F8" s="714"/>
    </row>
    <row r="9" spans="1:6" s="462" customFormat="1" x14ac:dyDescent="0.25">
      <c r="A9" s="431">
        <v>40969</v>
      </c>
      <c r="B9" s="462" t="s">
        <v>2996</v>
      </c>
      <c r="C9" s="461"/>
    </row>
    <row r="10" spans="1:6" ht="15" customHeight="1" x14ac:dyDescent="0.25">
      <c r="A10" s="343">
        <v>42186</v>
      </c>
      <c r="B10" s="68" t="s">
        <v>995</v>
      </c>
      <c r="C10" t="s">
        <v>657</v>
      </c>
      <c r="D10" s="68"/>
    </row>
    <row r="11" spans="1:6" x14ac:dyDescent="0.25">
      <c r="A11" s="343">
        <v>42193</v>
      </c>
      <c r="B11" t="s">
        <v>997</v>
      </c>
      <c r="C11" t="s">
        <v>656</v>
      </c>
    </row>
    <row r="12" spans="1:6" x14ac:dyDescent="0.25">
      <c r="A12" s="343"/>
      <c r="B12" s="37" t="s">
        <v>999</v>
      </c>
      <c r="C12" s="37" t="s">
        <v>656</v>
      </c>
    </row>
    <row r="14" spans="1:6" x14ac:dyDescent="0.25">
      <c r="A14" s="343">
        <v>42198</v>
      </c>
      <c r="B14" t="s">
        <v>1001</v>
      </c>
      <c r="C14" t="s">
        <v>656</v>
      </c>
    </row>
    <row r="15" spans="1:6" x14ac:dyDescent="0.25">
      <c r="A15" s="343">
        <v>42199</v>
      </c>
      <c r="B15" s="37" t="s">
        <v>1003</v>
      </c>
      <c r="C15" s="37" t="s">
        <v>656</v>
      </c>
    </row>
    <row r="16" spans="1:6" ht="115.5" customHeight="1" x14ac:dyDescent="0.25">
      <c r="A16" s="343">
        <v>42215</v>
      </c>
      <c r="B16" s="48" t="s">
        <v>1008</v>
      </c>
      <c r="C16" t="s">
        <v>656</v>
      </c>
    </row>
    <row r="17" spans="1:6" x14ac:dyDescent="0.25">
      <c r="A17" s="343">
        <v>42439</v>
      </c>
      <c r="B17" s="38" t="s">
        <v>1044</v>
      </c>
    </row>
    <row r="18" spans="1:6" s="324" customFormat="1" x14ac:dyDescent="0.25">
      <c r="A18" s="344">
        <v>42772</v>
      </c>
      <c r="B18" s="340" t="s">
        <v>1815</v>
      </c>
    </row>
    <row r="19" spans="1:6" x14ac:dyDescent="0.25">
      <c r="A19" s="343">
        <v>43026</v>
      </c>
      <c r="B19" s="66" t="s">
        <v>2002</v>
      </c>
      <c r="C19" s="66" t="s">
        <v>656</v>
      </c>
    </row>
    <row r="20" spans="1:6" s="347" customFormat="1" x14ac:dyDescent="0.25">
      <c r="A20" s="346">
        <v>43026</v>
      </c>
      <c r="B20" s="35" t="s">
        <v>2010</v>
      </c>
      <c r="C20" s="35" t="s">
        <v>656</v>
      </c>
      <c r="D20" s="347" t="s">
        <v>2012</v>
      </c>
      <c r="F20" s="347" t="s">
        <v>2562</v>
      </c>
    </row>
    <row r="21" spans="1:6" x14ac:dyDescent="0.25">
      <c r="A21" s="343">
        <v>43026</v>
      </c>
      <c r="B21" s="66" t="s">
        <v>2011</v>
      </c>
      <c r="C21" s="66" t="s">
        <v>656</v>
      </c>
    </row>
    <row r="22" spans="1:6" s="324" customFormat="1" x14ac:dyDescent="0.25">
      <c r="A22" s="344">
        <v>43026</v>
      </c>
      <c r="B22" s="340" t="s">
        <v>2009</v>
      </c>
      <c r="C22" s="340" t="s">
        <v>656</v>
      </c>
    </row>
    <row r="23" spans="1:6" x14ac:dyDescent="0.25">
      <c r="A23" s="343">
        <v>43026</v>
      </c>
      <c r="B23" s="66" t="s">
        <v>2014</v>
      </c>
      <c r="C23" s="66" t="s">
        <v>656</v>
      </c>
    </row>
    <row r="24" spans="1:6" s="324" customFormat="1" x14ac:dyDescent="0.25">
      <c r="A24" s="344">
        <v>43027</v>
      </c>
      <c r="B24" s="340" t="s">
        <v>2015</v>
      </c>
      <c r="C24" s="340" t="s">
        <v>656</v>
      </c>
    </row>
    <row r="25" spans="1:6" x14ac:dyDescent="0.25">
      <c r="A25" s="343">
        <v>43033</v>
      </c>
      <c r="B25" s="66" t="s">
        <v>2561</v>
      </c>
      <c r="C25" s="66" t="s">
        <v>656</v>
      </c>
    </row>
    <row r="26" spans="1:6" s="324" customFormat="1" x14ac:dyDescent="0.25">
      <c r="A26" s="344">
        <v>43040</v>
      </c>
      <c r="B26" s="340" t="s">
        <v>2563</v>
      </c>
      <c r="C26" s="340" t="s">
        <v>656</v>
      </c>
    </row>
    <row r="27" spans="1:6" x14ac:dyDescent="0.25">
      <c r="A27" s="343">
        <v>43047</v>
      </c>
      <c r="B27" s="66" t="s">
        <v>2564</v>
      </c>
      <c r="C27" s="66" t="s">
        <v>656</v>
      </c>
      <c r="D27" t="s">
        <v>2565</v>
      </c>
    </row>
    <row r="28" spans="1:6" s="324" customFormat="1" x14ac:dyDescent="0.25">
      <c r="A28" s="344">
        <v>43047</v>
      </c>
      <c r="B28" s="340" t="s">
        <v>2603</v>
      </c>
      <c r="C28" s="340" t="s">
        <v>656</v>
      </c>
      <c r="D28" s="324" t="s">
        <v>2565</v>
      </c>
    </row>
    <row r="29" spans="1:6" x14ac:dyDescent="0.25">
      <c r="A29" s="343">
        <v>43073</v>
      </c>
      <c r="B29" s="66" t="s">
        <v>2615</v>
      </c>
      <c r="C29" s="66" t="s">
        <v>656</v>
      </c>
      <c r="D29" t="s">
        <v>2616</v>
      </c>
    </row>
    <row r="30" spans="1:6" s="324" customFormat="1" x14ac:dyDescent="0.25">
      <c r="A30" s="397"/>
    </row>
    <row r="31" spans="1:6" x14ac:dyDescent="0.25">
      <c r="A31" s="343">
        <v>43166</v>
      </c>
      <c r="B31" s="66" t="s">
        <v>2662</v>
      </c>
    </row>
    <row r="32" spans="1:6" s="324" customFormat="1" x14ac:dyDescent="0.25">
      <c r="A32" s="344">
        <v>43166</v>
      </c>
      <c r="B32" s="340" t="s">
        <v>2663</v>
      </c>
    </row>
    <row r="33" spans="1:2" s="411" customFormat="1" x14ac:dyDescent="0.25">
      <c r="A33" s="409">
        <v>43179</v>
      </c>
      <c r="B33" s="410" t="s">
        <v>2664</v>
      </c>
    </row>
    <row r="34" spans="1:2" s="411" customFormat="1" x14ac:dyDescent="0.25">
      <c r="A34" s="409">
        <v>43180</v>
      </c>
      <c r="B34" s="410" t="s">
        <v>2665</v>
      </c>
    </row>
    <row r="35" spans="1:2" s="411" customFormat="1" x14ac:dyDescent="0.25">
      <c r="A35" s="409">
        <v>43186</v>
      </c>
      <c r="B35" s="410" t="s">
        <v>2666</v>
      </c>
    </row>
    <row r="36" spans="1:2" s="411" customFormat="1" x14ac:dyDescent="0.25">
      <c r="A36" s="409">
        <v>43209</v>
      </c>
      <c r="B36" s="410" t="s">
        <v>2668</v>
      </c>
    </row>
    <row r="37" spans="1:2" s="411" customFormat="1" x14ac:dyDescent="0.25">
      <c r="A37" s="409">
        <v>43224</v>
      </c>
      <c r="B37" s="410" t="s">
        <v>2679</v>
      </c>
    </row>
    <row r="38" spans="1:2" x14ac:dyDescent="0.25">
      <c r="A38" s="343">
        <v>43241</v>
      </c>
      <c r="B38" s="66" t="s">
        <v>2716</v>
      </c>
    </row>
    <row r="39" spans="1:2" x14ac:dyDescent="0.25">
      <c r="A39" s="343">
        <v>43334</v>
      </c>
      <c r="B39" s="345" t="s">
        <v>2719</v>
      </c>
    </row>
    <row r="40" spans="1:2" x14ac:dyDescent="0.25">
      <c r="A40" s="343">
        <v>43354</v>
      </c>
      <c r="B40" s="66" t="s">
        <v>2722</v>
      </c>
    </row>
    <row r="41" spans="1:2" x14ac:dyDescent="0.25">
      <c r="A41" s="416"/>
      <c r="B41" s="347"/>
    </row>
    <row r="42" spans="1:2" x14ac:dyDescent="0.25">
      <c r="A42" s="431">
        <v>43448</v>
      </c>
      <c r="B42" s="418" t="s">
        <v>2738</v>
      </c>
    </row>
    <row r="43" spans="1:2" x14ac:dyDescent="0.25">
      <c r="A43" s="431">
        <v>43448</v>
      </c>
      <c r="B43" s="418" t="s">
        <v>2737</v>
      </c>
    </row>
    <row r="44" spans="1:2" x14ac:dyDescent="0.25">
      <c r="A44" s="431">
        <v>43448</v>
      </c>
      <c r="B44" s="418" t="s">
        <v>2769</v>
      </c>
    </row>
    <row r="45" spans="1:2" x14ac:dyDescent="0.25">
      <c r="A45" s="431">
        <v>43455</v>
      </c>
      <c r="B45" s="418" t="s">
        <v>2772</v>
      </c>
    </row>
    <row r="46" spans="1:2" x14ac:dyDescent="0.25">
      <c r="A46" s="431">
        <v>43507</v>
      </c>
      <c r="B46" s="418" t="s">
        <v>2818</v>
      </c>
    </row>
    <row r="47" spans="1:2" x14ac:dyDescent="0.25">
      <c r="A47" s="431">
        <v>43518</v>
      </c>
      <c r="B47" s="418" t="s">
        <v>2820</v>
      </c>
    </row>
    <row r="48" spans="1:2" x14ac:dyDescent="0.25">
      <c r="A48" s="431">
        <v>43524</v>
      </c>
      <c r="B48" s="418" t="s">
        <v>2821</v>
      </c>
    </row>
    <row r="49" spans="1:3" x14ac:dyDescent="0.25">
      <c r="A49" s="344">
        <v>43524</v>
      </c>
      <c r="B49" s="430" t="s">
        <v>2892</v>
      </c>
    </row>
    <row r="50" spans="1:3" x14ac:dyDescent="0.25">
      <c r="A50" s="431">
        <v>43542</v>
      </c>
      <c r="B50" s="418" t="s">
        <v>2986</v>
      </c>
    </row>
    <row r="51" spans="1:3" x14ac:dyDescent="0.25">
      <c r="A51" s="431">
        <v>43542</v>
      </c>
      <c r="B51" s="418" t="s">
        <v>2987</v>
      </c>
    </row>
    <row r="52" spans="1:3" x14ac:dyDescent="0.25">
      <c r="A52" s="431">
        <v>43542</v>
      </c>
      <c r="B52" s="418" t="s">
        <v>2988</v>
      </c>
    </row>
    <row r="53" spans="1:3" x14ac:dyDescent="0.25">
      <c r="A53" s="460">
        <v>43542</v>
      </c>
      <c r="B53" s="418" t="s">
        <v>2989</v>
      </c>
    </row>
    <row r="54" spans="1:3" x14ac:dyDescent="0.25">
      <c r="A54" s="460">
        <v>43542</v>
      </c>
      <c r="B54" s="418" t="s">
        <v>2992</v>
      </c>
    </row>
    <row r="55" spans="1:3" x14ac:dyDescent="0.25">
      <c r="A55" s="431">
        <v>43552</v>
      </c>
      <c r="B55" s="418" t="s">
        <v>2993</v>
      </c>
    </row>
    <row r="56" spans="1:3" x14ac:dyDescent="0.25">
      <c r="A56" s="431">
        <v>43553</v>
      </c>
      <c r="B56" s="418" t="s">
        <v>2994</v>
      </c>
    </row>
    <row r="57" spans="1:3" x14ac:dyDescent="0.25">
      <c r="A57" s="344">
        <v>43558</v>
      </c>
      <c r="B57" s="430" t="s">
        <v>3074</v>
      </c>
    </row>
    <row r="58" spans="1:3" x14ac:dyDescent="0.25">
      <c r="A58" s="431">
        <v>43570</v>
      </c>
      <c r="B58" s="418" t="s">
        <v>3125</v>
      </c>
    </row>
    <row r="59" spans="1:3" x14ac:dyDescent="0.25">
      <c r="A59" s="344">
        <v>43570</v>
      </c>
      <c r="B59" s="430" t="s">
        <v>3127</v>
      </c>
    </row>
    <row r="60" spans="1:3" x14ac:dyDescent="0.25">
      <c r="A60" s="431">
        <v>43613</v>
      </c>
      <c r="B60" s="418" t="s">
        <v>3128</v>
      </c>
    </row>
    <row r="61" spans="1:3" x14ac:dyDescent="0.25">
      <c r="A61" s="344">
        <v>43614</v>
      </c>
      <c r="B61" s="430" t="s">
        <v>3129</v>
      </c>
      <c r="C61" s="324" t="s">
        <v>3130</v>
      </c>
    </row>
    <row r="62" spans="1:3" x14ac:dyDescent="0.25">
      <c r="A62" s="431">
        <v>43629</v>
      </c>
      <c r="B62" s="418" t="s">
        <v>3131</v>
      </c>
      <c r="C62" t="s">
        <v>3132</v>
      </c>
    </row>
    <row r="63" spans="1:3" x14ac:dyDescent="0.25">
      <c r="A63" s="431">
        <v>43629</v>
      </c>
      <c r="B63" s="418" t="s">
        <v>3147</v>
      </c>
      <c r="C63" s="68" t="s">
        <v>3132</v>
      </c>
    </row>
    <row r="64" spans="1:3" x14ac:dyDescent="0.25">
      <c r="A64" s="344">
        <v>43629</v>
      </c>
      <c r="B64" s="430" t="s">
        <v>3148</v>
      </c>
      <c r="C64" s="324" t="s">
        <v>3132</v>
      </c>
    </row>
    <row r="65" spans="1:3" x14ac:dyDescent="0.25">
      <c r="A65" s="431">
        <v>43630</v>
      </c>
      <c r="B65" s="418" t="s">
        <v>3149</v>
      </c>
      <c r="C65" s="418" t="s">
        <v>3151</v>
      </c>
    </row>
    <row r="66" spans="1:3" x14ac:dyDescent="0.25">
      <c r="A66" s="344">
        <v>43630</v>
      </c>
      <c r="B66" s="430" t="s">
        <v>3150</v>
      </c>
      <c r="C66" s="430" t="s">
        <v>3151</v>
      </c>
    </row>
    <row r="67" spans="1:3" x14ac:dyDescent="0.25">
      <c r="A67" s="431">
        <v>43635</v>
      </c>
      <c r="B67" s="418" t="s">
        <v>3152</v>
      </c>
      <c r="C67" s="418" t="s">
        <v>3151</v>
      </c>
    </row>
  </sheetData>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P754"/>
  <sheetViews>
    <sheetView zoomScale="85" zoomScaleNormal="85" workbookViewId="0">
      <pane xSplit="18" ySplit="8" topLeftCell="BF310" activePane="bottomRight" state="frozen"/>
      <selection pane="topRight" activeCell="S1" sqref="S1"/>
      <selection pane="bottomLeft" activeCell="A9" sqref="A9"/>
      <selection pane="bottomRight" activeCell="BT314" sqref="BT314"/>
    </sheetView>
  </sheetViews>
  <sheetFormatPr defaultRowHeight="15.75" x14ac:dyDescent="0.25"/>
  <cols>
    <col min="1" max="1" width="9.140625" style="522" hidden="1" customWidth="1"/>
    <col min="2" max="2" width="15.28515625" style="13" hidden="1" customWidth="1"/>
    <col min="3" max="4" width="9.140625" style="132" hidden="1" customWidth="1"/>
    <col min="5" max="5" width="15" style="522" hidden="1" customWidth="1"/>
    <col min="6" max="6" width="11" style="522" hidden="1" customWidth="1"/>
    <col min="7" max="7" width="19.85546875" style="13" hidden="1" customWidth="1"/>
    <col min="8" max="8" width="21.28515625" style="6" hidden="1" customWidth="1"/>
    <col min="9" max="9" width="7" style="6" hidden="1" customWidth="1"/>
    <col min="10" max="10" width="9.5703125" style="522" hidden="1" customWidth="1"/>
    <col min="11" max="11" width="25.28515625" style="351" hidden="1" customWidth="1"/>
    <col min="12" max="12" width="17.28515625" style="528" hidden="1" customWidth="1"/>
    <col min="13" max="13" width="9.140625" style="13" hidden="1" customWidth="1"/>
    <col min="14" max="14" width="7.7109375" style="13" hidden="1" customWidth="1"/>
    <col min="15" max="15" width="11.28515625" style="13" hidden="1" customWidth="1"/>
    <col min="16" max="16" width="17.7109375" style="419" customWidth="1"/>
    <col min="17" max="17" width="12" style="419" customWidth="1"/>
    <col min="18" max="18" width="17.85546875" style="102" customWidth="1"/>
    <col min="19" max="19" width="12.85546875" style="522" customWidth="1"/>
    <col min="20" max="20" width="10.5703125" style="522" customWidth="1"/>
    <col min="21" max="21" width="9.85546875" style="522" customWidth="1"/>
    <col min="22" max="22" width="8.28515625" style="522" customWidth="1"/>
    <col min="23" max="24" width="9.140625" style="522" customWidth="1"/>
    <col min="25" max="25" width="9.7109375" style="518" customWidth="1"/>
    <col min="26" max="26" width="11" style="522" customWidth="1"/>
    <col min="27" max="30" width="9.140625" style="522" customWidth="1"/>
    <col min="31" max="31" width="9.7109375" style="522" customWidth="1"/>
    <col min="32" max="32" width="9.7109375" style="518" customWidth="1"/>
    <col min="33" max="34" width="10.7109375" style="522" customWidth="1"/>
    <col min="35" max="36" width="9.7109375" style="522" customWidth="1"/>
    <col min="37" max="37" width="9.140625" style="522" customWidth="1"/>
    <col min="38" max="38" width="10" style="522" customWidth="1"/>
    <col min="39" max="39" width="9.7109375" style="518" customWidth="1"/>
    <col min="40" max="40" width="9.42578125" style="29" customWidth="1"/>
    <col min="41" max="41" width="9" style="29" customWidth="1"/>
    <col min="42" max="42" width="9.28515625" style="29" customWidth="1"/>
    <col min="43" max="43" width="13" style="29" customWidth="1"/>
    <col min="44" max="44" width="9.140625" style="412" customWidth="1"/>
    <col min="45" max="45" width="15.5703125" style="548" customWidth="1"/>
    <col min="46" max="46" width="12.42578125" style="17" customWidth="1"/>
    <col min="47" max="47" width="11.5703125" style="12" customWidth="1"/>
    <col min="48" max="48" width="10" style="12" customWidth="1"/>
    <col min="49" max="49" width="11" style="12" customWidth="1"/>
    <col min="50" max="50" width="9.140625" style="12" customWidth="1"/>
    <col min="51" max="51" width="10.7109375" style="42" customWidth="1"/>
    <col min="52" max="52" width="9.140625" style="520" customWidth="1"/>
    <col min="53" max="53" width="11.140625" style="17" customWidth="1"/>
    <col min="54" max="57" width="9.140625" style="522" customWidth="1"/>
    <col min="58" max="58" width="12.5703125" style="237" customWidth="1"/>
    <col min="59" max="59" width="12.5703125" style="521" customWidth="1"/>
    <col min="60" max="60" width="9.140625" style="726" customWidth="1"/>
    <col min="61" max="61" width="12.5703125" style="67" customWidth="1"/>
    <col min="62" max="62" width="10.85546875" style="473" customWidth="1"/>
    <col min="63" max="63" width="10.7109375" style="12" customWidth="1"/>
    <col min="64" max="65" width="10.7109375" style="473" customWidth="1"/>
    <col min="66" max="66" width="12.5703125" style="13" customWidth="1"/>
    <col min="67" max="67" width="12.42578125" style="520" customWidth="1"/>
    <col min="68" max="68" width="11" style="522" customWidth="1"/>
    <col min="69" max="69" width="12.85546875" style="716" customWidth="1"/>
    <col min="70" max="70" width="10.5703125" style="716" customWidth="1"/>
    <col min="71" max="72" width="10.5703125" style="752" customWidth="1"/>
    <col min="73" max="73" width="12.5703125" style="237" customWidth="1"/>
    <col min="74" max="74" width="10.28515625" style="338" customWidth="1"/>
    <col min="75" max="75" width="10" style="14" customWidth="1"/>
    <col min="76" max="76" width="10" style="781" customWidth="1"/>
    <col min="77" max="77" width="11.140625" style="12" customWidth="1"/>
    <col min="78" max="81" width="9.140625" style="12" customWidth="1"/>
    <col min="82" max="82" width="10.7109375" style="815" customWidth="1"/>
    <col min="83" max="83" width="10.28515625" style="522" customWidth="1"/>
    <col min="84" max="86" width="11.42578125" style="522" customWidth="1"/>
    <col min="87" max="87" width="11.42578125" style="237" customWidth="1"/>
    <col min="88" max="88" width="11.42578125" style="521" customWidth="1"/>
    <col min="89" max="89" width="12.7109375" style="522" customWidth="1"/>
    <col min="90" max="90" width="11.85546875" style="522" customWidth="1"/>
    <col min="91" max="92" width="14.85546875" style="522" customWidth="1"/>
    <col min="93" max="93" width="14.85546875" style="14" customWidth="1"/>
    <col min="94" max="94" width="14.85546875" style="521" customWidth="1"/>
    <col min="95" max="95" width="10.42578125" style="29" customWidth="1"/>
    <col min="96" max="98" width="9.140625" style="464" customWidth="1"/>
    <col min="99" max="99" width="9.140625" style="237" customWidth="1"/>
    <col min="100" max="100" width="9.85546875" style="521" customWidth="1"/>
    <col min="101" max="101" width="9.5703125" style="336" customWidth="1"/>
    <col min="102" max="102" width="10" style="13" customWidth="1"/>
    <col min="103" max="106" width="9.140625" style="13" customWidth="1"/>
    <col min="107" max="107" width="10.42578125" style="521" customWidth="1"/>
    <col min="108" max="108" width="11.28515625" style="13" customWidth="1"/>
    <col min="109" max="112" width="9.140625" style="13" customWidth="1"/>
    <col min="113" max="113" width="10.42578125" style="521" customWidth="1"/>
    <col min="114" max="114" width="9.140625" style="10" customWidth="1"/>
    <col min="115" max="115" width="11.7109375" style="549" customWidth="1"/>
    <col min="116" max="116" width="30.5703125" style="13" customWidth="1"/>
    <col min="117" max="16384" width="9.140625" style="522"/>
  </cols>
  <sheetData>
    <row r="1" spans="1:116" ht="18.75" x14ac:dyDescent="0.3">
      <c r="A1" s="515" t="s">
        <v>3023</v>
      </c>
      <c r="B1" s="132"/>
      <c r="D1" s="515"/>
      <c r="E1" s="515"/>
      <c r="F1" s="515"/>
      <c r="G1" s="515"/>
      <c r="H1" s="515"/>
      <c r="I1" s="13"/>
      <c r="J1" s="516"/>
      <c r="K1" s="517"/>
      <c r="L1" s="13"/>
      <c r="R1" s="419"/>
      <c r="S1" s="419"/>
      <c r="T1" s="419"/>
      <c r="U1" s="419"/>
      <c r="V1" s="419"/>
      <c r="W1" s="419"/>
      <c r="X1" s="419"/>
      <c r="Y1" s="310"/>
      <c r="Z1" s="419"/>
      <c r="AA1" s="419"/>
      <c r="AB1" s="419"/>
      <c r="AC1" s="419"/>
      <c r="AD1" s="419"/>
      <c r="AE1" s="419"/>
      <c r="AF1" s="310"/>
      <c r="AG1" s="13"/>
      <c r="AH1" s="13"/>
      <c r="AI1" s="13"/>
      <c r="AJ1" s="13"/>
      <c r="AK1" s="13"/>
      <c r="AL1" s="13"/>
      <c r="AN1" s="464"/>
      <c r="AO1" s="464"/>
      <c r="AP1" s="464"/>
      <c r="AQ1" s="464"/>
      <c r="AR1" s="330"/>
      <c r="AS1" s="519"/>
      <c r="AT1" s="15"/>
      <c r="AU1" s="19"/>
      <c r="AV1" s="19"/>
      <c r="AW1" s="19"/>
      <c r="AX1" s="19"/>
      <c r="AY1" s="41"/>
      <c r="BA1" s="15"/>
      <c r="BB1" s="13"/>
      <c r="BC1" s="13"/>
      <c r="BD1" s="13"/>
      <c r="BE1" s="13"/>
      <c r="BJ1" s="25"/>
      <c r="BK1" s="19"/>
      <c r="BL1" s="25"/>
      <c r="BM1" s="25"/>
      <c r="BN1" s="19"/>
      <c r="BP1" s="13"/>
      <c r="BS1" s="715"/>
      <c r="BT1" s="715"/>
      <c r="BV1" s="520"/>
      <c r="BW1" s="3"/>
      <c r="BX1" s="504"/>
      <c r="BY1" s="19"/>
      <c r="BZ1" s="19"/>
      <c r="CA1" s="19"/>
      <c r="CB1" s="19"/>
      <c r="CC1" s="19"/>
      <c r="CD1" s="804"/>
      <c r="CE1" s="13"/>
      <c r="CF1" s="13"/>
      <c r="CG1" s="13"/>
      <c r="CH1" s="13"/>
      <c r="CK1" s="35"/>
      <c r="CL1" s="13"/>
      <c r="CM1" s="13"/>
      <c r="CN1" s="13"/>
      <c r="CO1" s="3"/>
      <c r="CQ1" s="464"/>
      <c r="CX1" s="35"/>
    </row>
    <row r="2" spans="1:116" ht="26.25" customHeight="1" x14ac:dyDescent="0.25">
      <c r="A2" s="19"/>
      <c r="B2" s="132"/>
      <c r="D2" s="27"/>
      <c r="E2" s="27"/>
      <c r="F2" s="13"/>
      <c r="G2" s="6"/>
      <c r="I2" s="13"/>
      <c r="J2" s="516"/>
      <c r="K2" s="523"/>
      <c r="L2" s="13"/>
      <c r="U2" s="13"/>
      <c r="V2" s="13"/>
      <c r="W2" s="524"/>
      <c r="X2" s="13"/>
      <c r="Z2" s="13"/>
      <c r="AA2" s="13"/>
      <c r="AB2" s="13"/>
      <c r="AC2" s="13"/>
      <c r="AD2" s="13"/>
      <c r="AE2" s="13"/>
      <c r="AG2" s="13"/>
      <c r="AH2" s="13"/>
      <c r="AI2" s="13"/>
      <c r="AJ2" s="13"/>
      <c r="AK2" s="13"/>
      <c r="AL2" s="13"/>
      <c r="AN2" s="464"/>
      <c r="AO2" s="464"/>
      <c r="AP2" s="464"/>
      <c r="AQ2" s="464"/>
      <c r="AS2" s="519"/>
      <c r="AT2" s="1005" t="s">
        <v>179</v>
      </c>
      <c r="AU2" s="1006"/>
      <c r="AV2" s="19"/>
      <c r="AW2" s="19"/>
      <c r="AX2" s="19"/>
      <c r="AY2" s="41"/>
      <c r="BA2" s="15"/>
      <c r="BB2" s="13"/>
      <c r="BC2" s="13"/>
      <c r="BD2" s="13"/>
      <c r="BE2" s="13"/>
      <c r="BI2" s="525"/>
      <c r="BJ2" s="526"/>
      <c r="BK2" s="527"/>
      <c r="BL2" s="526"/>
      <c r="BM2" s="526"/>
      <c r="BN2" s="527"/>
      <c r="BP2" s="13"/>
      <c r="BS2" s="715"/>
      <c r="BT2" s="715"/>
      <c r="BV2" s="520"/>
      <c r="BW2" s="3"/>
      <c r="BX2" s="504"/>
      <c r="BY2" s="19"/>
      <c r="BZ2" s="19"/>
      <c r="CA2" s="19"/>
      <c r="CB2" s="19"/>
      <c r="CC2" s="19"/>
      <c r="CD2" s="804"/>
      <c r="CE2" s="13"/>
      <c r="CF2" s="13"/>
      <c r="CG2" s="13"/>
      <c r="CH2" s="13"/>
      <c r="CK2" s="35"/>
      <c r="CL2" s="13"/>
      <c r="CM2" s="13"/>
      <c r="CN2" s="13"/>
      <c r="CO2" s="3"/>
      <c r="CQ2" s="464"/>
    </row>
    <row r="3" spans="1:116" ht="26.25" customHeight="1" x14ac:dyDescent="0.25">
      <c r="A3" s="419"/>
      <c r="B3" s="419"/>
      <c r="C3" s="419"/>
      <c r="D3" s="419"/>
      <c r="E3" s="419"/>
      <c r="F3" s="419"/>
      <c r="G3" s="419"/>
      <c r="H3" s="419"/>
      <c r="I3" s="419"/>
      <c r="J3" s="419"/>
      <c r="K3" s="419"/>
      <c r="L3" s="419"/>
      <c r="M3" s="419"/>
      <c r="N3" s="419"/>
      <c r="O3" s="419"/>
      <c r="U3" s="13"/>
      <c r="V3" s="13"/>
      <c r="W3" s="524"/>
      <c r="X3" s="13"/>
      <c r="Z3" s="13"/>
      <c r="AA3" s="13"/>
      <c r="AB3" s="13"/>
      <c r="AC3" s="13"/>
      <c r="AD3" s="13"/>
      <c r="AE3" s="13"/>
      <c r="AG3" s="13"/>
      <c r="AH3" s="13"/>
      <c r="AI3" s="13"/>
      <c r="AJ3" s="13"/>
      <c r="AK3" s="13"/>
      <c r="AL3" s="13"/>
      <c r="AN3" s="464"/>
      <c r="AO3" s="464"/>
      <c r="AP3" s="464"/>
      <c r="AQ3" s="464"/>
      <c r="AS3" s="519"/>
      <c r="AT3" s="15"/>
      <c r="AU3" s="15"/>
      <c r="AV3" s="19"/>
      <c r="AW3" s="19"/>
      <c r="AX3" s="19"/>
      <c r="AY3" s="41"/>
      <c r="BA3" s="525"/>
      <c r="BB3" s="13"/>
      <c r="BC3" s="13"/>
      <c r="BD3" s="13"/>
      <c r="BE3" s="13"/>
      <c r="BI3" s="525"/>
      <c r="BJ3" s="526"/>
      <c r="BK3" s="527"/>
      <c r="BL3" s="526"/>
      <c r="BM3" s="526"/>
      <c r="BN3" s="527"/>
      <c r="BP3" s="13"/>
      <c r="BS3" s="715"/>
      <c r="BT3" s="715"/>
      <c r="BV3" s="520"/>
      <c r="BW3" s="3"/>
      <c r="BX3" s="504"/>
      <c r="BY3" s="19"/>
      <c r="BZ3" s="19"/>
      <c r="CA3" s="19"/>
      <c r="CB3" s="19"/>
      <c r="CC3" s="19"/>
      <c r="CD3" s="804"/>
      <c r="CE3" s="13"/>
      <c r="CF3" s="13"/>
      <c r="CG3" s="13"/>
      <c r="CH3" s="13"/>
      <c r="CK3" s="35"/>
      <c r="CL3" s="13"/>
      <c r="CM3" s="13"/>
      <c r="CN3" s="13"/>
      <c r="CO3" s="3"/>
      <c r="CQ3" s="464"/>
    </row>
    <row r="4" spans="1:116" ht="24.75" customHeight="1" x14ac:dyDescent="0.25">
      <c r="C4" s="217" t="s">
        <v>1007</v>
      </c>
      <c r="D4" s="217" t="s">
        <v>1007</v>
      </c>
      <c r="E4" s="217" t="s">
        <v>1007</v>
      </c>
      <c r="F4" s="217" t="s">
        <v>1007</v>
      </c>
      <c r="G4" s="217" t="s">
        <v>1007</v>
      </c>
      <c r="H4" s="217" t="s">
        <v>1007</v>
      </c>
      <c r="I4" s="217" t="s">
        <v>1007</v>
      </c>
      <c r="U4" s="13"/>
      <c r="V4" s="13"/>
      <c r="W4" s="524"/>
      <c r="X4" s="13"/>
      <c r="Y4" s="529" t="s">
        <v>2001</v>
      </c>
      <c r="Z4" s="13"/>
      <c r="AA4" s="13"/>
      <c r="AB4" s="13"/>
      <c r="AC4" s="13"/>
      <c r="AD4" s="13"/>
      <c r="AE4" s="13"/>
      <c r="AF4" s="529" t="s">
        <v>2001</v>
      </c>
      <c r="AG4" s="13"/>
      <c r="AH4" s="13"/>
      <c r="AI4" s="13"/>
      <c r="AJ4" s="13"/>
      <c r="AK4" s="13"/>
      <c r="AL4" s="13"/>
      <c r="AM4" s="529" t="s">
        <v>2001</v>
      </c>
      <c r="AN4" s="464"/>
      <c r="AO4" s="464"/>
      <c r="AP4" s="464"/>
      <c r="AQ4" s="464"/>
      <c r="AR4" s="530" t="s">
        <v>2003</v>
      </c>
      <c r="AS4" s="519"/>
      <c r="AT4" s="988" t="s">
        <v>517</v>
      </c>
      <c r="AU4" s="988" t="s">
        <v>517</v>
      </c>
      <c r="AV4" s="988" t="s">
        <v>517</v>
      </c>
      <c r="AW4" s="988" t="s">
        <v>517</v>
      </c>
      <c r="AX4" s="988" t="s">
        <v>517</v>
      </c>
      <c r="AY4" s="988" t="s">
        <v>517</v>
      </c>
      <c r="AZ4" s="989" t="s">
        <v>517</v>
      </c>
      <c r="BA4" s="988" t="s">
        <v>517</v>
      </c>
      <c r="BB4" s="988" t="s">
        <v>517</v>
      </c>
      <c r="BC4" s="988" t="s">
        <v>517</v>
      </c>
      <c r="BD4" s="988" t="s">
        <v>517</v>
      </c>
      <c r="BE4" s="988" t="s">
        <v>517</v>
      </c>
      <c r="BF4" s="990" t="s">
        <v>517</v>
      </c>
      <c r="BG4" s="991" t="s">
        <v>517</v>
      </c>
      <c r="BH4" s="992" t="s">
        <v>517</v>
      </c>
      <c r="BI4" s="484" t="s">
        <v>517</v>
      </c>
      <c r="BJ4" s="467" t="s">
        <v>517</v>
      </c>
      <c r="BK4" s="16" t="s">
        <v>517</v>
      </c>
      <c r="BL4" s="467" t="s">
        <v>517</v>
      </c>
      <c r="BM4" s="467" t="s">
        <v>517</v>
      </c>
      <c r="BN4" s="325" t="s">
        <v>517</v>
      </c>
      <c r="BO4" s="325" t="s">
        <v>517</v>
      </c>
      <c r="BP4" s="484" t="s">
        <v>517</v>
      </c>
      <c r="BQ4" s="802" t="s">
        <v>517</v>
      </c>
      <c r="BR4" s="802" t="s">
        <v>517</v>
      </c>
      <c r="BS4" s="802" t="s">
        <v>517</v>
      </c>
      <c r="BT4" s="802" t="s">
        <v>517</v>
      </c>
      <c r="BU4" s="484" t="s">
        <v>517</v>
      </c>
      <c r="BV4" s="803" t="s">
        <v>517</v>
      </c>
      <c r="BW4" s="16" t="s">
        <v>517</v>
      </c>
      <c r="BX4" s="325" t="s">
        <v>517</v>
      </c>
      <c r="BY4" s="848" t="s">
        <v>1000</v>
      </c>
      <c r="BZ4" s="848" t="s">
        <v>516</v>
      </c>
      <c r="CA4" s="848" t="s">
        <v>516</v>
      </c>
      <c r="CB4" s="848" t="s">
        <v>516</v>
      </c>
      <c r="CC4" s="848" t="s">
        <v>516</v>
      </c>
      <c r="CD4" s="849" t="s">
        <v>516</v>
      </c>
      <c r="CE4" s="848" t="s">
        <v>516</v>
      </c>
      <c r="CF4" s="848" t="s">
        <v>516</v>
      </c>
      <c r="CG4" s="848" t="s">
        <v>516</v>
      </c>
      <c r="CH4" s="848" t="s">
        <v>516</v>
      </c>
      <c r="CI4" s="848" t="s">
        <v>516</v>
      </c>
      <c r="CJ4" s="849" t="s">
        <v>516</v>
      </c>
      <c r="CK4" s="848" t="s">
        <v>516</v>
      </c>
      <c r="CL4" s="848" t="s">
        <v>516</v>
      </c>
      <c r="CM4" s="848" t="s">
        <v>516</v>
      </c>
      <c r="CN4" s="848" t="s">
        <v>516</v>
      </c>
      <c r="CO4" s="872" t="s">
        <v>516</v>
      </c>
      <c r="CP4" s="875" t="s">
        <v>516</v>
      </c>
      <c r="CQ4" s="872" t="s">
        <v>516</v>
      </c>
      <c r="CR4" s="872" t="s">
        <v>516</v>
      </c>
      <c r="CS4" s="872" t="s">
        <v>516</v>
      </c>
      <c r="CT4" s="872" t="s">
        <v>516</v>
      </c>
      <c r="CU4" s="872" t="s">
        <v>516</v>
      </c>
      <c r="CV4" s="875" t="s">
        <v>516</v>
      </c>
      <c r="CW4" s="901" t="s">
        <v>516</v>
      </c>
      <c r="CX4" s="872" t="s">
        <v>516</v>
      </c>
      <c r="CY4" s="872" t="s">
        <v>516</v>
      </c>
      <c r="CZ4" s="872" t="s">
        <v>516</v>
      </c>
      <c r="DA4" s="872" t="s">
        <v>516</v>
      </c>
      <c r="DB4" s="872" t="s">
        <v>516</v>
      </c>
      <c r="DC4" s="875" t="s">
        <v>516</v>
      </c>
      <c r="DD4" s="872" t="s">
        <v>516</v>
      </c>
      <c r="DE4" s="872" t="s">
        <v>516</v>
      </c>
      <c r="DF4" s="872" t="s">
        <v>516</v>
      </c>
      <c r="DG4" s="872" t="s">
        <v>516</v>
      </c>
      <c r="DH4" s="872" t="s">
        <v>516</v>
      </c>
      <c r="DI4" s="875" t="s">
        <v>516</v>
      </c>
      <c r="DJ4" s="947" t="s">
        <v>516</v>
      </c>
      <c r="DK4" s="957" t="s">
        <v>516</v>
      </c>
    </row>
    <row r="5" spans="1:116" ht="23.25" customHeight="1" x14ac:dyDescent="0.25">
      <c r="V5" s="314"/>
      <c r="W5" s="314"/>
      <c r="X5" s="315" t="s">
        <v>2006</v>
      </c>
      <c r="Y5" s="316">
        <v>0.3</v>
      </c>
      <c r="Z5" s="13"/>
      <c r="AA5" s="13"/>
      <c r="AC5" s="314"/>
      <c r="AD5" s="314"/>
      <c r="AE5" s="315" t="s">
        <v>2006</v>
      </c>
      <c r="AF5" s="316">
        <v>0.3</v>
      </c>
      <c r="AH5" s="13"/>
      <c r="AI5" s="13"/>
      <c r="AJ5" s="314"/>
      <c r="AK5" s="314"/>
      <c r="AL5" s="315" t="s">
        <v>2006</v>
      </c>
      <c r="AM5" s="316">
        <v>0.3</v>
      </c>
      <c r="AN5" s="464"/>
      <c r="AO5" s="314"/>
      <c r="AP5" s="314"/>
      <c r="AQ5" s="315" t="s">
        <v>2004</v>
      </c>
      <c r="AR5" s="314">
        <v>0.28000000000000003</v>
      </c>
      <c r="AS5" s="519"/>
      <c r="AT5" s="3"/>
      <c r="AU5" s="476"/>
      <c r="AV5" s="476"/>
      <c r="AW5" s="476"/>
      <c r="AX5" s="476"/>
      <c r="AY5" s="238"/>
      <c r="AZ5" s="521"/>
      <c r="BA5" s="238"/>
      <c r="BB5" s="238"/>
      <c r="BC5" s="238"/>
      <c r="BD5" s="238"/>
      <c r="BE5" s="238"/>
      <c r="BG5" s="500"/>
      <c r="BH5" s="853"/>
      <c r="BI5" s="58"/>
      <c r="BJ5" s="477"/>
      <c r="BK5" s="476"/>
      <c r="BL5" s="477"/>
      <c r="BM5" s="477"/>
      <c r="BN5" s="477"/>
      <c r="BP5" s="3"/>
      <c r="BQ5" s="733"/>
      <c r="BR5" s="733"/>
      <c r="BS5" s="733"/>
      <c r="BT5" s="733"/>
      <c r="BU5" s="716"/>
      <c r="BV5" s="520"/>
      <c r="BW5" s="3"/>
      <c r="BX5" s="504"/>
      <c r="BY5" s="476"/>
      <c r="BZ5" s="476"/>
      <c r="CA5" s="476"/>
      <c r="CB5" s="476"/>
      <c r="CC5" s="476"/>
      <c r="CD5" s="717"/>
      <c r="CE5" s="13"/>
      <c r="CF5" s="13"/>
      <c r="CG5" s="13"/>
      <c r="CH5" s="13"/>
      <c r="CK5" s="13"/>
      <c r="CL5" s="13"/>
      <c r="CM5" s="13"/>
      <c r="CN5" s="13"/>
      <c r="CO5" s="3"/>
      <c r="CQ5" s="464"/>
    </row>
    <row r="6" spans="1:116" ht="23.25" customHeight="1" x14ac:dyDescent="0.25">
      <c r="V6" s="314"/>
      <c r="W6" s="314"/>
      <c r="X6" s="315" t="s">
        <v>2007</v>
      </c>
      <c r="Y6" s="316">
        <v>1.2</v>
      </c>
      <c r="Z6" s="13"/>
      <c r="AA6" s="13"/>
      <c r="AC6" s="314"/>
      <c r="AD6" s="314"/>
      <c r="AE6" s="315" t="s">
        <v>2007</v>
      </c>
      <c r="AF6" s="316">
        <v>1.2</v>
      </c>
      <c r="AH6" s="13"/>
      <c r="AI6" s="13"/>
      <c r="AJ6" s="314"/>
      <c r="AK6" s="314"/>
      <c r="AL6" s="315" t="s">
        <v>2007</v>
      </c>
      <c r="AM6" s="316">
        <v>1.2</v>
      </c>
      <c r="AN6" s="464"/>
      <c r="AO6" s="314"/>
      <c r="AP6" s="314"/>
      <c r="AQ6" s="315" t="s">
        <v>2005</v>
      </c>
      <c r="AR6" s="314">
        <v>1.1000000000000001</v>
      </c>
      <c r="AS6" s="519"/>
      <c r="AT6" s="3"/>
      <c r="AU6" s="476"/>
      <c r="AV6" s="476"/>
      <c r="AW6" s="476"/>
      <c r="AX6" s="476"/>
      <c r="AY6" s="238"/>
      <c r="AZ6" s="521"/>
      <c r="BA6" s="238"/>
      <c r="BB6" s="238"/>
      <c r="BC6" s="238"/>
      <c r="BD6" s="238"/>
      <c r="BE6" s="238"/>
      <c r="BG6" s="500"/>
      <c r="BH6" s="853"/>
      <c r="BI6" s="58"/>
      <c r="BJ6" s="477"/>
      <c r="BK6" s="476"/>
      <c r="BL6" s="477"/>
      <c r="BM6" s="477"/>
      <c r="BN6" s="478"/>
      <c r="BP6" s="3"/>
      <c r="BQ6" s="733"/>
      <c r="BR6" s="733"/>
      <c r="BS6" s="733"/>
      <c r="BT6" s="733"/>
      <c r="BU6" s="716"/>
      <c r="BV6" s="520"/>
      <c r="BW6" s="3"/>
      <c r="BX6" s="504"/>
      <c r="BY6" s="476"/>
      <c r="BZ6" s="476"/>
      <c r="CA6" s="476"/>
      <c r="CB6" s="476"/>
      <c r="CC6" s="476"/>
      <c r="CD6" s="717"/>
      <c r="CE6" s="13"/>
      <c r="CF6" s="13"/>
      <c r="CG6" s="13"/>
      <c r="CH6" s="13"/>
      <c r="CK6" s="13"/>
      <c r="CL6" s="13"/>
      <c r="CM6" s="13"/>
      <c r="CN6" s="13"/>
      <c r="CO6" s="3"/>
      <c r="CQ6" s="464"/>
    </row>
    <row r="7" spans="1:116" ht="61.5" customHeight="1" x14ac:dyDescent="0.25">
      <c r="E7" s="132"/>
      <c r="F7" s="132"/>
      <c r="G7" s="132"/>
      <c r="H7" s="132"/>
      <c r="I7" s="132"/>
      <c r="J7" s="13"/>
      <c r="K7" s="528"/>
      <c r="M7" s="705"/>
      <c r="N7" s="705"/>
      <c r="O7" s="705" t="s">
        <v>1090</v>
      </c>
      <c r="P7" s="532"/>
      <c r="Q7" s="532"/>
      <c r="R7" s="710"/>
      <c r="S7" s="711" t="s">
        <v>0</v>
      </c>
      <c r="T7" s="711" t="s">
        <v>0</v>
      </c>
      <c r="U7" s="711" t="s">
        <v>0</v>
      </c>
      <c r="V7" s="711" t="s">
        <v>0</v>
      </c>
      <c r="W7" s="711" t="s">
        <v>0</v>
      </c>
      <c r="X7" s="711" t="s">
        <v>0</v>
      </c>
      <c r="Y7" s="712"/>
      <c r="Z7" s="13"/>
      <c r="AA7" s="711" t="s">
        <v>1</v>
      </c>
      <c r="AB7" s="711" t="s">
        <v>1</v>
      </c>
      <c r="AC7" s="711" t="s">
        <v>1</v>
      </c>
      <c r="AD7" s="711" t="s">
        <v>1</v>
      </c>
      <c r="AE7" s="711" t="s">
        <v>1</v>
      </c>
      <c r="AF7" s="712"/>
      <c r="AG7" s="711"/>
      <c r="AH7" s="711" t="s">
        <v>2</v>
      </c>
      <c r="AI7" s="711" t="s">
        <v>2</v>
      </c>
      <c r="AJ7" s="711" t="s">
        <v>2</v>
      </c>
      <c r="AK7" s="711" t="s">
        <v>2</v>
      </c>
      <c r="AL7" s="711" t="s">
        <v>2</v>
      </c>
      <c r="AM7" s="712"/>
      <c r="AN7" s="713" t="s">
        <v>3</v>
      </c>
      <c r="AO7" s="713" t="s">
        <v>4</v>
      </c>
      <c r="AP7" s="713" t="s">
        <v>5</v>
      </c>
      <c r="AQ7" s="713" t="s">
        <v>6</v>
      </c>
      <c r="AS7" s="519"/>
      <c r="AT7" s="757" t="s">
        <v>3009</v>
      </c>
      <c r="AU7" s="757" t="s">
        <v>3010</v>
      </c>
      <c r="AV7" s="757" t="s">
        <v>3011</v>
      </c>
      <c r="AW7" s="757" t="s">
        <v>3012</v>
      </c>
      <c r="AX7" s="757" t="s">
        <v>3013</v>
      </c>
      <c r="AY7" s="757" t="s">
        <v>3014</v>
      </c>
      <c r="AZ7" s="758" t="s">
        <v>3005</v>
      </c>
      <c r="BA7" s="757" t="s">
        <v>3008</v>
      </c>
      <c r="BB7" s="757" t="s">
        <v>3015</v>
      </c>
      <c r="BC7" s="757" t="s">
        <v>3016</v>
      </c>
      <c r="BD7" s="757" t="s">
        <v>3017</v>
      </c>
      <c r="BE7" s="757" t="s">
        <v>3018</v>
      </c>
      <c r="BF7" s="757" t="s">
        <v>3021</v>
      </c>
      <c r="BG7" s="760" t="s">
        <v>3005</v>
      </c>
      <c r="BH7" s="762" t="s">
        <v>942</v>
      </c>
      <c r="BI7" s="796" t="s">
        <v>2997</v>
      </c>
      <c r="BJ7" s="763" t="s">
        <v>2995</v>
      </c>
      <c r="BK7" s="757" t="s">
        <v>3001</v>
      </c>
      <c r="BL7" s="763" t="s">
        <v>3002</v>
      </c>
      <c r="BM7" s="763" t="s">
        <v>3003</v>
      </c>
      <c r="BN7" s="759" t="s">
        <v>3126</v>
      </c>
      <c r="BO7" s="757" t="s">
        <v>3005</v>
      </c>
      <c r="BP7" s="796" t="s">
        <v>3024</v>
      </c>
      <c r="BQ7" s="764" t="s">
        <v>3025</v>
      </c>
      <c r="BR7" s="764" t="s">
        <v>3026</v>
      </c>
      <c r="BS7" s="765" t="s">
        <v>3027</v>
      </c>
      <c r="BT7" s="765" t="s">
        <v>3028</v>
      </c>
      <c r="BU7" s="763" t="s">
        <v>3029</v>
      </c>
      <c r="BV7" s="759" t="s">
        <v>3005</v>
      </c>
      <c r="BW7" s="796" t="s">
        <v>7</v>
      </c>
      <c r="BX7" s="757" t="s">
        <v>7</v>
      </c>
      <c r="BY7" s="757" t="s">
        <v>8</v>
      </c>
      <c r="BZ7" s="757" t="s">
        <v>9</v>
      </c>
      <c r="CA7" s="757" t="s">
        <v>3038</v>
      </c>
      <c r="CB7" s="757" t="s">
        <v>3039</v>
      </c>
      <c r="CC7" s="757" t="s">
        <v>3040</v>
      </c>
      <c r="CD7" s="757" t="s">
        <v>3041</v>
      </c>
      <c r="CE7" s="757" t="s">
        <v>8</v>
      </c>
      <c r="CF7" s="757" t="s">
        <v>9</v>
      </c>
      <c r="CG7" s="757" t="s">
        <v>3038</v>
      </c>
      <c r="CH7" s="757" t="s">
        <v>3039</v>
      </c>
      <c r="CI7" s="905" t="s">
        <v>3040</v>
      </c>
      <c r="CJ7" s="759" t="s">
        <v>3005</v>
      </c>
      <c r="CK7" s="757" t="s">
        <v>10</v>
      </c>
      <c r="CL7" s="757" t="s">
        <v>11</v>
      </c>
      <c r="CM7" s="757" t="s">
        <v>3075</v>
      </c>
      <c r="CN7" s="757" t="s">
        <v>3076</v>
      </c>
      <c r="CO7" s="757" t="s">
        <v>3077</v>
      </c>
      <c r="CP7" s="759" t="s">
        <v>3005</v>
      </c>
      <c r="CQ7" s="903" t="s">
        <v>10</v>
      </c>
      <c r="CR7" s="903" t="s">
        <v>11</v>
      </c>
      <c r="CS7" s="903" t="s">
        <v>3075</v>
      </c>
      <c r="CT7" s="903" t="s">
        <v>3076</v>
      </c>
      <c r="CU7" s="903" t="s">
        <v>3077</v>
      </c>
      <c r="CV7" s="903" t="s">
        <v>3005</v>
      </c>
      <c r="CW7" s="904" t="s">
        <v>3096</v>
      </c>
      <c r="CX7" s="711" t="s">
        <v>12</v>
      </c>
      <c r="CY7" s="711" t="s">
        <v>13</v>
      </c>
      <c r="CZ7" s="711" t="s">
        <v>3098</v>
      </c>
      <c r="DA7" s="711" t="s">
        <v>3099</v>
      </c>
      <c r="DB7" s="711" t="s">
        <v>3100</v>
      </c>
      <c r="DC7" s="919" t="s">
        <v>3005</v>
      </c>
      <c r="DD7" s="711" t="s">
        <v>12</v>
      </c>
      <c r="DE7" s="711" t="s">
        <v>13</v>
      </c>
      <c r="DF7" s="711" t="s">
        <v>3098</v>
      </c>
      <c r="DG7" s="711" t="s">
        <v>3099</v>
      </c>
      <c r="DH7" s="711" t="s">
        <v>3100</v>
      </c>
      <c r="DI7" s="919" t="s">
        <v>3005</v>
      </c>
      <c r="DJ7" s="948" t="s">
        <v>14</v>
      </c>
      <c r="DK7" s="958" t="s">
        <v>14</v>
      </c>
    </row>
    <row r="8" spans="1:116" ht="111.75" customHeight="1" x14ac:dyDescent="0.25">
      <c r="A8" s="522" t="s">
        <v>2016</v>
      </c>
      <c r="B8" s="76" t="s">
        <v>1145</v>
      </c>
      <c r="C8" s="722" t="s">
        <v>583</v>
      </c>
      <c r="D8" s="219" t="s">
        <v>1816</v>
      </c>
      <c r="E8" s="533" t="s">
        <v>1825</v>
      </c>
      <c r="F8" s="533" t="s">
        <v>1644</v>
      </c>
      <c r="G8" s="220" t="s">
        <v>1005</v>
      </c>
      <c r="H8" s="221" t="s">
        <v>1006</v>
      </c>
      <c r="I8" s="273" t="s">
        <v>1945</v>
      </c>
      <c r="J8" s="415" t="s">
        <v>1143</v>
      </c>
      <c r="K8" s="534" t="s">
        <v>1653</v>
      </c>
      <c r="L8" s="535" t="s">
        <v>1659</v>
      </c>
      <c r="M8" s="531" t="s">
        <v>15</v>
      </c>
      <c r="N8" s="531" t="s">
        <v>950</v>
      </c>
      <c r="O8" s="531" t="s">
        <v>16</v>
      </c>
      <c r="P8" s="532" t="s">
        <v>17</v>
      </c>
      <c r="Q8" s="532" t="s">
        <v>18</v>
      </c>
      <c r="R8" s="710" t="s">
        <v>19</v>
      </c>
      <c r="S8" s="711" t="s">
        <v>53</v>
      </c>
      <c r="T8" s="705" t="s">
        <v>20</v>
      </c>
      <c r="U8" s="705" t="s">
        <v>1817</v>
      </c>
      <c r="V8" s="705" t="s">
        <v>21</v>
      </c>
      <c r="W8" s="705" t="s">
        <v>22</v>
      </c>
      <c r="X8" s="705" t="s">
        <v>23</v>
      </c>
      <c r="Y8" s="712" t="s">
        <v>1999</v>
      </c>
      <c r="Z8" s="711" t="s">
        <v>58</v>
      </c>
      <c r="AA8" s="705" t="s">
        <v>24</v>
      </c>
      <c r="AB8" s="705" t="s">
        <v>25</v>
      </c>
      <c r="AC8" s="705" t="s">
        <v>26</v>
      </c>
      <c r="AD8" s="705" t="s">
        <v>27</v>
      </c>
      <c r="AE8" s="705" t="s">
        <v>23</v>
      </c>
      <c r="AF8" s="712" t="s">
        <v>1999</v>
      </c>
      <c r="AG8" s="711" t="s">
        <v>63</v>
      </c>
      <c r="AH8" s="705" t="s">
        <v>28</v>
      </c>
      <c r="AI8" s="705" t="s">
        <v>29</v>
      </c>
      <c r="AJ8" s="705" t="s">
        <v>30</v>
      </c>
      <c r="AK8" s="705" t="s">
        <v>31</v>
      </c>
      <c r="AL8" s="705" t="s">
        <v>23</v>
      </c>
      <c r="AM8" s="712" t="s">
        <v>2000</v>
      </c>
      <c r="AN8" s="723" t="s">
        <v>33</v>
      </c>
      <c r="AO8" s="723" t="s">
        <v>34</v>
      </c>
      <c r="AP8" s="125"/>
      <c r="AQ8" s="125"/>
      <c r="AR8" s="724" t="s">
        <v>2008</v>
      </c>
      <c r="AS8" s="725" t="s">
        <v>1038</v>
      </c>
      <c r="AT8" s="759" t="s">
        <v>32</v>
      </c>
      <c r="AU8" s="757" t="s">
        <v>35</v>
      </c>
      <c r="AV8" s="757" t="s">
        <v>35</v>
      </c>
      <c r="AW8" s="757" t="s">
        <v>35</v>
      </c>
      <c r="AX8" s="757" t="s">
        <v>35</v>
      </c>
      <c r="AY8" s="757" t="s">
        <v>3020</v>
      </c>
      <c r="AZ8" s="758" t="s">
        <v>3005</v>
      </c>
      <c r="BA8" s="759" t="s">
        <v>32</v>
      </c>
      <c r="BB8" s="757" t="s">
        <v>35</v>
      </c>
      <c r="BC8" s="757" t="s">
        <v>35</v>
      </c>
      <c r="BD8" s="757" t="s">
        <v>35</v>
      </c>
      <c r="BE8" s="757" t="s">
        <v>35</v>
      </c>
      <c r="BF8" s="757" t="s">
        <v>3021</v>
      </c>
      <c r="BG8" s="761" t="s">
        <v>3005</v>
      </c>
      <c r="BH8" s="762" t="s">
        <v>36</v>
      </c>
      <c r="BI8" s="851" t="s">
        <v>32</v>
      </c>
      <c r="BJ8" s="763" t="s">
        <v>35</v>
      </c>
      <c r="BK8" s="757" t="s">
        <v>35</v>
      </c>
      <c r="BL8" s="763" t="s">
        <v>35</v>
      </c>
      <c r="BM8" s="763" t="s">
        <v>35</v>
      </c>
      <c r="BN8" s="759" t="s">
        <v>3004</v>
      </c>
      <c r="BO8" s="757" t="s">
        <v>3005</v>
      </c>
      <c r="BP8" s="851" t="s">
        <v>32</v>
      </c>
      <c r="BQ8" s="764" t="s">
        <v>35</v>
      </c>
      <c r="BR8" s="764" t="s">
        <v>35</v>
      </c>
      <c r="BS8" s="765" t="s">
        <v>35</v>
      </c>
      <c r="BT8" s="765" t="s">
        <v>35</v>
      </c>
      <c r="BU8" s="757" t="s">
        <v>3029</v>
      </c>
      <c r="BV8" s="759" t="s">
        <v>3005</v>
      </c>
      <c r="BW8" s="796" t="s">
        <v>36</v>
      </c>
      <c r="BX8" s="798" t="s">
        <v>3005</v>
      </c>
      <c r="BY8" s="757" t="s">
        <v>37</v>
      </c>
      <c r="BZ8" s="757" t="s">
        <v>37</v>
      </c>
      <c r="CA8" s="757" t="s">
        <v>37</v>
      </c>
      <c r="CB8" s="757" t="s">
        <v>37</v>
      </c>
      <c r="CC8" s="757" t="s">
        <v>3040</v>
      </c>
      <c r="CD8" s="757" t="s">
        <v>3005</v>
      </c>
      <c r="CE8" s="757" t="s">
        <v>35</v>
      </c>
      <c r="CF8" s="757" t="s">
        <v>35</v>
      </c>
      <c r="CG8" s="757" t="s">
        <v>35</v>
      </c>
      <c r="CH8" s="757" t="s">
        <v>35</v>
      </c>
      <c r="CI8" s="905" t="s">
        <v>3040</v>
      </c>
      <c r="CJ8" s="759" t="s">
        <v>3005</v>
      </c>
      <c r="CK8" s="757" t="s">
        <v>37</v>
      </c>
      <c r="CL8" s="757" t="s">
        <v>37</v>
      </c>
      <c r="CM8" s="757" t="s">
        <v>37</v>
      </c>
      <c r="CN8" s="757" t="s">
        <v>37</v>
      </c>
      <c r="CO8" s="757" t="s">
        <v>3077</v>
      </c>
      <c r="CP8" s="759" t="s">
        <v>3005</v>
      </c>
      <c r="CQ8" s="903" t="s">
        <v>35</v>
      </c>
      <c r="CR8" s="903" t="s">
        <v>35</v>
      </c>
      <c r="CS8" s="903" t="s">
        <v>35</v>
      </c>
      <c r="CT8" s="903" t="s">
        <v>35</v>
      </c>
      <c r="CU8" s="903" t="s">
        <v>3077</v>
      </c>
      <c r="CV8" s="903" t="s">
        <v>3005</v>
      </c>
      <c r="CW8" s="904" t="s">
        <v>36</v>
      </c>
      <c r="CX8" s="711" t="s">
        <v>37</v>
      </c>
      <c r="CY8" s="711" t="s">
        <v>37</v>
      </c>
      <c r="CZ8" s="711" t="s">
        <v>37</v>
      </c>
      <c r="DA8" s="711" t="s">
        <v>37</v>
      </c>
      <c r="DB8" s="711" t="s">
        <v>3100</v>
      </c>
      <c r="DC8" s="919" t="s">
        <v>3005</v>
      </c>
      <c r="DD8" s="711" t="s">
        <v>35</v>
      </c>
      <c r="DE8" s="711" t="s">
        <v>35</v>
      </c>
      <c r="DF8" s="711" t="s">
        <v>35</v>
      </c>
      <c r="DG8" s="711" t="s">
        <v>35</v>
      </c>
      <c r="DH8" s="711" t="s">
        <v>3100</v>
      </c>
      <c r="DI8" s="919" t="s">
        <v>3005</v>
      </c>
      <c r="DJ8" s="948" t="s">
        <v>2985</v>
      </c>
      <c r="DK8" s="959" t="s">
        <v>944</v>
      </c>
      <c r="DL8" s="76" t="s">
        <v>3102</v>
      </c>
    </row>
    <row r="9" spans="1:116" s="539" customFormat="1" ht="15" x14ac:dyDescent="0.25">
      <c r="A9" s="536" t="s">
        <v>2017</v>
      </c>
      <c r="B9" s="297" t="s">
        <v>1146</v>
      </c>
      <c r="C9" s="298" t="s">
        <v>584</v>
      </c>
      <c r="D9" s="298">
        <v>9</v>
      </c>
      <c r="E9" s="299">
        <v>1003747</v>
      </c>
      <c r="F9" s="300">
        <v>1</v>
      </c>
      <c r="G9" s="301">
        <v>384043121402301</v>
      </c>
      <c r="H9" s="301">
        <v>200912291210</v>
      </c>
      <c r="I9" s="301"/>
      <c r="J9" s="302" t="s">
        <v>660</v>
      </c>
      <c r="K9" s="303" t="s">
        <v>102</v>
      </c>
      <c r="L9" s="303"/>
      <c r="M9" s="304" t="s">
        <v>102</v>
      </c>
      <c r="N9" s="659"/>
      <c r="O9" s="298"/>
      <c r="P9" s="305">
        <v>40176</v>
      </c>
      <c r="Q9" s="306">
        <v>0.50694444444444442</v>
      </c>
      <c r="R9" s="307" t="s">
        <v>1576</v>
      </c>
      <c r="S9" s="537"/>
      <c r="T9" s="537"/>
      <c r="U9" s="537"/>
      <c r="V9" s="537"/>
      <c r="W9" s="537"/>
      <c r="X9" s="537"/>
      <c r="Y9" s="281"/>
      <c r="Z9" s="537"/>
      <c r="AA9" s="537"/>
      <c r="AB9" s="537"/>
      <c r="AC9" s="537"/>
      <c r="AD9" s="537"/>
      <c r="AE9" s="537"/>
      <c r="AF9" s="281"/>
      <c r="AG9" s="537"/>
      <c r="AH9" s="537"/>
      <c r="AI9" s="537"/>
      <c r="AJ9" s="537"/>
      <c r="AK9" s="537"/>
      <c r="AL9" s="537"/>
      <c r="AM9" s="281"/>
      <c r="AN9" s="537" t="s">
        <v>800</v>
      </c>
      <c r="AO9" s="537" t="s">
        <v>800</v>
      </c>
      <c r="AP9" s="537" t="s">
        <v>800</v>
      </c>
      <c r="AQ9" s="537" t="s">
        <v>800</v>
      </c>
      <c r="AR9" s="429" t="str">
        <f>IF(AN9&lt;AR$5,"&lt;MDL",IF(AN9&lt;AR$6,"E, &lt;RL",IF(AN9&gt;AR$6,"  ",)))</f>
        <v xml:space="preserve">  </v>
      </c>
      <c r="AS9" s="537"/>
      <c r="AT9" s="662" t="s">
        <v>178</v>
      </c>
      <c r="AU9" s="662" t="s">
        <v>178</v>
      </c>
      <c r="AV9" s="662" t="s">
        <v>178</v>
      </c>
      <c r="AW9" s="661" t="s">
        <v>2720</v>
      </c>
      <c r="AX9" s="661" t="s">
        <v>2720</v>
      </c>
      <c r="AY9" s="10"/>
      <c r="AZ9" s="334"/>
      <c r="BA9" s="662" t="s">
        <v>178</v>
      </c>
      <c r="BB9" s="662" t="s">
        <v>178</v>
      </c>
      <c r="BC9" s="662" t="s">
        <v>178</v>
      </c>
      <c r="BD9" s="661" t="s">
        <v>2720</v>
      </c>
      <c r="BE9" s="661" t="s">
        <v>2720</v>
      </c>
      <c r="BF9" s="10" t="str">
        <f>IF(BB9&lt;BF$5,"&lt;MDL",IF(BB9&lt;BF$6,"E, &lt;RL",IF(BB9&gt;BF$6,"  ",)))</f>
        <v xml:space="preserve">  </v>
      </c>
      <c r="BG9" s="334"/>
      <c r="BH9" s="852" t="s">
        <v>178</v>
      </c>
      <c r="BI9" s="18" t="s">
        <v>781</v>
      </c>
      <c r="BJ9" s="28">
        <v>0.91124517337226674</v>
      </c>
      <c r="BK9" s="28"/>
      <c r="BL9" s="28">
        <v>0.1</v>
      </c>
      <c r="BM9" s="28">
        <v>1</v>
      </c>
      <c r="BN9" s="31" t="str">
        <f>IF(BJ9&lt;BL9,"&lt;MDL",IF(BJ9&lt;BM9,"E, &lt;RL",IF(BJ9&gt;BM9,"  ",)))</f>
        <v>E, &lt;RL</v>
      </c>
      <c r="BO9" s="520"/>
      <c r="BP9" s="417" t="s">
        <v>228</v>
      </c>
      <c r="BQ9" s="716">
        <v>2.845292302546484E-2</v>
      </c>
      <c r="BR9" s="716">
        <v>9.5607271024564129E-3</v>
      </c>
      <c r="BS9" s="727">
        <v>6.0000000000000001E-3</v>
      </c>
      <c r="BT9" s="716">
        <v>0.01</v>
      </c>
      <c r="BU9" s="31" t="str">
        <f>IF(BQ9&lt;BS9,"&lt;MDL",IF(BQ9&lt;BT9,"E, &lt;RL",IF(BQ9&gt;BT9,"  ",)))</f>
        <v xml:space="preserve">  </v>
      </c>
      <c r="BV9" s="520"/>
      <c r="BW9" s="31">
        <f>BQ9/BJ9*100</f>
        <v>3.1224223575493331</v>
      </c>
      <c r="BX9" s="336"/>
      <c r="BY9" s="742" t="s">
        <v>2720</v>
      </c>
      <c r="BZ9" s="742" t="s">
        <v>2720</v>
      </c>
      <c r="CA9" s="742" t="s">
        <v>2720</v>
      </c>
      <c r="CB9" s="742" t="s">
        <v>2720</v>
      </c>
      <c r="CC9" s="742" t="s">
        <v>2720</v>
      </c>
      <c r="CD9" s="816" t="s">
        <v>2720</v>
      </c>
      <c r="CE9" s="820" t="s">
        <v>2720</v>
      </c>
      <c r="CF9" s="820" t="s">
        <v>2720</v>
      </c>
      <c r="CG9" s="742" t="s">
        <v>2720</v>
      </c>
      <c r="CH9" s="742" t="s">
        <v>2720</v>
      </c>
      <c r="CI9" s="742" t="s">
        <v>2720</v>
      </c>
      <c r="CJ9" s="816"/>
      <c r="CK9" s="227">
        <v>7.7192313291364538</v>
      </c>
      <c r="CL9" s="227"/>
      <c r="CM9" s="227">
        <v>0.6</v>
      </c>
      <c r="CN9" s="227">
        <v>0.8</v>
      </c>
      <c r="CO9" s="31" t="str">
        <f>IF(CK9&lt;CM9,"&lt;MDL",IF(CK9&lt;CN9,"E, &lt;RL",IF(CK9&gt;CN9,"  ",)))</f>
        <v xml:space="preserve">  </v>
      </c>
      <c r="CP9" s="658"/>
      <c r="CQ9" s="28">
        <v>0.15637767538667718</v>
      </c>
      <c r="CR9" s="28"/>
      <c r="CS9" s="227">
        <v>0.1</v>
      </c>
      <c r="CT9" s="464">
        <v>0.13</v>
      </c>
      <c r="CU9" s="31" t="str">
        <f>IF(CQ9&lt;CS9,"&lt;MDL",IF(CQ9&lt;CT9,"E, &lt;RL",IF(CQ9&gt;CT9,"  ",)))</f>
        <v xml:space="preserve">  </v>
      </c>
      <c r="CV9" s="658"/>
      <c r="CW9" s="895" t="s">
        <v>2720</v>
      </c>
      <c r="CX9" s="479" t="s">
        <v>2720</v>
      </c>
      <c r="CY9" s="479" t="s">
        <v>2720</v>
      </c>
      <c r="CZ9" s="742" t="s">
        <v>2720</v>
      </c>
      <c r="DA9" s="742" t="s">
        <v>2720</v>
      </c>
      <c r="DB9" s="742" t="s">
        <v>2720</v>
      </c>
      <c r="DC9" s="920"/>
      <c r="DD9" s="479" t="s">
        <v>2720</v>
      </c>
      <c r="DE9" s="479" t="s">
        <v>2720</v>
      </c>
      <c r="DF9" s="479" t="s">
        <v>2720</v>
      </c>
      <c r="DG9" s="479" t="s">
        <v>2720</v>
      </c>
      <c r="DH9" s="479" t="s">
        <v>2720</v>
      </c>
      <c r="DI9" s="941"/>
      <c r="DJ9" s="820" t="s">
        <v>2720</v>
      </c>
      <c r="DK9" s="895" t="s">
        <v>2720</v>
      </c>
      <c r="DL9" s="538"/>
    </row>
    <row r="10" spans="1:116" ht="18.75" customHeight="1" x14ac:dyDescent="0.25">
      <c r="A10" s="536" t="s">
        <v>2018</v>
      </c>
      <c r="B10" s="173" t="s">
        <v>1147</v>
      </c>
      <c r="C10" s="419" t="s">
        <v>584</v>
      </c>
      <c r="D10" s="419">
        <v>9</v>
      </c>
      <c r="E10" s="168">
        <v>1004174</v>
      </c>
      <c r="F10" s="421">
        <v>1</v>
      </c>
      <c r="G10" s="420">
        <v>11452600</v>
      </c>
      <c r="H10" s="420">
        <v>201001211100</v>
      </c>
      <c r="I10" s="420"/>
      <c r="J10" s="134" t="s">
        <v>661</v>
      </c>
      <c r="K10" s="663" t="s">
        <v>2556</v>
      </c>
      <c r="L10" s="163" t="s">
        <v>1658</v>
      </c>
      <c r="M10" s="417" t="s">
        <v>38</v>
      </c>
      <c r="N10" s="664"/>
      <c r="O10" s="419"/>
      <c r="P10" s="117">
        <v>40199</v>
      </c>
      <c r="Q10" s="112">
        <v>0.45833333333333331</v>
      </c>
      <c r="R10" s="135" t="s">
        <v>1577</v>
      </c>
      <c r="S10" s="234"/>
      <c r="T10" s="234"/>
      <c r="U10" s="234"/>
      <c r="V10" s="234"/>
      <c r="W10" s="234"/>
      <c r="X10" s="234"/>
      <c r="Y10" s="281"/>
      <c r="Z10" s="234"/>
      <c r="AA10" s="234"/>
      <c r="AB10" s="234"/>
      <c r="AC10" s="234"/>
      <c r="AD10" s="234"/>
      <c r="AE10" s="234"/>
      <c r="AF10" s="281"/>
      <c r="AG10" s="234"/>
      <c r="AH10" s="234"/>
      <c r="AI10" s="234"/>
      <c r="AJ10" s="234"/>
      <c r="AK10" s="234"/>
      <c r="AL10" s="234"/>
      <c r="AM10" s="281"/>
      <c r="AN10" s="665">
        <v>1239.2307692307691</v>
      </c>
      <c r="AO10" s="665">
        <v>23.076923076923094</v>
      </c>
      <c r="AP10" s="665">
        <f>AO10/AN10*100</f>
        <v>1.8621973929236515</v>
      </c>
      <c r="AQ10" s="666">
        <v>2</v>
      </c>
      <c r="AR10" s="429" t="str">
        <f t="shared" ref="AR10:AR73" si="0">IF(AN10&lt;AR$5,"&lt;MDL",IF(AN10&lt;AR$6,"E, &lt;RL",IF(AN10&gt;AR$6,"  ",)))</f>
        <v xml:space="preserve">  </v>
      </c>
      <c r="AS10" s="667"/>
      <c r="AT10" s="18"/>
      <c r="AU10" s="31">
        <v>276.10914097972125</v>
      </c>
      <c r="AV10" s="31"/>
      <c r="AW10" s="668">
        <v>0.1</v>
      </c>
      <c r="AX10" s="669">
        <v>1</v>
      </c>
      <c r="AY10" s="31" t="str">
        <f>IF(AU10&lt;AW10,"&lt;MDL",IF(AU10&lt;AX10,"E, &lt;RL",IF(AU10&gt;AX10,"  ",)))</f>
        <v xml:space="preserve">  </v>
      </c>
      <c r="AZ10" s="498"/>
      <c r="BA10" s="18" t="s">
        <v>785</v>
      </c>
      <c r="BB10" s="716">
        <v>1.6730299541669404E-2</v>
      </c>
      <c r="BC10" s="716"/>
      <c r="BD10" s="660">
        <v>6.0000000000000001E-3</v>
      </c>
      <c r="BE10" s="660">
        <v>0.01</v>
      </c>
      <c r="BF10" s="31" t="str">
        <f>IF(BB10&lt;BD10,"&lt;MDL",IF(BB10&lt;BE10,"E, &lt;RL",IF(BB10&gt;BE10,"  ",)))</f>
        <v xml:space="preserve">  </v>
      </c>
      <c r="BG10" s="348"/>
      <c r="BH10" s="726">
        <f>BB10/AU10*100</f>
        <v>6.0593066503720552E-3</v>
      </c>
      <c r="BI10" s="18" t="s">
        <v>784</v>
      </c>
      <c r="BJ10" s="28">
        <v>5.7787015943591751</v>
      </c>
      <c r="BK10" s="668"/>
      <c r="BL10" s="28">
        <v>0.1</v>
      </c>
      <c r="BM10" s="28">
        <v>1</v>
      </c>
      <c r="BN10" s="31" t="str">
        <f>IF(BJ10&lt;BL10,"&lt;MDL",IF(BJ10&lt;BM10,"E, &lt;RL",IF(BJ10&gt;BM10,"  ",)))</f>
        <v xml:space="preserve">  </v>
      </c>
      <c r="BP10" s="730" t="s">
        <v>782</v>
      </c>
      <c r="BQ10" s="740">
        <v>8.4017083284675026E-2</v>
      </c>
      <c r="BR10" s="740"/>
      <c r="BS10" s="727">
        <v>6.0000000000000001E-3</v>
      </c>
      <c r="BT10" s="716">
        <v>0.01</v>
      </c>
      <c r="BU10" s="31" t="str">
        <f>IF(BQ10&lt;BS10,"&lt;MDL",IF(BQ10&lt;BT10,"E, &lt;RL",IF(BQ10&gt;BT10,"  ",)))</f>
        <v xml:space="preserve">  </v>
      </c>
      <c r="BV10" s="520"/>
      <c r="BW10" s="669">
        <f>BQ10/BJ10*100</f>
        <v>1.4539093585778422</v>
      </c>
      <c r="BX10" s="792"/>
      <c r="BY10" s="680">
        <v>200.51465072576346</v>
      </c>
      <c r="BZ10" s="669"/>
      <c r="CA10" s="680">
        <v>2</v>
      </c>
      <c r="CB10" s="680">
        <v>13</v>
      </c>
      <c r="CC10" s="680" t="str">
        <f>IF(BY10&lt;CA10,"&lt;MDL",IF(BY10&lt;CB10,"E, &lt;RL",IF(BY10&gt;CB10,"  ",)))</f>
        <v xml:space="preserve">  </v>
      </c>
      <c r="CD10" s="805"/>
      <c r="CE10" s="680">
        <v>241.15190972972846</v>
      </c>
      <c r="CF10" s="669"/>
      <c r="CG10" s="660">
        <v>0.5</v>
      </c>
      <c r="CH10" s="660">
        <v>3</v>
      </c>
      <c r="CI10" s="31" t="str">
        <f>IF(CE10&lt;CG$10,"&lt;MDL",IF(CE10&lt;CH$10,"E, &lt;RL",IF(CE10&gt;CH$10,"  ",)))</f>
        <v xml:space="preserve">  </v>
      </c>
      <c r="CJ10" s="823"/>
      <c r="CK10" s="668">
        <v>1.2728592507108774</v>
      </c>
      <c r="CL10" s="883"/>
      <c r="CM10" s="227">
        <v>0.6</v>
      </c>
      <c r="CN10" s="227">
        <v>0.8</v>
      </c>
      <c r="CO10" s="31" t="str">
        <f t="shared" ref="CO10:CO71" si="1">IF(CK10&lt;CM10,"&lt;MDL",IF(CK10&lt;CN10,"E, &lt;RL",IF(CK10&gt;CN10,"  ",)))</f>
        <v xml:space="preserve">  </v>
      </c>
      <c r="CP10" s="658"/>
      <c r="CQ10" s="668">
        <v>1.744796295974449</v>
      </c>
      <c r="CR10" s="668"/>
      <c r="CS10" s="227">
        <v>0.1</v>
      </c>
      <c r="CT10" s="464">
        <v>0.13</v>
      </c>
      <c r="CU10" s="31" t="str">
        <f t="shared" ref="CU10:CU73" si="2">IF(CQ10&lt;CS10,"&lt;MDL",IF(CQ10&lt;CT10,"E, &lt;RL",IF(CQ10&gt;CT10,"  ",)))</f>
        <v xml:space="preserve">  </v>
      </c>
      <c r="CV10" s="658"/>
      <c r="CW10" s="792">
        <f>CK10/BY10*100</f>
        <v>0.63479613390032053</v>
      </c>
      <c r="CX10" s="917">
        <v>4.622700938788201</v>
      </c>
      <c r="CY10" s="883"/>
      <c r="CZ10" s="10">
        <v>1.2</v>
      </c>
      <c r="DA10" s="910">
        <v>0.7</v>
      </c>
      <c r="DB10" s="675" t="str">
        <f>IF(CX10&lt;DA10,"&lt;MDL",IF(CX10&lt;CZ10,"E, &lt;RL",IF(CX10&gt;CZ10,"  ",)))</f>
        <v xml:space="preserve">  </v>
      </c>
      <c r="DC10" s="691"/>
      <c r="DD10" s="668">
        <v>5.835270954270336</v>
      </c>
      <c r="DE10" s="668"/>
      <c r="DF10" s="28">
        <v>0.2</v>
      </c>
      <c r="DG10" s="28">
        <v>0.12</v>
      </c>
      <c r="DH10" s="28" t="str">
        <f>IF(DD10&lt;DG10,"&lt;MDL",IF(DD10&lt;DF10,"E, &lt;RL",IF(DD10&gt;DF10,"  ",)))</f>
        <v xml:space="preserve">  </v>
      </c>
      <c r="DI10" s="942"/>
      <c r="DJ10" s="669">
        <f>CX10/BY10*100</f>
        <v>2.3054180440463172</v>
      </c>
      <c r="DK10" s="550">
        <f>100*DD10/CE10</f>
        <v>2.4197490124835541</v>
      </c>
      <c r="DL10" s="540" t="s">
        <v>948</v>
      </c>
    </row>
    <row r="11" spans="1:116" ht="15" x14ac:dyDescent="0.25">
      <c r="A11" s="536" t="s">
        <v>2019</v>
      </c>
      <c r="B11" s="173" t="s">
        <v>1148</v>
      </c>
      <c r="C11" s="419" t="s">
        <v>584</v>
      </c>
      <c r="D11" s="419">
        <v>9</v>
      </c>
      <c r="E11" s="170">
        <v>1000979</v>
      </c>
      <c r="F11" s="421">
        <v>1</v>
      </c>
      <c r="G11" s="187">
        <v>11452800</v>
      </c>
      <c r="H11" s="420">
        <v>201001211430</v>
      </c>
      <c r="I11" s="420"/>
      <c r="J11" s="134" t="s">
        <v>662</v>
      </c>
      <c r="K11" s="164" t="s">
        <v>2557</v>
      </c>
      <c r="L11" s="165" t="s">
        <v>1660</v>
      </c>
      <c r="M11" s="417" t="s">
        <v>115</v>
      </c>
      <c r="N11" s="664"/>
      <c r="O11" s="116"/>
      <c r="P11" s="116">
        <v>40199</v>
      </c>
      <c r="Q11" s="112">
        <v>0.60416666666666663</v>
      </c>
      <c r="R11" s="136" t="s">
        <v>1578</v>
      </c>
      <c r="S11" s="234"/>
      <c r="T11" s="234"/>
      <c r="U11" s="234"/>
      <c r="V11" s="234"/>
      <c r="W11" s="234"/>
      <c r="X11" s="234"/>
      <c r="Y11" s="281"/>
      <c r="Z11" s="234"/>
      <c r="AA11" s="234"/>
      <c r="AB11" s="234"/>
      <c r="AC11" s="234"/>
      <c r="AD11" s="234"/>
      <c r="AE11" s="234"/>
      <c r="AF11" s="281"/>
      <c r="AG11" s="234"/>
      <c r="AH11" s="234"/>
      <c r="AI11" s="234"/>
      <c r="AJ11" s="234"/>
      <c r="AK11" s="234"/>
      <c r="AL11" s="234"/>
      <c r="AM11" s="281"/>
      <c r="AN11" s="665" t="s">
        <v>178</v>
      </c>
      <c r="AO11" s="665" t="s">
        <v>178</v>
      </c>
      <c r="AP11" s="665" t="s">
        <v>178</v>
      </c>
      <c r="AQ11" s="666" t="s">
        <v>178</v>
      </c>
      <c r="AR11" s="429" t="str">
        <f t="shared" si="0"/>
        <v xml:space="preserve">  </v>
      </c>
      <c r="AS11" s="667"/>
      <c r="AT11" s="18"/>
      <c r="AU11" s="31">
        <v>269.05912581478276</v>
      </c>
      <c r="AV11" s="31"/>
      <c r="AW11" s="668">
        <v>0.1</v>
      </c>
      <c r="AX11" s="669">
        <v>1</v>
      </c>
      <c r="AY11" s="31" t="str">
        <f t="shared" ref="AY11:AY24" si="3">IF(AU11&lt;AW11,"&lt;MDL",IF(AU11&lt;AX11,"E, &lt;RL",IF(AU11&gt;AX11,"  ",)))</f>
        <v xml:space="preserve">  </v>
      </c>
      <c r="AZ11" s="498"/>
      <c r="BA11" s="18" t="s">
        <v>786</v>
      </c>
      <c r="BB11" s="716">
        <v>9.611544695647363E-2</v>
      </c>
      <c r="BC11" s="716"/>
      <c r="BD11" s="660">
        <v>6.0000000000000001E-3</v>
      </c>
      <c r="BE11" s="660">
        <v>0.01</v>
      </c>
      <c r="BF11" s="31" t="str">
        <f t="shared" ref="BF11:BH29" si="4">IF(BB11&lt;BD11,"&lt;MDL",IF(BB11&lt;BE11,"E, &lt;RL",IF(BB11&gt;BE11,"  ",)))</f>
        <v xml:space="preserve">  </v>
      </c>
      <c r="BG11" s="348"/>
      <c r="BH11" s="726">
        <f>BB11/AU11*100</f>
        <v>3.5722797606440752E-2</v>
      </c>
      <c r="BI11" s="670" t="s">
        <v>2720</v>
      </c>
      <c r="BJ11" s="671" t="s">
        <v>2720</v>
      </c>
      <c r="BK11" s="671" t="s">
        <v>2720</v>
      </c>
      <c r="BL11" s="671" t="s">
        <v>2720</v>
      </c>
      <c r="BM11" s="671" t="s">
        <v>2720</v>
      </c>
      <c r="BN11" s="661" t="s">
        <v>2720</v>
      </c>
      <c r="BP11" s="661" t="s">
        <v>2720</v>
      </c>
      <c r="BQ11" s="741" t="s">
        <v>2720</v>
      </c>
      <c r="BR11" s="741" t="s">
        <v>2720</v>
      </c>
      <c r="BS11" s="741" t="s">
        <v>2720</v>
      </c>
      <c r="BT11" s="741" t="s">
        <v>2720</v>
      </c>
      <c r="BU11" s="661" t="s">
        <v>2720</v>
      </c>
      <c r="BV11" s="520"/>
      <c r="BW11" s="666" t="s">
        <v>178</v>
      </c>
      <c r="BX11" s="792"/>
      <c r="BY11" s="742" t="s">
        <v>2720</v>
      </c>
      <c r="BZ11" s="742" t="s">
        <v>2720</v>
      </c>
      <c r="CA11" s="742" t="s">
        <v>2720</v>
      </c>
      <c r="CB11" s="742" t="s">
        <v>2720</v>
      </c>
      <c r="CC11" s="742" t="s">
        <v>2720</v>
      </c>
      <c r="CD11" s="816" t="s">
        <v>2720</v>
      </c>
      <c r="CE11" s="820" t="s">
        <v>2720</v>
      </c>
      <c r="CF11" s="820" t="s">
        <v>2720</v>
      </c>
      <c r="CG11" s="742" t="s">
        <v>2720</v>
      </c>
      <c r="CH11" s="742" t="s">
        <v>2720</v>
      </c>
      <c r="CI11" s="742" t="s">
        <v>2720</v>
      </c>
      <c r="CJ11" s="816"/>
      <c r="CK11" s="479" t="s">
        <v>2720</v>
      </c>
      <c r="CL11" s="479" t="s">
        <v>2720</v>
      </c>
      <c r="CM11" s="479" t="s">
        <v>2720</v>
      </c>
      <c r="CN11" s="479" t="s">
        <v>2720</v>
      </c>
      <c r="CO11" s="742" t="s">
        <v>2720</v>
      </c>
      <c r="CP11" s="658"/>
      <c r="CQ11" s="479" t="s">
        <v>2720</v>
      </c>
      <c r="CR11" s="479" t="s">
        <v>2720</v>
      </c>
      <c r="CS11" s="479" t="s">
        <v>2720</v>
      </c>
      <c r="CT11" s="479" t="s">
        <v>2720</v>
      </c>
      <c r="CU11" s="31">
        <f t="shared" si="2"/>
        <v>0</v>
      </c>
      <c r="CV11" s="658"/>
      <c r="CW11" s="895" t="s">
        <v>2720</v>
      </c>
      <c r="CX11" s="479" t="s">
        <v>2720</v>
      </c>
      <c r="CY11" s="479" t="s">
        <v>2720</v>
      </c>
      <c r="CZ11" s="742" t="s">
        <v>2720</v>
      </c>
      <c r="DA11" s="742" t="s">
        <v>2720</v>
      </c>
      <c r="DB11" s="742" t="s">
        <v>2720</v>
      </c>
      <c r="DC11" s="921"/>
      <c r="DD11" s="479" t="s">
        <v>2720</v>
      </c>
      <c r="DE11" s="479" t="s">
        <v>2720</v>
      </c>
      <c r="DF11" s="742" t="s">
        <v>2720</v>
      </c>
      <c r="DG11" s="742" t="s">
        <v>2720</v>
      </c>
      <c r="DH11" s="742" t="s">
        <v>2720</v>
      </c>
      <c r="DI11" s="943"/>
      <c r="DJ11" s="820" t="s">
        <v>2720</v>
      </c>
      <c r="DK11" s="895" t="s">
        <v>2720</v>
      </c>
      <c r="DL11" s="540" t="s">
        <v>943</v>
      </c>
    </row>
    <row r="12" spans="1:116" ht="17.25" customHeight="1" x14ac:dyDescent="0.25">
      <c r="A12" s="536" t="s">
        <v>2020</v>
      </c>
      <c r="B12" s="173" t="s">
        <v>1149</v>
      </c>
      <c r="C12" s="419" t="s">
        <v>584</v>
      </c>
      <c r="D12" s="419">
        <v>9</v>
      </c>
      <c r="E12" s="172">
        <v>1004175</v>
      </c>
      <c r="F12" s="421">
        <v>1</v>
      </c>
      <c r="G12" s="420">
        <v>11452900</v>
      </c>
      <c r="H12" s="420">
        <v>201001211550</v>
      </c>
      <c r="I12" s="420"/>
      <c r="J12" s="134" t="s">
        <v>663</v>
      </c>
      <c r="K12" s="663" t="s">
        <v>2558</v>
      </c>
      <c r="L12" s="165" t="s">
        <v>729</v>
      </c>
      <c r="M12" s="417" t="s">
        <v>39</v>
      </c>
      <c r="N12" s="275"/>
      <c r="O12" s="419"/>
      <c r="P12" s="117">
        <v>40199</v>
      </c>
      <c r="Q12" s="112">
        <v>0.65972222222222221</v>
      </c>
      <c r="R12" s="137" t="s">
        <v>1579</v>
      </c>
      <c r="S12" s="234"/>
      <c r="T12" s="234"/>
      <c r="U12" s="234"/>
      <c r="V12" s="234"/>
      <c r="W12" s="234"/>
      <c r="X12" s="234"/>
      <c r="Y12" s="281"/>
      <c r="Z12" s="234"/>
      <c r="AA12" s="234"/>
      <c r="AB12" s="234"/>
      <c r="AC12" s="234"/>
      <c r="AD12" s="234"/>
      <c r="AE12" s="234"/>
      <c r="AF12" s="281"/>
      <c r="AG12" s="234"/>
      <c r="AH12" s="234"/>
      <c r="AI12" s="234"/>
      <c r="AJ12" s="234"/>
      <c r="AK12" s="234"/>
      <c r="AL12" s="234"/>
      <c r="AM12" s="281"/>
      <c r="AN12" s="541">
        <v>1077.6923076923076</v>
      </c>
      <c r="AO12" s="541">
        <v>26.457513110645692</v>
      </c>
      <c r="AP12" s="541">
        <f>AO12/AN12*100</f>
        <v>2.4550154920656246</v>
      </c>
      <c r="AQ12" s="234">
        <v>3</v>
      </c>
      <c r="AR12" s="429" t="str">
        <f t="shared" si="0"/>
        <v xml:space="preserve">  </v>
      </c>
      <c r="AS12" s="542"/>
      <c r="AT12" s="18"/>
      <c r="AU12" s="31">
        <v>266.37373610001072</v>
      </c>
      <c r="AV12" s="31"/>
      <c r="AW12" s="668">
        <v>0.1</v>
      </c>
      <c r="AX12" s="669">
        <v>1</v>
      </c>
      <c r="AY12" s="31" t="str">
        <f t="shared" si="3"/>
        <v xml:space="preserve">  </v>
      </c>
      <c r="AZ12" s="498"/>
      <c r="BA12" s="18" t="s">
        <v>787</v>
      </c>
      <c r="BB12" s="716">
        <v>0.12900284208673501</v>
      </c>
      <c r="BC12" s="716"/>
      <c r="BD12" s="660">
        <v>6.0000000000000001E-3</v>
      </c>
      <c r="BE12" s="660">
        <v>0.01</v>
      </c>
      <c r="BF12" s="31" t="str">
        <f t="shared" si="4"/>
        <v xml:space="preserve">  </v>
      </c>
      <c r="BG12" s="348"/>
      <c r="BH12" s="726">
        <f>BB12/AU12*100</f>
        <v>4.8429264827483054E-2</v>
      </c>
      <c r="BI12" s="18" t="s">
        <v>164</v>
      </c>
      <c r="BJ12" s="28">
        <v>7.0072365181508154</v>
      </c>
      <c r="BK12" s="28"/>
      <c r="BL12" s="28">
        <v>0.1</v>
      </c>
      <c r="BM12" s="28">
        <v>1</v>
      </c>
      <c r="BN12" s="31" t="str">
        <f>IF(BJ12&lt;BL12,"&lt;MDL",IF(BJ12&lt;BM12,"E, &lt;RL",IF(BJ12&gt;BM12,"  ",)))</f>
        <v xml:space="preserve">  </v>
      </c>
      <c r="BP12" s="417" t="s">
        <v>783</v>
      </c>
      <c r="BQ12" s="716">
        <v>0.12456503452292637</v>
      </c>
      <c r="BS12" s="727">
        <v>6.0000000000000001E-3</v>
      </c>
      <c r="BT12" s="716">
        <v>0.01</v>
      </c>
      <c r="BU12" s="31" t="str">
        <f>IF(BQ12&lt;BS12,"&lt;MDL",IF(BQ12&lt;BT12,"E, &lt;RL",IF(BQ12&gt;BT12,"  ",)))</f>
        <v xml:space="preserve">  </v>
      </c>
      <c r="BV12" s="520"/>
      <c r="BW12" s="31">
        <f>BQ12/BJ12*100</f>
        <v>1.7776627662027118</v>
      </c>
      <c r="BX12" s="336"/>
      <c r="BY12" s="33">
        <v>230.67863281941985</v>
      </c>
      <c r="BZ12" s="31"/>
      <c r="CA12" s="680">
        <v>2</v>
      </c>
      <c r="CB12" s="680">
        <v>13</v>
      </c>
      <c r="CC12" s="680" t="str">
        <f>IF(BY12&lt;CA12,"&lt;MDL",IF(BY12&lt;CB12,"E, &lt;RL",IF(BY12&gt;CB12,"  ",)))</f>
        <v xml:space="preserve">  </v>
      </c>
      <c r="CD12" s="498"/>
      <c r="CE12" s="275">
        <v>240.5109978952176</v>
      </c>
      <c r="CF12" s="457"/>
      <c r="CG12" s="660">
        <v>0.5</v>
      </c>
      <c r="CH12" s="660">
        <v>3</v>
      </c>
      <c r="CI12" s="31" t="str">
        <f>IF(CE12&lt;CG$10,"&lt;MDL",IF(CE12&lt;CH$10,"E, &lt;RL",IF(CE12&gt;CH$10,"  ",)))</f>
        <v xml:space="preserve">  </v>
      </c>
      <c r="CJ12" s="658"/>
      <c r="CK12" s="227">
        <v>1.297921040732958</v>
      </c>
      <c r="CL12" s="227"/>
      <c r="CM12" s="227">
        <v>0.6</v>
      </c>
      <c r="CN12" s="227">
        <v>0.8</v>
      </c>
      <c r="CO12" s="31" t="str">
        <f t="shared" si="1"/>
        <v xml:space="preserve">  </v>
      </c>
      <c r="CP12" s="658"/>
      <c r="CQ12" s="28">
        <v>1.2769546239211176</v>
      </c>
      <c r="CR12" s="28"/>
      <c r="CS12" s="227">
        <v>0.1</v>
      </c>
      <c r="CT12" s="464">
        <v>0.13</v>
      </c>
      <c r="CU12" s="31" t="str">
        <f t="shared" si="2"/>
        <v xml:space="preserve">  </v>
      </c>
      <c r="CV12" s="658"/>
      <c r="CW12" s="336">
        <f>CK12/BY12*100</f>
        <v>0.56265334368831554</v>
      </c>
      <c r="CX12" s="227">
        <v>3.8555371388073851</v>
      </c>
      <c r="CY12" s="227">
        <v>0.38716452859673356</v>
      </c>
      <c r="CZ12" s="10">
        <v>1.2</v>
      </c>
      <c r="DA12" s="910">
        <v>0.7</v>
      </c>
      <c r="DB12" s="675" t="str">
        <f>IF(CX12&lt;DA12,"&lt;MDL",IF(CX12&lt;CZ12,"E, &lt;RL",IF(CX12&gt;CZ12,"  ",)))</f>
        <v xml:space="preserve">  </v>
      </c>
      <c r="DC12" s="922"/>
      <c r="DD12" s="28">
        <v>4.207455688065763</v>
      </c>
      <c r="DE12" s="28"/>
      <c r="DF12" s="28">
        <v>0.2</v>
      </c>
      <c r="DG12" s="28">
        <v>0.12</v>
      </c>
      <c r="DH12" s="28" t="str">
        <f>IF(DD12&lt;DG12,"&lt;MDL",IF(DD12&lt;DF12,"E, &lt;RL",IF(DD12&gt;DF12,"  ",)))</f>
        <v xml:space="preserve">  </v>
      </c>
      <c r="DI12" s="335"/>
      <c r="DJ12" s="31">
        <f>CX12/BY12*100</f>
        <v>1.6713889325959297</v>
      </c>
      <c r="DK12" s="550">
        <f>100*DD12/CE12</f>
        <v>1.7493818265636265</v>
      </c>
      <c r="DL12" s="540" t="s">
        <v>943</v>
      </c>
    </row>
    <row r="13" spans="1:116" ht="20.25" customHeight="1" x14ac:dyDescent="0.25">
      <c r="A13" s="536" t="s">
        <v>2021</v>
      </c>
      <c r="B13" s="173" t="s">
        <v>1150</v>
      </c>
      <c r="C13" s="419" t="s">
        <v>584</v>
      </c>
      <c r="D13" s="419">
        <v>9</v>
      </c>
      <c r="E13" s="168">
        <v>1004177</v>
      </c>
      <c r="F13" s="421">
        <v>1</v>
      </c>
      <c r="G13" s="420">
        <v>11452600</v>
      </c>
      <c r="H13" s="420">
        <v>201001221230</v>
      </c>
      <c r="I13" s="420"/>
      <c r="J13" s="134" t="s">
        <v>664</v>
      </c>
      <c r="K13" s="663" t="s">
        <v>2556</v>
      </c>
      <c r="L13" s="163" t="s">
        <v>1658</v>
      </c>
      <c r="M13" s="417" t="s">
        <v>38</v>
      </c>
      <c r="N13" s="664"/>
      <c r="O13" s="419"/>
      <c r="P13" s="117">
        <v>40200</v>
      </c>
      <c r="Q13" s="112">
        <v>0.52083333333333337</v>
      </c>
      <c r="R13" s="135" t="s">
        <v>1580</v>
      </c>
      <c r="S13" s="234"/>
      <c r="T13" s="234"/>
      <c r="U13" s="234"/>
      <c r="V13" s="234"/>
      <c r="W13" s="234"/>
      <c r="X13" s="234"/>
      <c r="Y13" s="281"/>
      <c r="Z13" s="234"/>
      <c r="AA13" s="234"/>
      <c r="AB13" s="234"/>
      <c r="AC13" s="234"/>
      <c r="AD13" s="234"/>
      <c r="AE13" s="234"/>
      <c r="AF13" s="281"/>
      <c r="AG13" s="234"/>
      <c r="AH13" s="234"/>
      <c r="AI13" s="234"/>
      <c r="AJ13" s="234"/>
      <c r="AK13" s="234"/>
      <c r="AL13" s="234"/>
      <c r="AM13" s="281"/>
      <c r="AN13" s="665" t="s">
        <v>178</v>
      </c>
      <c r="AO13" s="665" t="s">
        <v>178</v>
      </c>
      <c r="AP13" s="665" t="s">
        <v>178</v>
      </c>
      <c r="AQ13" s="666" t="s">
        <v>178</v>
      </c>
      <c r="AR13" s="429" t="str">
        <f t="shared" si="0"/>
        <v xml:space="preserve">  </v>
      </c>
      <c r="AS13" s="667"/>
      <c r="AT13" s="18"/>
      <c r="AU13" s="31">
        <v>194.67457842716405</v>
      </c>
      <c r="AV13" s="31"/>
      <c r="AW13" s="668">
        <v>0.1</v>
      </c>
      <c r="AX13" s="669">
        <v>1</v>
      </c>
      <c r="AY13" s="31" t="str">
        <f t="shared" si="3"/>
        <v xml:space="preserve">  </v>
      </c>
      <c r="AZ13" s="498"/>
      <c r="BA13" s="18" t="s">
        <v>577</v>
      </c>
      <c r="BB13" s="716">
        <v>9.5771726560298575E-4</v>
      </c>
      <c r="BC13" s="716"/>
      <c r="BD13" s="660">
        <v>6.0000000000000001E-3</v>
      </c>
      <c r="BE13" s="660">
        <v>0.01</v>
      </c>
      <c r="BF13" s="31" t="str">
        <f t="shared" si="4"/>
        <v>&lt;MDL</v>
      </c>
      <c r="BG13" s="348"/>
      <c r="BH13" s="726" t="str">
        <f t="shared" si="4"/>
        <v>&lt;MDL</v>
      </c>
      <c r="BI13" s="670" t="s">
        <v>2720</v>
      </c>
      <c r="BJ13" s="671" t="s">
        <v>2720</v>
      </c>
      <c r="BK13" s="671" t="s">
        <v>2720</v>
      </c>
      <c r="BL13" s="671" t="s">
        <v>2720</v>
      </c>
      <c r="BM13" s="671" t="s">
        <v>2720</v>
      </c>
      <c r="BN13" s="661" t="s">
        <v>2720</v>
      </c>
      <c r="BP13" s="661" t="s">
        <v>2720</v>
      </c>
      <c r="BQ13" s="741" t="s">
        <v>2720</v>
      </c>
      <c r="BR13" s="741" t="s">
        <v>2720</v>
      </c>
      <c r="BS13" s="741" t="s">
        <v>2720</v>
      </c>
      <c r="BT13" s="741" t="s">
        <v>2720</v>
      </c>
      <c r="BU13" s="661" t="s">
        <v>2720</v>
      </c>
      <c r="BV13" s="520"/>
      <c r="BW13" s="666" t="s">
        <v>178</v>
      </c>
      <c r="BX13" s="792"/>
      <c r="BY13" s="742" t="s">
        <v>2720</v>
      </c>
      <c r="BZ13" s="742" t="s">
        <v>2720</v>
      </c>
      <c r="CA13" s="742" t="s">
        <v>2720</v>
      </c>
      <c r="CB13" s="742" t="s">
        <v>2720</v>
      </c>
      <c r="CC13" s="742" t="s">
        <v>2720</v>
      </c>
      <c r="CD13" s="816" t="s">
        <v>2720</v>
      </c>
      <c r="CE13" s="820" t="s">
        <v>2720</v>
      </c>
      <c r="CF13" s="820" t="s">
        <v>2720</v>
      </c>
      <c r="CG13" s="742" t="s">
        <v>2720</v>
      </c>
      <c r="CH13" s="742" t="s">
        <v>2720</v>
      </c>
      <c r="CI13" s="742" t="s">
        <v>2720</v>
      </c>
      <c r="CJ13" s="816"/>
      <c r="CK13" s="479" t="s">
        <v>2720</v>
      </c>
      <c r="CL13" s="479" t="s">
        <v>2720</v>
      </c>
      <c r="CM13" s="479" t="s">
        <v>2720</v>
      </c>
      <c r="CN13" s="479" t="s">
        <v>2720</v>
      </c>
      <c r="CO13" s="742" t="s">
        <v>2720</v>
      </c>
      <c r="CP13" s="658"/>
      <c r="CQ13" s="479" t="s">
        <v>2720</v>
      </c>
      <c r="CR13" s="479" t="s">
        <v>2720</v>
      </c>
      <c r="CS13" s="479" t="s">
        <v>2720</v>
      </c>
      <c r="CT13" s="479" t="s">
        <v>2720</v>
      </c>
      <c r="CU13" s="31">
        <f t="shared" si="2"/>
        <v>0</v>
      </c>
      <c r="CV13" s="658"/>
      <c r="CW13" s="895" t="s">
        <v>2720</v>
      </c>
      <c r="CX13" s="479" t="s">
        <v>2720</v>
      </c>
      <c r="CY13" s="479" t="s">
        <v>2720</v>
      </c>
      <c r="CZ13" s="31" t="s">
        <v>2720</v>
      </c>
      <c r="DA13" s="910" t="s">
        <v>2720</v>
      </c>
      <c r="DB13" s="742" t="s">
        <v>2720</v>
      </c>
      <c r="DC13" s="921"/>
      <c r="DD13" s="479" t="s">
        <v>2720</v>
      </c>
      <c r="DE13" s="479" t="s">
        <v>2720</v>
      </c>
      <c r="DF13" s="742" t="s">
        <v>2720</v>
      </c>
      <c r="DG13" s="742" t="s">
        <v>2720</v>
      </c>
      <c r="DH13" s="742" t="s">
        <v>2720</v>
      </c>
      <c r="DI13" s="943"/>
      <c r="DJ13" s="820" t="s">
        <v>2720</v>
      </c>
      <c r="DK13" s="895" t="s">
        <v>2720</v>
      </c>
      <c r="DL13" s="540" t="s">
        <v>943</v>
      </c>
    </row>
    <row r="14" spans="1:116" ht="15" x14ac:dyDescent="0.25">
      <c r="A14" s="536" t="s">
        <v>2022</v>
      </c>
      <c r="B14" s="173" t="s">
        <v>1151</v>
      </c>
      <c r="C14" s="419" t="s">
        <v>584</v>
      </c>
      <c r="D14" s="419">
        <v>9</v>
      </c>
      <c r="E14" s="170">
        <v>1000980</v>
      </c>
      <c r="F14" s="421">
        <v>1</v>
      </c>
      <c r="G14" s="187">
        <v>11452800</v>
      </c>
      <c r="H14" s="420">
        <v>201001220910</v>
      </c>
      <c r="I14" s="420"/>
      <c r="J14" s="134" t="s">
        <v>665</v>
      </c>
      <c r="K14" s="164" t="s">
        <v>2557</v>
      </c>
      <c r="L14" s="165" t="s">
        <v>1660</v>
      </c>
      <c r="M14" s="417" t="s">
        <v>115</v>
      </c>
      <c r="N14" s="664"/>
      <c r="O14" s="116"/>
      <c r="P14" s="116">
        <v>40200</v>
      </c>
      <c r="Q14" s="112">
        <v>0.38194444444444442</v>
      </c>
      <c r="R14" s="136" t="s">
        <v>1581</v>
      </c>
      <c r="S14" s="234"/>
      <c r="T14" s="234"/>
      <c r="U14" s="234"/>
      <c r="V14" s="234"/>
      <c r="W14" s="234"/>
      <c r="X14" s="234"/>
      <c r="Y14" s="281"/>
      <c r="Z14" s="234"/>
      <c r="AA14" s="234"/>
      <c r="AB14" s="234"/>
      <c r="AC14" s="234"/>
      <c r="AD14" s="234"/>
      <c r="AE14" s="234"/>
      <c r="AF14" s="281"/>
      <c r="AG14" s="234"/>
      <c r="AH14" s="234"/>
      <c r="AI14" s="234"/>
      <c r="AJ14" s="234"/>
      <c r="AK14" s="234"/>
      <c r="AL14" s="234"/>
      <c r="AM14" s="281"/>
      <c r="AN14" s="665" t="s">
        <v>178</v>
      </c>
      <c r="AO14" s="665" t="s">
        <v>178</v>
      </c>
      <c r="AP14" s="665" t="s">
        <v>178</v>
      </c>
      <c r="AQ14" s="666" t="s">
        <v>178</v>
      </c>
      <c r="AR14" s="429" t="str">
        <f t="shared" si="0"/>
        <v xml:space="preserve">  </v>
      </c>
      <c r="AS14" s="667"/>
      <c r="AT14" s="18"/>
      <c r="AU14" s="31">
        <v>105.11206520471183</v>
      </c>
      <c r="AV14" s="31">
        <v>4.2026836827486562</v>
      </c>
      <c r="AW14" s="668">
        <v>0.1</v>
      </c>
      <c r="AX14" s="669">
        <v>1</v>
      </c>
      <c r="AY14" s="31" t="str">
        <f t="shared" si="3"/>
        <v xml:space="preserve">  </v>
      </c>
      <c r="AZ14" s="498"/>
      <c r="BA14" s="18" t="s">
        <v>788</v>
      </c>
      <c r="BB14" s="716">
        <v>-2.138440168712898E-3</v>
      </c>
      <c r="BC14" s="716"/>
      <c r="BD14" s="660">
        <v>6.0000000000000001E-3</v>
      </c>
      <c r="BE14" s="660">
        <v>0.01</v>
      </c>
      <c r="BF14" s="31" t="str">
        <f t="shared" si="4"/>
        <v>&lt;MDL</v>
      </c>
      <c r="BG14" s="348"/>
      <c r="BH14" s="726" t="str">
        <f t="shared" si="4"/>
        <v>&lt;MDL</v>
      </c>
      <c r="BI14" s="670" t="s">
        <v>2720</v>
      </c>
      <c r="BJ14" s="671" t="s">
        <v>2720</v>
      </c>
      <c r="BK14" s="671" t="s">
        <v>2720</v>
      </c>
      <c r="BL14" s="671" t="s">
        <v>2720</v>
      </c>
      <c r="BM14" s="671" t="s">
        <v>2720</v>
      </c>
      <c r="BN14" s="661" t="s">
        <v>2720</v>
      </c>
      <c r="BP14" s="661" t="s">
        <v>2720</v>
      </c>
      <c r="BQ14" s="741" t="s">
        <v>2720</v>
      </c>
      <c r="BR14" s="741" t="s">
        <v>2720</v>
      </c>
      <c r="BS14" s="741" t="s">
        <v>2720</v>
      </c>
      <c r="BT14" s="741" t="s">
        <v>2720</v>
      </c>
      <c r="BU14" s="661" t="s">
        <v>2720</v>
      </c>
      <c r="BV14" s="520"/>
      <c r="BW14" s="666" t="s">
        <v>178</v>
      </c>
      <c r="BX14" s="792"/>
      <c r="BY14" s="742" t="s">
        <v>2720</v>
      </c>
      <c r="BZ14" s="742" t="s">
        <v>2720</v>
      </c>
      <c r="CA14" s="742" t="s">
        <v>2720</v>
      </c>
      <c r="CB14" s="742" t="s">
        <v>2720</v>
      </c>
      <c r="CC14" s="742" t="s">
        <v>2720</v>
      </c>
      <c r="CD14" s="816" t="s">
        <v>2720</v>
      </c>
      <c r="CE14" s="820" t="s">
        <v>2720</v>
      </c>
      <c r="CF14" s="820" t="s">
        <v>2720</v>
      </c>
      <c r="CG14" s="742" t="s">
        <v>2720</v>
      </c>
      <c r="CH14" s="742" t="s">
        <v>2720</v>
      </c>
      <c r="CI14" s="742" t="s">
        <v>2720</v>
      </c>
      <c r="CJ14" s="816"/>
      <c r="CK14" s="479" t="s">
        <v>2720</v>
      </c>
      <c r="CL14" s="479" t="s">
        <v>2720</v>
      </c>
      <c r="CM14" s="479" t="s">
        <v>2720</v>
      </c>
      <c r="CN14" s="479" t="s">
        <v>2720</v>
      </c>
      <c r="CO14" s="742" t="s">
        <v>2720</v>
      </c>
      <c r="CP14" s="658"/>
      <c r="CQ14" s="479" t="s">
        <v>2720</v>
      </c>
      <c r="CR14" s="479" t="s">
        <v>2720</v>
      </c>
      <c r="CS14" s="479" t="s">
        <v>2720</v>
      </c>
      <c r="CT14" s="479" t="s">
        <v>2720</v>
      </c>
      <c r="CU14" s="31">
        <f t="shared" si="2"/>
        <v>0</v>
      </c>
      <c r="CV14" s="658"/>
      <c r="CW14" s="895" t="s">
        <v>2720</v>
      </c>
      <c r="CX14" s="479" t="s">
        <v>2720</v>
      </c>
      <c r="CY14" s="479" t="s">
        <v>2720</v>
      </c>
      <c r="CZ14" s="31" t="s">
        <v>2720</v>
      </c>
      <c r="DA14" s="910" t="s">
        <v>2720</v>
      </c>
      <c r="DB14" s="742" t="s">
        <v>2720</v>
      </c>
      <c r="DC14" s="921"/>
      <c r="DD14" s="479" t="s">
        <v>2720</v>
      </c>
      <c r="DE14" s="479" t="s">
        <v>2720</v>
      </c>
      <c r="DF14" s="742" t="s">
        <v>2720</v>
      </c>
      <c r="DG14" s="742" t="s">
        <v>2720</v>
      </c>
      <c r="DH14" s="742" t="s">
        <v>2720</v>
      </c>
      <c r="DI14" s="943"/>
      <c r="DJ14" s="820" t="s">
        <v>2720</v>
      </c>
      <c r="DK14" s="895" t="s">
        <v>2720</v>
      </c>
      <c r="DL14" s="540" t="s">
        <v>943</v>
      </c>
    </row>
    <row r="15" spans="1:116" ht="45" x14ac:dyDescent="0.25">
      <c r="A15" s="536" t="s">
        <v>2023</v>
      </c>
      <c r="B15" s="173" t="s">
        <v>1152</v>
      </c>
      <c r="C15" s="419" t="s">
        <v>584</v>
      </c>
      <c r="D15" s="419">
        <v>9</v>
      </c>
      <c r="E15" s="172">
        <v>1004176</v>
      </c>
      <c r="F15" s="421">
        <v>1</v>
      </c>
      <c r="G15" s="420">
        <v>11452900</v>
      </c>
      <c r="H15" s="420">
        <v>201001220940</v>
      </c>
      <c r="I15" s="420"/>
      <c r="J15" s="134" t="s">
        <v>666</v>
      </c>
      <c r="K15" s="663" t="s">
        <v>2558</v>
      </c>
      <c r="L15" s="165" t="s">
        <v>729</v>
      </c>
      <c r="M15" s="417" t="s">
        <v>39</v>
      </c>
      <c r="N15" s="417"/>
      <c r="O15" s="419"/>
      <c r="P15" s="117">
        <v>40200</v>
      </c>
      <c r="Q15" s="112">
        <v>0.40277777777777773</v>
      </c>
      <c r="R15" s="137" t="s">
        <v>1582</v>
      </c>
      <c r="S15" s="234"/>
      <c r="T15" s="234"/>
      <c r="U15" s="234"/>
      <c r="V15" s="234"/>
      <c r="W15" s="234"/>
      <c r="X15" s="234"/>
      <c r="Y15" s="281"/>
      <c r="Z15" s="234"/>
      <c r="AA15" s="234"/>
      <c r="AB15" s="234"/>
      <c r="AC15" s="234"/>
      <c r="AD15" s="234"/>
      <c r="AE15" s="234"/>
      <c r="AF15" s="281"/>
      <c r="AG15" s="234"/>
      <c r="AH15" s="234"/>
      <c r="AI15" s="234"/>
      <c r="AJ15" s="234"/>
      <c r="AK15" s="234"/>
      <c r="AL15" s="234"/>
      <c r="AM15" s="281"/>
      <c r="AN15" s="665" t="s">
        <v>178</v>
      </c>
      <c r="AO15" s="665" t="s">
        <v>178</v>
      </c>
      <c r="AP15" s="665" t="s">
        <v>178</v>
      </c>
      <c r="AQ15" s="666" t="s">
        <v>178</v>
      </c>
      <c r="AR15" s="429" t="str">
        <f t="shared" si="0"/>
        <v xml:space="preserve">  </v>
      </c>
      <c r="AS15" s="667"/>
      <c r="AT15" s="18"/>
      <c r="AU15" s="31">
        <v>140.89176409489824</v>
      </c>
      <c r="AV15" s="31">
        <v>6.4808428384428964</v>
      </c>
      <c r="AW15" s="668">
        <v>0.1</v>
      </c>
      <c r="AX15" s="669">
        <v>1</v>
      </c>
      <c r="AY15" s="31" t="str">
        <f t="shared" si="3"/>
        <v xml:space="preserve">  </v>
      </c>
      <c r="AZ15" s="498"/>
      <c r="BA15" s="18" t="s">
        <v>166</v>
      </c>
      <c r="BB15" s="716">
        <v>2.9262648833598788E-3</v>
      </c>
      <c r="BC15" s="716"/>
      <c r="BD15" s="660">
        <v>6.0000000000000001E-3</v>
      </c>
      <c r="BE15" s="660">
        <v>0.01</v>
      </c>
      <c r="BF15" s="31" t="str">
        <f t="shared" si="4"/>
        <v>&lt;MDL</v>
      </c>
      <c r="BG15" s="348"/>
      <c r="BH15" s="726" t="str">
        <f t="shared" si="4"/>
        <v>&lt;MDL</v>
      </c>
      <c r="BI15" s="670" t="s">
        <v>2720</v>
      </c>
      <c r="BJ15" s="671" t="s">
        <v>2720</v>
      </c>
      <c r="BK15" s="671" t="s">
        <v>2720</v>
      </c>
      <c r="BL15" s="671" t="s">
        <v>2720</v>
      </c>
      <c r="BM15" s="671" t="s">
        <v>2720</v>
      </c>
      <c r="BN15" s="661" t="s">
        <v>2720</v>
      </c>
      <c r="BP15" s="661" t="s">
        <v>2720</v>
      </c>
      <c r="BQ15" s="741" t="s">
        <v>2720</v>
      </c>
      <c r="BR15" s="741" t="s">
        <v>2720</v>
      </c>
      <c r="BS15" s="741" t="s">
        <v>2720</v>
      </c>
      <c r="BT15" s="741" t="s">
        <v>2720</v>
      </c>
      <c r="BU15" s="661" t="s">
        <v>2720</v>
      </c>
      <c r="BV15" s="520"/>
      <c r="BW15" s="666" t="s">
        <v>178</v>
      </c>
      <c r="BX15" s="792"/>
      <c r="BY15" s="742" t="s">
        <v>2720</v>
      </c>
      <c r="BZ15" s="742" t="s">
        <v>2720</v>
      </c>
      <c r="CA15" s="742" t="s">
        <v>2720</v>
      </c>
      <c r="CB15" s="742" t="s">
        <v>2720</v>
      </c>
      <c r="CC15" s="742" t="s">
        <v>2720</v>
      </c>
      <c r="CD15" s="816" t="s">
        <v>2720</v>
      </c>
      <c r="CE15" s="820" t="s">
        <v>2720</v>
      </c>
      <c r="CF15" s="820" t="s">
        <v>2720</v>
      </c>
      <c r="CG15" s="742" t="s">
        <v>2720</v>
      </c>
      <c r="CH15" s="742" t="s">
        <v>2720</v>
      </c>
      <c r="CI15" s="742" t="s">
        <v>2720</v>
      </c>
      <c r="CJ15" s="816"/>
      <c r="CK15" s="479" t="s">
        <v>2720</v>
      </c>
      <c r="CL15" s="479" t="s">
        <v>2720</v>
      </c>
      <c r="CM15" s="479" t="s">
        <v>2720</v>
      </c>
      <c r="CN15" s="479" t="s">
        <v>2720</v>
      </c>
      <c r="CO15" s="742" t="s">
        <v>2720</v>
      </c>
      <c r="CP15" s="658"/>
      <c r="CQ15" s="479" t="s">
        <v>2720</v>
      </c>
      <c r="CR15" s="479" t="s">
        <v>2720</v>
      </c>
      <c r="CS15" s="479" t="s">
        <v>2720</v>
      </c>
      <c r="CT15" s="479" t="s">
        <v>2720</v>
      </c>
      <c r="CU15" s="31">
        <f t="shared" si="2"/>
        <v>0</v>
      </c>
      <c r="CV15" s="658"/>
      <c r="CW15" s="895" t="s">
        <v>2720</v>
      </c>
      <c r="CX15" s="479" t="s">
        <v>2720</v>
      </c>
      <c r="CY15" s="479" t="s">
        <v>2720</v>
      </c>
      <c r="CZ15" s="31" t="s">
        <v>2720</v>
      </c>
      <c r="DA15" s="910" t="s">
        <v>2720</v>
      </c>
      <c r="DB15" s="742" t="s">
        <v>2720</v>
      </c>
      <c r="DC15" s="921"/>
      <c r="DD15" s="479" t="s">
        <v>2720</v>
      </c>
      <c r="DE15" s="479" t="s">
        <v>2720</v>
      </c>
      <c r="DF15" s="742" t="s">
        <v>2720</v>
      </c>
      <c r="DG15" s="742" t="s">
        <v>2720</v>
      </c>
      <c r="DH15" s="742" t="s">
        <v>2720</v>
      </c>
      <c r="DI15" s="943"/>
      <c r="DJ15" s="820" t="s">
        <v>2720</v>
      </c>
      <c r="DK15" s="895" t="s">
        <v>2720</v>
      </c>
      <c r="DL15" s="540" t="s">
        <v>943</v>
      </c>
    </row>
    <row r="16" spans="1:116" ht="45" x14ac:dyDescent="0.25">
      <c r="A16" s="536" t="s">
        <v>2024</v>
      </c>
      <c r="B16" s="173" t="s">
        <v>1153</v>
      </c>
      <c r="C16" s="419" t="s">
        <v>584</v>
      </c>
      <c r="D16" s="419">
        <v>9</v>
      </c>
      <c r="E16" s="168">
        <v>1004178</v>
      </c>
      <c r="F16" s="421">
        <v>1</v>
      </c>
      <c r="G16" s="420">
        <v>11452600</v>
      </c>
      <c r="H16" s="420">
        <v>201001251640</v>
      </c>
      <c r="I16" s="420"/>
      <c r="J16" s="134" t="s">
        <v>667</v>
      </c>
      <c r="K16" s="663" t="s">
        <v>2556</v>
      </c>
      <c r="L16" s="163" t="s">
        <v>1658</v>
      </c>
      <c r="M16" s="417" t="s">
        <v>38</v>
      </c>
      <c r="N16" s="417"/>
      <c r="O16" s="419"/>
      <c r="P16" s="117">
        <v>40203</v>
      </c>
      <c r="Q16" s="112">
        <v>0.69444444444444453</v>
      </c>
      <c r="R16" s="135" t="s">
        <v>1583</v>
      </c>
      <c r="S16" s="234"/>
      <c r="T16" s="234"/>
      <c r="U16" s="234"/>
      <c r="V16" s="234"/>
      <c r="W16" s="234"/>
      <c r="X16" s="234"/>
      <c r="Y16" s="281"/>
      <c r="Z16" s="234"/>
      <c r="AA16" s="234"/>
      <c r="AB16" s="234"/>
      <c r="AC16" s="234"/>
      <c r="AD16" s="234"/>
      <c r="AE16" s="234"/>
      <c r="AF16" s="281"/>
      <c r="AG16" s="234"/>
      <c r="AH16" s="234"/>
      <c r="AI16" s="234"/>
      <c r="AJ16" s="234"/>
      <c r="AK16" s="234"/>
      <c r="AL16" s="234"/>
      <c r="AM16" s="281"/>
      <c r="AN16" s="665" t="s">
        <v>178</v>
      </c>
      <c r="AO16" s="665" t="s">
        <v>178</v>
      </c>
      <c r="AP16" s="665" t="s">
        <v>178</v>
      </c>
      <c r="AQ16" s="666" t="s">
        <v>178</v>
      </c>
      <c r="AR16" s="429" t="str">
        <f t="shared" si="0"/>
        <v xml:space="preserve">  </v>
      </c>
      <c r="AS16" s="667"/>
      <c r="AT16" s="18"/>
      <c r="AU16" s="31">
        <v>21.178595822448216</v>
      </c>
      <c r="AV16" s="31">
        <v>3.5102685728040584</v>
      </c>
      <c r="AW16" s="668">
        <v>0.1</v>
      </c>
      <c r="AX16" s="669">
        <v>1</v>
      </c>
      <c r="AY16" s="31" t="str">
        <f t="shared" si="3"/>
        <v xml:space="preserve">  </v>
      </c>
      <c r="AZ16" s="498"/>
      <c r="BA16" s="18" t="s">
        <v>789</v>
      </c>
      <c r="BB16" s="716">
        <v>0.25913773914717736</v>
      </c>
      <c r="BC16" s="716"/>
      <c r="BD16" s="660">
        <v>6.0000000000000001E-3</v>
      </c>
      <c r="BE16" s="660">
        <v>0.01</v>
      </c>
      <c r="BF16" s="31" t="str">
        <f t="shared" si="4"/>
        <v xml:space="preserve">  </v>
      </c>
      <c r="BG16" s="348"/>
      <c r="BH16" s="726">
        <f t="shared" ref="BH16:BH23" si="5">BB16/AU16*100</f>
        <v>1.2235831937096828</v>
      </c>
      <c r="BI16" s="670" t="s">
        <v>2720</v>
      </c>
      <c r="BJ16" s="671" t="s">
        <v>2720</v>
      </c>
      <c r="BK16" s="671" t="s">
        <v>2720</v>
      </c>
      <c r="BL16" s="671" t="s">
        <v>2720</v>
      </c>
      <c r="BM16" s="671" t="s">
        <v>2720</v>
      </c>
      <c r="BN16" s="661" t="s">
        <v>2720</v>
      </c>
      <c r="BP16" s="661" t="s">
        <v>2720</v>
      </c>
      <c r="BQ16" s="741" t="s">
        <v>2720</v>
      </c>
      <c r="BR16" s="741" t="s">
        <v>2720</v>
      </c>
      <c r="BS16" s="741" t="s">
        <v>2720</v>
      </c>
      <c r="BT16" s="741" t="s">
        <v>2720</v>
      </c>
      <c r="BU16" s="661" t="s">
        <v>2720</v>
      </c>
      <c r="BV16" s="520"/>
      <c r="BW16" s="666" t="s">
        <v>178</v>
      </c>
      <c r="BX16" s="792"/>
      <c r="BY16" s="742" t="s">
        <v>2720</v>
      </c>
      <c r="BZ16" s="742" t="s">
        <v>2720</v>
      </c>
      <c r="CA16" s="742" t="s">
        <v>2720</v>
      </c>
      <c r="CB16" s="742" t="s">
        <v>2720</v>
      </c>
      <c r="CC16" s="742" t="s">
        <v>2720</v>
      </c>
      <c r="CD16" s="816" t="s">
        <v>2720</v>
      </c>
      <c r="CE16" s="820" t="s">
        <v>2720</v>
      </c>
      <c r="CF16" s="820" t="s">
        <v>2720</v>
      </c>
      <c r="CG16" s="742" t="s">
        <v>2720</v>
      </c>
      <c r="CH16" s="742" t="s">
        <v>2720</v>
      </c>
      <c r="CI16" s="742" t="s">
        <v>2720</v>
      </c>
      <c r="CJ16" s="816"/>
      <c r="CK16" s="479" t="s">
        <v>2720</v>
      </c>
      <c r="CL16" s="479" t="s">
        <v>2720</v>
      </c>
      <c r="CM16" s="479" t="s">
        <v>2720</v>
      </c>
      <c r="CN16" s="479" t="s">
        <v>2720</v>
      </c>
      <c r="CO16" s="742" t="s">
        <v>2720</v>
      </c>
      <c r="CP16" s="658"/>
      <c r="CQ16" s="479" t="s">
        <v>2720</v>
      </c>
      <c r="CR16" s="479" t="s">
        <v>2720</v>
      </c>
      <c r="CS16" s="479" t="s">
        <v>2720</v>
      </c>
      <c r="CT16" s="479" t="s">
        <v>2720</v>
      </c>
      <c r="CU16" s="31">
        <f t="shared" si="2"/>
        <v>0</v>
      </c>
      <c r="CV16" s="658"/>
      <c r="CW16" s="895" t="s">
        <v>2720</v>
      </c>
      <c r="CX16" s="479" t="s">
        <v>2720</v>
      </c>
      <c r="CY16" s="479" t="s">
        <v>2720</v>
      </c>
      <c r="CZ16" s="31" t="s">
        <v>2720</v>
      </c>
      <c r="DA16" s="910" t="s">
        <v>2720</v>
      </c>
      <c r="DB16" s="742" t="s">
        <v>2720</v>
      </c>
      <c r="DC16" s="921"/>
      <c r="DD16" s="479" t="s">
        <v>2720</v>
      </c>
      <c r="DE16" s="479" t="s">
        <v>2720</v>
      </c>
      <c r="DF16" s="742" t="s">
        <v>2720</v>
      </c>
      <c r="DG16" s="742" t="s">
        <v>2720</v>
      </c>
      <c r="DH16" s="742" t="s">
        <v>2720</v>
      </c>
      <c r="DI16" s="943"/>
      <c r="DJ16" s="820" t="s">
        <v>2720</v>
      </c>
      <c r="DK16" s="895" t="s">
        <v>2720</v>
      </c>
      <c r="DL16" s="540" t="s">
        <v>943</v>
      </c>
    </row>
    <row r="17" spans="1:116" ht="45" x14ac:dyDescent="0.25">
      <c r="A17" s="536" t="s">
        <v>2025</v>
      </c>
      <c r="B17" s="173" t="s">
        <v>1154</v>
      </c>
      <c r="C17" s="419" t="s">
        <v>584</v>
      </c>
      <c r="D17" s="419">
        <v>9</v>
      </c>
      <c r="E17" s="168">
        <v>1004179</v>
      </c>
      <c r="F17" s="421">
        <v>1</v>
      </c>
      <c r="G17" s="420">
        <v>11452600</v>
      </c>
      <c r="H17" s="420">
        <v>201001260800</v>
      </c>
      <c r="I17" s="420"/>
      <c r="J17" s="134" t="s">
        <v>668</v>
      </c>
      <c r="K17" s="663" t="s">
        <v>2556</v>
      </c>
      <c r="L17" s="163" t="s">
        <v>1658</v>
      </c>
      <c r="M17" s="417" t="s">
        <v>38</v>
      </c>
      <c r="N17" s="417"/>
      <c r="O17" s="419"/>
      <c r="P17" s="117">
        <v>40204</v>
      </c>
      <c r="Q17" s="112">
        <v>0.33333333333333331</v>
      </c>
      <c r="R17" s="135" t="s">
        <v>1584</v>
      </c>
      <c r="S17" s="234"/>
      <c r="T17" s="234"/>
      <c r="U17" s="234"/>
      <c r="V17" s="234"/>
      <c r="W17" s="234"/>
      <c r="X17" s="234"/>
      <c r="Y17" s="281"/>
      <c r="Z17" s="234"/>
      <c r="AA17" s="234"/>
      <c r="AB17" s="234"/>
      <c r="AC17" s="234"/>
      <c r="AD17" s="234"/>
      <c r="AE17" s="234"/>
      <c r="AF17" s="281"/>
      <c r="AG17" s="234"/>
      <c r="AH17" s="234"/>
      <c r="AI17" s="234"/>
      <c r="AJ17" s="234"/>
      <c r="AK17" s="234"/>
      <c r="AL17" s="234"/>
      <c r="AM17" s="281"/>
      <c r="AN17" s="541">
        <v>2142.3076923076924</v>
      </c>
      <c r="AO17" s="65"/>
      <c r="AP17" s="65"/>
      <c r="AQ17" s="673">
        <v>1</v>
      </c>
      <c r="AR17" s="429" t="str">
        <f t="shared" si="0"/>
        <v xml:space="preserve">  </v>
      </c>
      <c r="AS17" s="674"/>
      <c r="AT17" s="18"/>
      <c r="AU17" s="31">
        <v>500.7261806264442</v>
      </c>
      <c r="AV17" s="31"/>
      <c r="AW17" s="668">
        <v>0.1</v>
      </c>
      <c r="AX17" s="669">
        <v>1</v>
      </c>
      <c r="AY17" s="31" t="str">
        <f t="shared" si="3"/>
        <v xml:space="preserve">  </v>
      </c>
      <c r="AZ17" s="498"/>
      <c r="BA17" s="18" t="s">
        <v>790</v>
      </c>
      <c r="BB17" s="716">
        <v>0.14617943718042975</v>
      </c>
      <c r="BC17" s="716"/>
      <c r="BD17" s="660">
        <v>6.0000000000000001E-3</v>
      </c>
      <c r="BE17" s="660">
        <v>0.01</v>
      </c>
      <c r="BF17" s="31" t="str">
        <f t="shared" si="4"/>
        <v xml:space="preserve">  </v>
      </c>
      <c r="BG17" s="348"/>
      <c r="BH17" s="726">
        <f t="shared" si="5"/>
        <v>2.9193487945357446E-2</v>
      </c>
      <c r="BI17" s="670" t="s">
        <v>2720</v>
      </c>
      <c r="BJ17" s="671" t="s">
        <v>2720</v>
      </c>
      <c r="BK17" s="671" t="s">
        <v>2720</v>
      </c>
      <c r="BL17" s="671" t="s">
        <v>2720</v>
      </c>
      <c r="BM17" s="671" t="s">
        <v>2720</v>
      </c>
      <c r="BN17" s="661" t="s">
        <v>2720</v>
      </c>
      <c r="BP17" s="661" t="s">
        <v>2720</v>
      </c>
      <c r="BQ17" s="741" t="s">
        <v>2720</v>
      </c>
      <c r="BR17" s="741" t="s">
        <v>2720</v>
      </c>
      <c r="BS17" s="741" t="s">
        <v>2720</v>
      </c>
      <c r="BT17" s="741" t="s">
        <v>2720</v>
      </c>
      <c r="BU17" s="661" t="s">
        <v>2720</v>
      </c>
      <c r="BV17" s="520"/>
      <c r="BW17" s="666" t="s">
        <v>178</v>
      </c>
      <c r="BX17" s="792"/>
      <c r="BY17" s="742" t="s">
        <v>2720</v>
      </c>
      <c r="BZ17" s="742" t="s">
        <v>2720</v>
      </c>
      <c r="CA17" s="742" t="s">
        <v>2720</v>
      </c>
      <c r="CB17" s="742" t="s">
        <v>2720</v>
      </c>
      <c r="CC17" s="742" t="s">
        <v>2720</v>
      </c>
      <c r="CD17" s="816" t="s">
        <v>2720</v>
      </c>
      <c r="CE17" s="820" t="s">
        <v>2720</v>
      </c>
      <c r="CF17" s="820" t="s">
        <v>2720</v>
      </c>
      <c r="CG17" s="742" t="s">
        <v>2720</v>
      </c>
      <c r="CH17" s="742" t="s">
        <v>2720</v>
      </c>
      <c r="CI17" s="742" t="s">
        <v>2720</v>
      </c>
      <c r="CJ17" s="816"/>
      <c r="CK17" s="479" t="s">
        <v>2720</v>
      </c>
      <c r="CL17" s="479" t="s">
        <v>2720</v>
      </c>
      <c r="CM17" s="479" t="s">
        <v>2720</v>
      </c>
      <c r="CN17" s="479" t="s">
        <v>2720</v>
      </c>
      <c r="CO17" s="742" t="s">
        <v>2720</v>
      </c>
      <c r="CP17" s="658"/>
      <c r="CQ17" s="479" t="s">
        <v>2720</v>
      </c>
      <c r="CR17" s="479" t="s">
        <v>2720</v>
      </c>
      <c r="CS17" s="479" t="s">
        <v>2720</v>
      </c>
      <c r="CT17" s="479" t="s">
        <v>2720</v>
      </c>
      <c r="CU17" s="31">
        <f t="shared" si="2"/>
        <v>0</v>
      </c>
      <c r="CV17" s="658"/>
      <c r="CW17" s="895" t="s">
        <v>2720</v>
      </c>
      <c r="CX17" s="227">
        <v>4.5119016355193624</v>
      </c>
      <c r="CY17" s="227"/>
      <c r="CZ17" s="10">
        <v>1.2</v>
      </c>
      <c r="DA17" s="910">
        <v>0.7</v>
      </c>
      <c r="DB17" s="675" t="str">
        <f t="shared" ref="DB17:DB23" si="6">IF(CX17&lt;DA17,"&lt;MDL",IF(CX17&lt;CZ17,"E, &lt;RL",IF(CX17&gt;CZ17,"  ",)))</f>
        <v xml:space="preserve">  </v>
      </c>
      <c r="DC17" s="519"/>
      <c r="DD17" s="28">
        <v>9.6658815807087883</v>
      </c>
      <c r="DE17" s="28"/>
      <c r="DF17" s="28">
        <v>0.2</v>
      </c>
      <c r="DG17" s="28">
        <v>0.12</v>
      </c>
      <c r="DH17" s="801" t="str">
        <f t="shared" ref="DH17:DH23" si="7">IF(DD17&lt;DG17,"&lt;MDL",IF(DD17&lt;DF17,"E, &lt;RL",IF(DD17&gt;DF17,"  ",)))</f>
        <v xml:space="preserve">  </v>
      </c>
      <c r="DI17" s="335"/>
      <c r="DJ17" s="742" t="s">
        <v>2720</v>
      </c>
      <c r="DK17" s="816" t="s">
        <v>2720</v>
      </c>
      <c r="DL17" s="540" t="s">
        <v>943</v>
      </c>
    </row>
    <row r="18" spans="1:116" ht="15" x14ac:dyDescent="0.25">
      <c r="A18" s="536" t="s">
        <v>2026</v>
      </c>
      <c r="B18" s="173" t="s">
        <v>1155</v>
      </c>
      <c r="C18" s="419" t="s">
        <v>584</v>
      </c>
      <c r="D18" s="419">
        <v>9</v>
      </c>
      <c r="E18" s="170">
        <v>1000963</v>
      </c>
      <c r="F18" s="421">
        <v>1</v>
      </c>
      <c r="G18" s="187">
        <v>11452800</v>
      </c>
      <c r="H18" s="420">
        <v>201001260900</v>
      </c>
      <c r="I18" s="420"/>
      <c r="J18" s="134" t="s">
        <v>669</v>
      </c>
      <c r="K18" s="164" t="s">
        <v>2557</v>
      </c>
      <c r="L18" s="165" t="s">
        <v>1660</v>
      </c>
      <c r="M18" s="417" t="s">
        <v>115</v>
      </c>
      <c r="N18" s="417"/>
      <c r="O18" s="116"/>
      <c r="P18" s="116">
        <v>40204</v>
      </c>
      <c r="Q18" s="112">
        <v>0.375</v>
      </c>
      <c r="R18" s="136" t="s">
        <v>1585</v>
      </c>
      <c r="S18" s="234"/>
      <c r="T18" s="234"/>
      <c r="U18" s="234"/>
      <c r="V18" s="234"/>
      <c r="W18" s="234"/>
      <c r="X18" s="234"/>
      <c r="Y18" s="281"/>
      <c r="Z18" s="234"/>
      <c r="AA18" s="234"/>
      <c r="AB18" s="234"/>
      <c r="AC18" s="234"/>
      <c r="AD18" s="234"/>
      <c r="AE18" s="234"/>
      <c r="AF18" s="281"/>
      <c r="AG18" s="234"/>
      <c r="AH18" s="234"/>
      <c r="AI18" s="234"/>
      <c r="AJ18" s="234"/>
      <c r="AK18" s="234"/>
      <c r="AL18" s="234"/>
      <c r="AM18" s="281"/>
      <c r="AN18" s="541">
        <v>256.92307692307696</v>
      </c>
      <c r="AO18" s="65"/>
      <c r="AP18" s="65"/>
      <c r="AQ18" s="673">
        <v>1</v>
      </c>
      <c r="AR18" s="429" t="str">
        <f t="shared" si="0"/>
        <v xml:space="preserve">  </v>
      </c>
      <c r="AS18" s="674"/>
      <c r="AT18" s="18"/>
      <c r="AU18" s="31">
        <v>51.819735475704803</v>
      </c>
      <c r="AV18" s="31">
        <v>2.2312667119190444</v>
      </c>
      <c r="AW18" s="668">
        <v>0.1</v>
      </c>
      <c r="AX18" s="669">
        <v>1</v>
      </c>
      <c r="AY18" s="31" t="str">
        <f t="shared" si="3"/>
        <v xml:space="preserve">  </v>
      </c>
      <c r="AZ18" s="498"/>
      <c r="BA18" s="18" t="s">
        <v>791</v>
      </c>
      <c r="BB18" s="716">
        <v>4.8105489611487126E-2</v>
      </c>
      <c r="BC18" s="716"/>
      <c r="BD18" s="660">
        <v>6.0000000000000001E-3</v>
      </c>
      <c r="BE18" s="660">
        <v>0.01</v>
      </c>
      <c r="BF18" s="31" t="str">
        <f t="shared" si="4"/>
        <v xml:space="preserve">  </v>
      </c>
      <c r="BG18" s="348"/>
      <c r="BH18" s="726">
        <f t="shared" si="5"/>
        <v>9.283237201015998E-2</v>
      </c>
      <c r="BI18" s="670" t="s">
        <v>2720</v>
      </c>
      <c r="BJ18" s="671" t="s">
        <v>2720</v>
      </c>
      <c r="BK18" s="671" t="s">
        <v>2720</v>
      </c>
      <c r="BL18" s="671" t="s">
        <v>2720</v>
      </c>
      <c r="BM18" s="671" t="s">
        <v>2720</v>
      </c>
      <c r="BN18" s="661" t="s">
        <v>2720</v>
      </c>
      <c r="BP18" s="661" t="s">
        <v>2720</v>
      </c>
      <c r="BQ18" s="741" t="s">
        <v>2720</v>
      </c>
      <c r="BR18" s="741" t="s">
        <v>2720</v>
      </c>
      <c r="BS18" s="741" t="s">
        <v>2720</v>
      </c>
      <c r="BT18" s="741" t="s">
        <v>2720</v>
      </c>
      <c r="BU18" s="661" t="s">
        <v>2720</v>
      </c>
      <c r="BV18" s="520"/>
      <c r="BW18" s="666" t="s">
        <v>178</v>
      </c>
      <c r="BX18" s="792"/>
      <c r="BY18" s="742" t="s">
        <v>2720</v>
      </c>
      <c r="BZ18" s="742" t="s">
        <v>2720</v>
      </c>
      <c r="CA18" s="742" t="s">
        <v>2720</v>
      </c>
      <c r="CB18" s="742" t="s">
        <v>2720</v>
      </c>
      <c r="CC18" s="742" t="s">
        <v>2720</v>
      </c>
      <c r="CD18" s="816" t="s">
        <v>2720</v>
      </c>
      <c r="CE18" s="820" t="s">
        <v>2720</v>
      </c>
      <c r="CF18" s="820" t="s">
        <v>2720</v>
      </c>
      <c r="CG18" s="742" t="s">
        <v>2720</v>
      </c>
      <c r="CH18" s="742" t="s">
        <v>2720</v>
      </c>
      <c r="CI18" s="742" t="s">
        <v>2720</v>
      </c>
      <c r="CJ18" s="816"/>
      <c r="CK18" s="479" t="s">
        <v>2720</v>
      </c>
      <c r="CL18" s="479" t="s">
        <v>2720</v>
      </c>
      <c r="CM18" s="479" t="s">
        <v>2720</v>
      </c>
      <c r="CN18" s="479" t="s">
        <v>2720</v>
      </c>
      <c r="CO18" s="742" t="s">
        <v>2720</v>
      </c>
      <c r="CP18" s="658"/>
      <c r="CQ18" s="479" t="s">
        <v>2720</v>
      </c>
      <c r="CR18" s="479" t="s">
        <v>2720</v>
      </c>
      <c r="CS18" s="479" t="s">
        <v>2720</v>
      </c>
      <c r="CT18" s="479" t="s">
        <v>2720</v>
      </c>
      <c r="CU18" s="31">
        <f t="shared" si="2"/>
        <v>0</v>
      </c>
      <c r="CV18" s="658"/>
      <c r="CW18" s="895" t="s">
        <v>2720</v>
      </c>
      <c r="CX18" s="227">
        <v>4.6875905869438483</v>
      </c>
      <c r="CY18" s="227"/>
      <c r="CZ18" s="10">
        <v>1.2</v>
      </c>
      <c r="DA18" s="910">
        <v>0.7</v>
      </c>
      <c r="DB18" s="675" t="str">
        <f t="shared" si="6"/>
        <v xml:space="preserve">  </v>
      </c>
      <c r="DC18" s="519"/>
      <c r="DD18" s="28">
        <v>1.204350196953266</v>
      </c>
      <c r="DE18" s="28"/>
      <c r="DF18" s="28">
        <v>0.2</v>
      </c>
      <c r="DG18" s="28">
        <v>0.12</v>
      </c>
      <c r="DH18" s="28" t="str">
        <f t="shared" si="7"/>
        <v xml:space="preserve">  </v>
      </c>
      <c r="DI18" s="335"/>
      <c r="DJ18" s="742" t="s">
        <v>2720</v>
      </c>
      <c r="DK18" s="816" t="s">
        <v>2720</v>
      </c>
      <c r="DL18" s="540" t="s">
        <v>943</v>
      </c>
    </row>
    <row r="19" spans="1:116" ht="45" x14ac:dyDescent="0.25">
      <c r="A19" s="536" t="s">
        <v>2027</v>
      </c>
      <c r="B19" s="173" t="s">
        <v>1156</v>
      </c>
      <c r="C19" s="419" t="s">
        <v>584</v>
      </c>
      <c r="D19" s="419">
        <v>9</v>
      </c>
      <c r="E19" s="172">
        <v>1004180</v>
      </c>
      <c r="F19" s="421">
        <v>1</v>
      </c>
      <c r="G19" s="420">
        <v>11452900</v>
      </c>
      <c r="H19" s="420">
        <v>201001260930</v>
      </c>
      <c r="I19" s="420"/>
      <c r="J19" s="134" t="s">
        <v>670</v>
      </c>
      <c r="K19" s="663" t="s">
        <v>2558</v>
      </c>
      <c r="L19" s="165" t="s">
        <v>729</v>
      </c>
      <c r="M19" s="417" t="s">
        <v>39</v>
      </c>
      <c r="N19" s="417"/>
      <c r="O19" s="419"/>
      <c r="P19" s="117">
        <v>40204</v>
      </c>
      <c r="Q19" s="112">
        <v>0.39583333333333331</v>
      </c>
      <c r="R19" s="137" t="s">
        <v>1586</v>
      </c>
      <c r="S19" s="234"/>
      <c r="T19" s="234"/>
      <c r="U19" s="234"/>
      <c r="V19" s="234"/>
      <c r="W19" s="234"/>
      <c r="X19" s="234"/>
      <c r="Y19" s="281"/>
      <c r="Z19" s="234"/>
      <c r="AA19" s="234"/>
      <c r="AB19" s="234"/>
      <c r="AC19" s="234"/>
      <c r="AD19" s="234"/>
      <c r="AE19" s="234"/>
      <c r="AF19" s="281"/>
      <c r="AG19" s="234"/>
      <c r="AH19" s="234"/>
      <c r="AI19" s="234"/>
      <c r="AJ19" s="234"/>
      <c r="AK19" s="234"/>
      <c r="AL19" s="234"/>
      <c r="AM19" s="281"/>
      <c r="AN19" s="541">
        <v>391.53846153846177</v>
      </c>
      <c r="AO19" s="65"/>
      <c r="AP19" s="65"/>
      <c r="AQ19" s="673">
        <v>1</v>
      </c>
      <c r="AR19" s="429" t="str">
        <f t="shared" si="0"/>
        <v xml:space="preserve">  </v>
      </c>
      <c r="AS19" s="674"/>
      <c r="AT19" s="18"/>
      <c r="AU19" s="31">
        <v>52.866143290403052</v>
      </c>
      <c r="AV19" s="31">
        <v>2.7284096311353139</v>
      </c>
      <c r="AW19" s="668">
        <v>0.1</v>
      </c>
      <c r="AX19" s="669">
        <v>1</v>
      </c>
      <c r="AY19" s="31" t="str">
        <f t="shared" si="3"/>
        <v xml:space="preserve">  </v>
      </c>
      <c r="AZ19" s="498"/>
      <c r="BA19" s="18" t="s">
        <v>792</v>
      </c>
      <c r="BB19" s="716">
        <v>8.4618649058575673E-3</v>
      </c>
      <c r="BC19" s="716"/>
      <c r="BD19" s="660">
        <v>6.0000000000000001E-3</v>
      </c>
      <c r="BE19" s="660">
        <v>0.01</v>
      </c>
      <c r="BF19" s="31" t="str">
        <f t="shared" si="4"/>
        <v>E, &lt;RL</v>
      </c>
      <c r="BG19" s="348"/>
      <c r="BH19" s="726">
        <f t="shared" si="5"/>
        <v>1.6006208093098544E-2</v>
      </c>
      <c r="BI19" s="670" t="s">
        <v>2720</v>
      </c>
      <c r="BJ19" s="671" t="s">
        <v>2720</v>
      </c>
      <c r="BK19" s="671" t="s">
        <v>2720</v>
      </c>
      <c r="BL19" s="671" t="s">
        <v>2720</v>
      </c>
      <c r="BM19" s="671" t="s">
        <v>2720</v>
      </c>
      <c r="BN19" s="661" t="s">
        <v>2720</v>
      </c>
      <c r="BP19" s="661" t="s">
        <v>2720</v>
      </c>
      <c r="BQ19" s="741" t="s">
        <v>2720</v>
      </c>
      <c r="BR19" s="741" t="s">
        <v>2720</v>
      </c>
      <c r="BS19" s="741" t="s">
        <v>2720</v>
      </c>
      <c r="BT19" s="741" t="s">
        <v>2720</v>
      </c>
      <c r="BU19" s="661" t="s">
        <v>2720</v>
      </c>
      <c r="BV19" s="520"/>
      <c r="BW19" s="666" t="s">
        <v>178</v>
      </c>
      <c r="BX19" s="792"/>
      <c r="BY19" s="742" t="s">
        <v>2720</v>
      </c>
      <c r="BZ19" s="742" t="s">
        <v>2720</v>
      </c>
      <c r="CA19" s="742" t="s">
        <v>2720</v>
      </c>
      <c r="CB19" s="742" t="s">
        <v>2720</v>
      </c>
      <c r="CC19" s="742" t="s">
        <v>2720</v>
      </c>
      <c r="CD19" s="816" t="s">
        <v>2720</v>
      </c>
      <c r="CE19" s="820" t="s">
        <v>2720</v>
      </c>
      <c r="CF19" s="820" t="s">
        <v>2720</v>
      </c>
      <c r="CG19" s="742" t="s">
        <v>2720</v>
      </c>
      <c r="CH19" s="742" t="s">
        <v>2720</v>
      </c>
      <c r="CI19" s="742" t="s">
        <v>2720</v>
      </c>
      <c r="CJ19" s="816"/>
      <c r="CK19" s="479" t="s">
        <v>2720</v>
      </c>
      <c r="CL19" s="479" t="s">
        <v>2720</v>
      </c>
      <c r="CM19" s="479" t="s">
        <v>2720</v>
      </c>
      <c r="CN19" s="479" t="s">
        <v>2720</v>
      </c>
      <c r="CO19" s="742" t="s">
        <v>2720</v>
      </c>
      <c r="CP19" s="658"/>
      <c r="CQ19" s="479" t="s">
        <v>2720</v>
      </c>
      <c r="CR19" s="479" t="s">
        <v>2720</v>
      </c>
      <c r="CS19" s="479" t="s">
        <v>2720</v>
      </c>
      <c r="CT19" s="479" t="s">
        <v>2720</v>
      </c>
      <c r="CU19" s="31">
        <f t="shared" si="2"/>
        <v>0</v>
      </c>
      <c r="CV19" s="658"/>
      <c r="CW19" s="895" t="s">
        <v>2720</v>
      </c>
      <c r="CX19" s="227">
        <v>4.6039928943672574</v>
      </c>
      <c r="CY19" s="227"/>
      <c r="CZ19" s="10">
        <v>1.2</v>
      </c>
      <c r="DA19" s="910">
        <v>0.7</v>
      </c>
      <c r="DB19" s="675" t="str">
        <f t="shared" si="6"/>
        <v xml:space="preserve">  </v>
      </c>
      <c r="DC19" s="519"/>
      <c r="DD19" s="28">
        <v>1.8026402947945657</v>
      </c>
      <c r="DE19" s="28"/>
      <c r="DF19" s="28">
        <v>0.2</v>
      </c>
      <c r="DG19" s="28">
        <v>0.12</v>
      </c>
      <c r="DH19" s="801" t="str">
        <f t="shared" si="7"/>
        <v xml:space="preserve">  </v>
      </c>
      <c r="DI19" s="335"/>
      <c r="DJ19" s="742" t="s">
        <v>2720</v>
      </c>
      <c r="DK19" s="816" t="s">
        <v>2720</v>
      </c>
      <c r="DL19" s="540" t="s">
        <v>943</v>
      </c>
    </row>
    <row r="20" spans="1:116" ht="45" x14ac:dyDescent="0.25">
      <c r="A20" s="536" t="s">
        <v>2028</v>
      </c>
      <c r="B20" s="173" t="s">
        <v>1157</v>
      </c>
      <c r="C20" s="419" t="s">
        <v>584</v>
      </c>
      <c r="D20" s="419">
        <v>9</v>
      </c>
      <c r="E20" s="168">
        <v>1004181</v>
      </c>
      <c r="F20" s="421">
        <v>1</v>
      </c>
      <c r="G20" s="420">
        <v>11452600</v>
      </c>
      <c r="H20" s="420">
        <v>201001261430</v>
      </c>
      <c r="I20" s="420"/>
      <c r="J20" s="134" t="s">
        <v>671</v>
      </c>
      <c r="K20" s="663" t="s">
        <v>2556</v>
      </c>
      <c r="L20" s="163" t="s">
        <v>1658</v>
      </c>
      <c r="M20" s="417" t="s">
        <v>38</v>
      </c>
      <c r="N20" s="417"/>
      <c r="O20" s="419"/>
      <c r="P20" s="117">
        <v>40204</v>
      </c>
      <c r="Q20" s="112">
        <v>0.60416666666666663</v>
      </c>
      <c r="R20" s="94" t="s">
        <v>1587</v>
      </c>
      <c r="S20" s="234"/>
      <c r="T20" s="234"/>
      <c r="U20" s="234"/>
      <c r="V20" s="234"/>
      <c r="W20" s="234"/>
      <c r="X20" s="234"/>
      <c r="Y20" s="281"/>
      <c r="Z20" s="234"/>
      <c r="AA20" s="234"/>
      <c r="AB20" s="234"/>
      <c r="AC20" s="234"/>
      <c r="AD20" s="234"/>
      <c r="AE20" s="234"/>
      <c r="AF20" s="281"/>
      <c r="AG20" s="234"/>
      <c r="AH20" s="234"/>
      <c r="AI20" s="234"/>
      <c r="AJ20" s="234"/>
      <c r="AK20" s="234"/>
      <c r="AL20" s="234"/>
      <c r="AM20" s="281"/>
      <c r="AN20" s="541">
        <v>1987.6923076923074</v>
      </c>
      <c r="AO20" s="541"/>
      <c r="AP20" s="541"/>
      <c r="AQ20" s="673">
        <v>1</v>
      </c>
      <c r="AR20" s="429" t="str">
        <f t="shared" si="0"/>
        <v xml:space="preserve">  </v>
      </c>
      <c r="AS20" s="674"/>
      <c r="AT20" s="18"/>
      <c r="AU20" s="31">
        <v>812.18262662953373</v>
      </c>
      <c r="AV20" s="31"/>
      <c r="AW20" s="668">
        <v>0.1</v>
      </c>
      <c r="AX20" s="669">
        <v>1</v>
      </c>
      <c r="AY20" s="31" t="str">
        <f t="shared" si="3"/>
        <v xml:space="preserve">  </v>
      </c>
      <c r="AZ20" s="498"/>
      <c r="BA20" s="18" t="s">
        <v>815</v>
      </c>
      <c r="BB20" s="716">
        <v>0.225039055665991</v>
      </c>
      <c r="BC20" s="716">
        <v>3.1742177232319119E-2</v>
      </c>
      <c r="BD20" s="660">
        <v>6.0000000000000001E-3</v>
      </c>
      <c r="BE20" s="660">
        <v>0.01</v>
      </c>
      <c r="BF20" s="31" t="str">
        <f t="shared" si="4"/>
        <v xml:space="preserve">  </v>
      </c>
      <c r="BG20" s="794" t="s">
        <v>3097</v>
      </c>
      <c r="BH20" s="726">
        <f t="shared" si="5"/>
        <v>2.7707937634652159E-2</v>
      </c>
      <c r="BI20" s="670" t="s">
        <v>2720</v>
      </c>
      <c r="BJ20" s="671" t="s">
        <v>2720</v>
      </c>
      <c r="BK20" s="671" t="s">
        <v>2720</v>
      </c>
      <c r="BL20" s="671" t="s">
        <v>2720</v>
      </c>
      <c r="BM20" s="671" t="s">
        <v>2720</v>
      </c>
      <c r="BN20" s="661" t="s">
        <v>2720</v>
      </c>
      <c r="BP20" s="661" t="s">
        <v>2720</v>
      </c>
      <c r="BQ20" s="741" t="s">
        <v>2720</v>
      </c>
      <c r="BR20" s="741" t="s">
        <v>2720</v>
      </c>
      <c r="BS20" s="741" t="s">
        <v>2720</v>
      </c>
      <c r="BT20" s="741" t="s">
        <v>2720</v>
      </c>
      <c r="BU20" s="661" t="s">
        <v>2720</v>
      </c>
      <c r="BV20" s="520"/>
      <c r="BW20" s="666" t="s">
        <v>178</v>
      </c>
      <c r="BX20" s="792"/>
      <c r="BY20" s="742" t="s">
        <v>2720</v>
      </c>
      <c r="BZ20" s="742" t="s">
        <v>2720</v>
      </c>
      <c r="CA20" s="742" t="s">
        <v>2720</v>
      </c>
      <c r="CB20" s="742" t="s">
        <v>2720</v>
      </c>
      <c r="CC20" s="742" t="s">
        <v>2720</v>
      </c>
      <c r="CD20" s="816" t="s">
        <v>2720</v>
      </c>
      <c r="CE20" s="820" t="s">
        <v>2720</v>
      </c>
      <c r="CF20" s="820" t="s">
        <v>2720</v>
      </c>
      <c r="CG20" s="742" t="s">
        <v>2720</v>
      </c>
      <c r="CH20" s="742" t="s">
        <v>2720</v>
      </c>
      <c r="CI20" s="742" t="s">
        <v>2720</v>
      </c>
      <c r="CJ20" s="816"/>
      <c r="CK20" s="479" t="s">
        <v>2720</v>
      </c>
      <c r="CL20" s="479" t="s">
        <v>2720</v>
      </c>
      <c r="CM20" s="479" t="s">
        <v>2720</v>
      </c>
      <c r="CN20" s="479" t="s">
        <v>2720</v>
      </c>
      <c r="CO20" s="742" t="s">
        <v>2720</v>
      </c>
      <c r="CP20" s="658"/>
      <c r="CQ20" s="479" t="s">
        <v>2720</v>
      </c>
      <c r="CR20" s="479" t="s">
        <v>2720</v>
      </c>
      <c r="CS20" s="479" t="s">
        <v>2720</v>
      </c>
      <c r="CT20" s="479" t="s">
        <v>2720</v>
      </c>
      <c r="CU20" s="31">
        <f t="shared" si="2"/>
        <v>0</v>
      </c>
      <c r="CV20" s="658"/>
      <c r="CW20" s="895" t="s">
        <v>2720</v>
      </c>
      <c r="CX20" s="227">
        <v>5.5313147590520604</v>
      </c>
      <c r="CY20" s="227"/>
      <c r="CZ20" s="10">
        <v>1.2</v>
      </c>
      <c r="DA20" s="910">
        <v>0.7</v>
      </c>
      <c r="DB20" s="675" t="str">
        <f t="shared" si="6"/>
        <v xml:space="preserve">  </v>
      </c>
      <c r="DC20" s="519"/>
      <c r="DD20" s="28">
        <v>10.99455179799271</v>
      </c>
      <c r="DE20" s="28"/>
      <c r="DF20" s="28">
        <v>0.2</v>
      </c>
      <c r="DG20" s="28">
        <v>0.12</v>
      </c>
      <c r="DH20" s="801" t="str">
        <f t="shared" si="7"/>
        <v xml:space="preserve">  </v>
      </c>
      <c r="DI20" s="335"/>
      <c r="DJ20" s="742" t="s">
        <v>2720</v>
      </c>
      <c r="DK20" s="816" t="s">
        <v>2720</v>
      </c>
      <c r="DL20" s="540" t="s">
        <v>943</v>
      </c>
    </row>
    <row r="21" spans="1:116" ht="15" x14ac:dyDescent="0.25">
      <c r="A21" s="536" t="s">
        <v>2029</v>
      </c>
      <c r="B21" s="173" t="s">
        <v>1158</v>
      </c>
      <c r="C21" s="419" t="s">
        <v>584</v>
      </c>
      <c r="D21" s="419">
        <v>9</v>
      </c>
      <c r="E21" s="170">
        <v>1000977</v>
      </c>
      <c r="F21" s="421">
        <v>1</v>
      </c>
      <c r="G21" s="187">
        <v>11452800</v>
      </c>
      <c r="H21" s="420">
        <v>201001261600</v>
      </c>
      <c r="I21" s="420"/>
      <c r="J21" s="134" t="s">
        <v>672</v>
      </c>
      <c r="K21" s="164" t="s">
        <v>2557</v>
      </c>
      <c r="L21" s="165" t="s">
        <v>1660</v>
      </c>
      <c r="M21" s="417" t="s">
        <v>115</v>
      </c>
      <c r="N21" s="417"/>
      <c r="O21" s="116"/>
      <c r="P21" s="116">
        <v>40204</v>
      </c>
      <c r="Q21" s="112">
        <v>0.66666666666666663</v>
      </c>
      <c r="R21" s="138" t="s">
        <v>1588</v>
      </c>
      <c r="S21" s="234"/>
      <c r="T21" s="234"/>
      <c r="U21" s="234"/>
      <c r="V21" s="234"/>
      <c r="W21" s="234"/>
      <c r="X21" s="234"/>
      <c r="Y21" s="281"/>
      <c r="Z21" s="234"/>
      <c r="AA21" s="234"/>
      <c r="AB21" s="234"/>
      <c r="AC21" s="234"/>
      <c r="AD21" s="234"/>
      <c r="AE21" s="234"/>
      <c r="AF21" s="281"/>
      <c r="AG21" s="234"/>
      <c r="AH21" s="234"/>
      <c r="AI21" s="234"/>
      <c r="AJ21" s="234"/>
      <c r="AK21" s="234"/>
      <c r="AL21" s="234"/>
      <c r="AM21" s="281"/>
      <c r="AN21" s="541">
        <v>618.46153846153845</v>
      </c>
      <c r="AO21" s="541"/>
      <c r="AP21" s="541"/>
      <c r="AQ21" s="673">
        <v>1</v>
      </c>
      <c r="AR21" s="429" t="str">
        <f t="shared" si="0"/>
        <v xml:space="preserve">  </v>
      </c>
      <c r="AS21" s="674"/>
      <c r="AT21" s="18"/>
      <c r="AU21" s="31">
        <v>160.32028990980439</v>
      </c>
      <c r="AV21" s="31">
        <v>5.3940534858895859</v>
      </c>
      <c r="AW21" s="668">
        <v>0.1</v>
      </c>
      <c r="AX21" s="669">
        <v>1</v>
      </c>
      <c r="AY21" s="31" t="str">
        <f t="shared" si="3"/>
        <v xml:space="preserve">  </v>
      </c>
      <c r="AZ21" s="498"/>
      <c r="BA21" s="18" t="s">
        <v>232</v>
      </c>
      <c r="BB21" s="716">
        <v>4.3113696326490702E-2</v>
      </c>
      <c r="BC21" s="716"/>
      <c r="BD21" s="660">
        <v>6.0000000000000001E-3</v>
      </c>
      <c r="BE21" s="660">
        <v>0.01</v>
      </c>
      <c r="BF21" s="31" t="str">
        <f t="shared" si="4"/>
        <v xml:space="preserve">  </v>
      </c>
      <c r="BG21" s="348"/>
      <c r="BH21" s="726">
        <f t="shared" si="5"/>
        <v>2.689222702300895E-2</v>
      </c>
      <c r="BI21" s="670" t="s">
        <v>2720</v>
      </c>
      <c r="BJ21" s="671" t="s">
        <v>2720</v>
      </c>
      <c r="BK21" s="671" t="s">
        <v>2720</v>
      </c>
      <c r="BL21" s="671" t="s">
        <v>2720</v>
      </c>
      <c r="BM21" s="671" t="s">
        <v>2720</v>
      </c>
      <c r="BN21" s="661" t="s">
        <v>2720</v>
      </c>
      <c r="BP21" s="661" t="s">
        <v>2720</v>
      </c>
      <c r="BQ21" s="741" t="s">
        <v>2720</v>
      </c>
      <c r="BR21" s="741" t="s">
        <v>2720</v>
      </c>
      <c r="BS21" s="741" t="s">
        <v>2720</v>
      </c>
      <c r="BT21" s="741" t="s">
        <v>2720</v>
      </c>
      <c r="BU21" s="661" t="s">
        <v>2720</v>
      </c>
      <c r="BV21" s="520"/>
      <c r="BW21" s="666" t="s">
        <v>178</v>
      </c>
      <c r="BX21" s="792"/>
      <c r="BY21" s="742" t="s">
        <v>2720</v>
      </c>
      <c r="BZ21" s="742" t="s">
        <v>2720</v>
      </c>
      <c r="CA21" s="742" t="s">
        <v>2720</v>
      </c>
      <c r="CB21" s="742" t="s">
        <v>2720</v>
      </c>
      <c r="CC21" s="742" t="s">
        <v>2720</v>
      </c>
      <c r="CD21" s="816" t="s">
        <v>2720</v>
      </c>
      <c r="CE21" s="820" t="s">
        <v>2720</v>
      </c>
      <c r="CF21" s="820" t="s">
        <v>2720</v>
      </c>
      <c r="CG21" s="742" t="s">
        <v>2720</v>
      </c>
      <c r="CH21" s="742" t="s">
        <v>2720</v>
      </c>
      <c r="CI21" s="742" t="s">
        <v>2720</v>
      </c>
      <c r="CJ21" s="816"/>
      <c r="CK21" s="479" t="s">
        <v>2720</v>
      </c>
      <c r="CL21" s="479" t="s">
        <v>2720</v>
      </c>
      <c r="CM21" s="479" t="s">
        <v>2720</v>
      </c>
      <c r="CN21" s="479" t="s">
        <v>2720</v>
      </c>
      <c r="CO21" s="742" t="s">
        <v>2720</v>
      </c>
      <c r="CP21" s="658"/>
      <c r="CQ21" s="479" t="s">
        <v>2720</v>
      </c>
      <c r="CR21" s="479" t="s">
        <v>2720</v>
      </c>
      <c r="CS21" s="479" t="s">
        <v>2720</v>
      </c>
      <c r="CT21" s="479" t="s">
        <v>2720</v>
      </c>
      <c r="CU21" s="31">
        <f t="shared" si="2"/>
        <v>0</v>
      </c>
      <c r="CV21" s="658"/>
      <c r="CW21" s="895" t="s">
        <v>2720</v>
      </c>
      <c r="CX21" s="227">
        <v>1.7309228182775234</v>
      </c>
      <c r="CY21" s="227"/>
      <c r="CZ21" s="10">
        <v>1.2</v>
      </c>
      <c r="DA21" s="910">
        <v>0.7</v>
      </c>
      <c r="DB21" s="907" t="str">
        <f t="shared" si="6"/>
        <v xml:space="preserve">  </v>
      </c>
      <c r="DC21" s="519"/>
      <c r="DD21" s="28">
        <v>1.0705091891500991</v>
      </c>
      <c r="DE21" s="28"/>
      <c r="DF21" s="28">
        <v>0.2</v>
      </c>
      <c r="DG21" s="28">
        <v>0.12</v>
      </c>
      <c r="DH21" s="28" t="str">
        <f t="shared" si="7"/>
        <v xml:space="preserve">  </v>
      </c>
      <c r="DI21" s="335"/>
      <c r="DJ21" s="742" t="s">
        <v>2720</v>
      </c>
      <c r="DK21" s="816" t="s">
        <v>2720</v>
      </c>
      <c r="DL21" s="540" t="s">
        <v>943</v>
      </c>
    </row>
    <row r="22" spans="1:116" ht="45" x14ac:dyDescent="0.25">
      <c r="A22" s="536" t="s">
        <v>2030</v>
      </c>
      <c r="B22" s="173" t="s">
        <v>1159</v>
      </c>
      <c r="C22" s="419" t="s">
        <v>584</v>
      </c>
      <c r="D22" s="419">
        <v>7</v>
      </c>
      <c r="E22" s="172">
        <v>1004182</v>
      </c>
      <c r="F22" s="421">
        <v>1</v>
      </c>
      <c r="G22" s="420">
        <v>11452900</v>
      </c>
      <c r="H22" s="420">
        <v>201001261520</v>
      </c>
      <c r="I22" s="420"/>
      <c r="J22" s="134" t="s">
        <v>673</v>
      </c>
      <c r="K22" s="663" t="s">
        <v>2558</v>
      </c>
      <c r="L22" s="165" t="s">
        <v>729</v>
      </c>
      <c r="M22" s="417" t="s">
        <v>39</v>
      </c>
      <c r="N22" s="417"/>
      <c r="O22" s="419"/>
      <c r="P22" s="117">
        <v>40204</v>
      </c>
      <c r="Q22" s="112">
        <v>0.63888888888888895</v>
      </c>
      <c r="R22" s="92" t="s">
        <v>1589</v>
      </c>
      <c r="S22" s="234"/>
      <c r="T22" s="234"/>
      <c r="U22" s="234"/>
      <c r="V22" s="234"/>
      <c r="W22" s="234"/>
      <c r="X22" s="234"/>
      <c r="Y22" s="281"/>
      <c r="Z22" s="234"/>
      <c r="AA22" s="234"/>
      <c r="AB22" s="234"/>
      <c r="AC22" s="234"/>
      <c r="AD22" s="234"/>
      <c r="AE22" s="234"/>
      <c r="AF22" s="281"/>
      <c r="AG22" s="234"/>
      <c r="AH22" s="234"/>
      <c r="AI22" s="234"/>
      <c r="AJ22" s="234"/>
      <c r="AK22" s="234"/>
      <c r="AL22" s="234"/>
      <c r="AM22" s="281"/>
      <c r="AN22" s="541">
        <v>478.46153846153834</v>
      </c>
      <c r="AO22" s="541">
        <v>63.846153846153925</v>
      </c>
      <c r="AP22" s="541">
        <f>AO22/AN22*100</f>
        <v>13.344051446945357</v>
      </c>
      <c r="AQ22" s="673">
        <v>2</v>
      </c>
      <c r="AR22" s="429" t="str">
        <f t="shared" si="0"/>
        <v xml:space="preserve">  </v>
      </c>
      <c r="AS22" s="674"/>
      <c r="AT22" s="18"/>
      <c r="AU22" s="31">
        <v>231.99096255291016</v>
      </c>
      <c r="AV22" s="31"/>
      <c r="AW22" s="668">
        <v>0.1</v>
      </c>
      <c r="AX22" s="669">
        <v>1</v>
      </c>
      <c r="AY22" s="31" t="str">
        <f t="shared" si="3"/>
        <v xml:space="preserve">  </v>
      </c>
      <c r="AZ22" s="498"/>
      <c r="BA22" s="18" t="s">
        <v>793</v>
      </c>
      <c r="BB22" s="716">
        <v>0.20816284068966912</v>
      </c>
      <c r="BC22" s="716"/>
      <c r="BD22" s="660">
        <v>6.0000000000000001E-3</v>
      </c>
      <c r="BE22" s="660">
        <v>0.01</v>
      </c>
      <c r="BF22" s="31" t="str">
        <f t="shared" si="4"/>
        <v xml:space="preserve">  </v>
      </c>
      <c r="BG22" s="348"/>
      <c r="BH22" s="726">
        <f t="shared" si="5"/>
        <v>8.9728857710219392E-2</v>
      </c>
      <c r="BI22" s="670" t="s">
        <v>2720</v>
      </c>
      <c r="BJ22" s="671" t="s">
        <v>2720</v>
      </c>
      <c r="BK22" s="671" t="s">
        <v>2720</v>
      </c>
      <c r="BL22" s="671" t="s">
        <v>2720</v>
      </c>
      <c r="BM22" s="671" t="s">
        <v>2720</v>
      </c>
      <c r="BN22" s="661" t="s">
        <v>2720</v>
      </c>
      <c r="BP22" s="661" t="s">
        <v>2720</v>
      </c>
      <c r="BQ22" s="741" t="s">
        <v>2720</v>
      </c>
      <c r="BR22" s="741" t="s">
        <v>2720</v>
      </c>
      <c r="BS22" s="741" t="s">
        <v>2720</v>
      </c>
      <c r="BT22" s="741" t="s">
        <v>2720</v>
      </c>
      <c r="BU22" s="661" t="s">
        <v>2720</v>
      </c>
      <c r="BV22" s="520"/>
      <c r="BW22" s="666" t="s">
        <v>178</v>
      </c>
      <c r="BX22" s="792"/>
      <c r="BY22" s="742" t="s">
        <v>2720</v>
      </c>
      <c r="BZ22" s="742" t="s">
        <v>2720</v>
      </c>
      <c r="CA22" s="742" t="s">
        <v>2720</v>
      </c>
      <c r="CB22" s="742" t="s">
        <v>2720</v>
      </c>
      <c r="CC22" s="742" t="s">
        <v>2720</v>
      </c>
      <c r="CD22" s="816" t="s">
        <v>2720</v>
      </c>
      <c r="CE22" s="820" t="s">
        <v>2720</v>
      </c>
      <c r="CF22" s="820" t="s">
        <v>2720</v>
      </c>
      <c r="CG22" s="742" t="s">
        <v>2720</v>
      </c>
      <c r="CH22" s="742" t="s">
        <v>2720</v>
      </c>
      <c r="CI22" s="742" t="s">
        <v>2720</v>
      </c>
      <c r="CJ22" s="816"/>
      <c r="CK22" s="479" t="s">
        <v>2720</v>
      </c>
      <c r="CL22" s="479" t="s">
        <v>2720</v>
      </c>
      <c r="CM22" s="479" t="s">
        <v>2720</v>
      </c>
      <c r="CN22" s="479" t="s">
        <v>2720</v>
      </c>
      <c r="CO22" s="742" t="s">
        <v>2720</v>
      </c>
      <c r="CP22" s="658"/>
      <c r="CQ22" s="479" t="s">
        <v>2720</v>
      </c>
      <c r="CR22" s="479" t="s">
        <v>2720</v>
      </c>
      <c r="CS22" s="479" t="s">
        <v>2720</v>
      </c>
      <c r="CT22" s="479" t="s">
        <v>2720</v>
      </c>
      <c r="CU22" s="31">
        <f t="shared" si="2"/>
        <v>0</v>
      </c>
      <c r="CV22" s="658"/>
      <c r="CW22" s="895" t="s">
        <v>2720</v>
      </c>
      <c r="CX22" s="227">
        <v>4.0375508155840079</v>
      </c>
      <c r="CY22" s="227">
        <v>5.4460802507731998E-2</v>
      </c>
      <c r="CZ22" s="10">
        <v>1.2</v>
      </c>
      <c r="DA22" s="910">
        <v>0.7</v>
      </c>
      <c r="DB22" s="675" t="str">
        <f t="shared" si="6"/>
        <v xml:space="preserve">  </v>
      </c>
      <c r="DC22" s="550"/>
      <c r="DD22" s="28">
        <v>1.9283356620654697</v>
      </c>
      <c r="DE22" s="28"/>
      <c r="DF22" s="28">
        <v>0.2</v>
      </c>
      <c r="DG22" s="28">
        <v>0.12</v>
      </c>
      <c r="DH22" s="801" t="str">
        <f t="shared" si="7"/>
        <v xml:space="preserve">  </v>
      </c>
      <c r="DI22" s="335"/>
      <c r="DJ22" s="742" t="s">
        <v>2720</v>
      </c>
      <c r="DK22" s="816" t="s">
        <v>2720</v>
      </c>
      <c r="DL22" s="540" t="s">
        <v>943</v>
      </c>
    </row>
    <row r="23" spans="1:116" ht="45" x14ac:dyDescent="0.25">
      <c r="A23" s="536" t="s">
        <v>2031</v>
      </c>
      <c r="B23" s="169" t="s">
        <v>1160</v>
      </c>
      <c r="C23" s="104" t="s">
        <v>585</v>
      </c>
      <c r="D23" s="104">
        <v>7</v>
      </c>
      <c r="E23" s="172">
        <v>1002810</v>
      </c>
      <c r="F23" s="421">
        <v>4</v>
      </c>
      <c r="G23" s="103">
        <v>11452900</v>
      </c>
      <c r="H23" s="103">
        <v>201001261525</v>
      </c>
      <c r="I23" s="103"/>
      <c r="J23" s="139" t="s">
        <v>675</v>
      </c>
      <c r="K23" s="663" t="s">
        <v>2558</v>
      </c>
      <c r="L23" s="165" t="s">
        <v>729</v>
      </c>
      <c r="M23" s="159" t="s">
        <v>43</v>
      </c>
      <c r="N23" s="159"/>
      <c r="O23" s="104" t="s">
        <v>40</v>
      </c>
      <c r="P23" s="117">
        <v>40204</v>
      </c>
      <c r="Q23" s="113">
        <v>0.64236111111111105</v>
      </c>
      <c r="R23" s="92" t="s">
        <v>1590</v>
      </c>
      <c r="S23" s="233"/>
      <c r="T23" s="233"/>
      <c r="U23" s="233"/>
      <c r="V23" s="233"/>
      <c r="W23" s="233"/>
      <c r="X23" s="233"/>
      <c r="Y23" s="281"/>
      <c r="Z23" s="233"/>
      <c r="AA23" s="233"/>
      <c r="AB23" s="233"/>
      <c r="AC23" s="233"/>
      <c r="AD23" s="233"/>
      <c r="AE23" s="233"/>
      <c r="AF23" s="281"/>
      <c r="AG23" s="233"/>
      <c r="AH23" s="233"/>
      <c r="AI23" s="233"/>
      <c r="AJ23" s="233"/>
      <c r="AK23" s="233"/>
      <c r="AL23" s="233"/>
      <c r="AM23" s="281"/>
      <c r="AN23" s="75">
        <v>880.00000000000023</v>
      </c>
      <c r="AO23" s="75"/>
      <c r="AP23" s="75"/>
      <c r="AQ23" s="677">
        <v>1</v>
      </c>
      <c r="AR23" s="429" t="str">
        <f t="shared" si="0"/>
        <v xml:space="preserve">  </v>
      </c>
      <c r="AS23" s="678"/>
      <c r="AT23" s="58"/>
      <c r="AU23" s="31">
        <v>233.80038306242949</v>
      </c>
      <c r="AV23" s="31"/>
      <c r="AW23" s="668">
        <v>0.1</v>
      </c>
      <c r="AX23" s="669">
        <v>1</v>
      </c>
      <c r="AY23" s="31" t="str">
        <f t="shared" si="3"/>
        <v xml:space="preserve">  </v>
      </c>
      <c r="AZ23" s="498"/>
      <c r="BA23" s="18" t="s">
        <v>816</v>
      </c>
      <c r="BB23" s="716">
        <v>8.1480491469294467E-2</v>
      </c>
      <c r="BC23" s="716"/>
      <c r="BD23" s="660">
        <v>6.0000000000000001E-3</v>
      </c>
      <c r="BE23" s="660">
        <v>0.01</v>
      </c>
      <c r="BF23" s="31" t="str">
        <f t="shared" si="4"/>
        <v xml:space="preserve">  </v>
      </c>
      <c r="BG23" s="348"/>
      <c r="BH23" s="726">
        <f t="shared" si="5"/>
        <v>3.4850452510823089E-2</v>
      </c>
      <c r="BI23" s="670" t="s">
        <v>2720</v>
      </c>
      <c r="BJ23" s="671" t="s">
        <v>2720</v>
      </c>
      <c r="BK23" s="671" t="s">
        <v>2720</v>
      </c>
      <c r="BL23" s="671" t="s">
        <v>2720</v>
      </c>
      <c r="BM23" s="671" t="s">
        <v>2720</v>
      </c>
      <c r="BN23" s="661" t="s">
        <v>2720</v>
      </c>
      <c r="BP23" s="661" t="s">
        <v>2720</v>
      </c>
      <c r="BQ23" s="741" t="s">
        <v>2720</v>
      </c>
      <c r="BR23" s="741" t="s">
        <v>2720</v>
      </c>
      <c r="BS23" s="741" t="s">
        <v>2720</v>
      </c>
      <c r="BT23" s="741" t="s">
        <v>2720</v>
      </c>
      <c r="BU23" s="661" t="s">
        <v>2720</v>
      </c>
      <c r="BV23" s="520"/>
      <c r="BW23" s="666" t="s">
        <v>178</v>
      </c>
      <c r="BX23" s="792"/>
      <c r="BY23" s="742" t="s">
        <v>2720</v>
      </c>
      <c r="BZ23" s="742" t="s">
        <v>2720</v>
      </c>
      <c r="CA23" s="742" t="s">
        <v>2720</v>
      </c>
      <c r="CB23" s="742" t="s">
        <v>2720</v>
      </c>
      <c r="CC23" s="742" t="s">
        <v>2720</v>
      </c>
      <c r="CD23" s="816" t="s">
        <v>2720</v>
      </c>
      <c r="CE23" s="820" t="s">
        <v>2720</v>
      </c>
      <c r="CF23" s="820" t="s">
        <v>2720</v>
      </c>
      <c r="CG23" s="742" t="s">
        <v>2720</v>
      </c>
      <c r="CH23" s="742" t="s">
        <v>2720</v>
      </c>
      <c r="CI23" s="742" t="s">
        <v>2720</v>
      </c>
      <c r="CJ23" s="816"/>
      <c r="CK23" s="479" t="s">
        <v>2720</v>
      </c>
      <c r="CL23" s="479" t="s">
        <v>2720</v>
      </c>
      <c r="CM23" s="479" t="s">
        <v>2720</v>
      </c>
      <c r="CN23" s="479" t="s">
        <v>2720</v>
      </c>
      <c r="CO23" s="742" t="s">
        <v>2720</v>
      </c>
      <c r="CP23" s="828"/>
      <c r="CQ23" s="479" t="s">
        <v>2720</v>
      </c>
      <c r="CR23" s="479" t="s">
        <v>2720</v>
      </c>
      <c r="CS23" s="479" t="s">
        <v>2720</v>
      </c>
      <c r="CT23" s="479" t="s">
        <v>2720</v>
      </c>
      <c r="CU23" s="31">
        <f t="shared" si="2"/>
        <v>0</v>
      </c>
      <c r="CV23" s="658"/>
      <c r="CW23" s="895" t="s">
        <v>2720</v>
      </c>
      <c r="CX23" s="108">
        <v>3.6024551345816143</v>
      </c>
      <c r="CY23" s="108"/>
      <c r="CZ23" s="10">
        <v>1.2</v>
      </c>
      <c r="DA23" s="910">
        <v>0.7</v>
      </c>
      <c r="DB23" s="675" t="str">
        <f t="shared" si="6"/>
        <v xml:space="preserve">  </v>
      </c>
      <c r="DC23" s="480"/>
      <c r="DD23" s="801">
        <v>3.1701605184318216</v>
      </c>
      <c r="DE23" s="801"/>
      <c r="DF23" s="28">
        <v>0.2</v>
      </c>
      <c r="DG23" s="28">
        <v>0.12</v>
      </c>
      <c r="DH23" s="801" t="str">
        <f t="shared" si="7"/>
        <v xml:space="preserve">  </v>
      </c>
      <c r="DI23" s="944"/>
      <c r="DJ23" s="742" t="s">
        <v>2720</v>
      </c>
      <c r="DK23" s="816" t="s">
        <v>2720</v>
      </c>
      <c r="DL23" s="77" t="s">
        <v>943</v>
      </c>
    </row>
    <row r="24" spans="1:116" ht="15" x14ac:dyDescent="0.25">
      <c r="A24" s="536" t="s">
        <v>2032</v>
      </c>
      <c r="B24" s="173" t="s">
        <v>1161</v>
      </c>
      <c r="C24" s="102" t="s">
        <v>586</v>
      </c>
      <c r="D24" s="102">
        <v>2</v>
      </c>
      <c r="E24" s="166"/>
      <c r="F24" s="421">
        <v>4</v>
      </c>
      <c r="G24" s="420">
        <v>88888823</v>
      </c>
      <c r="H24" s="420">
        <v>201001261700</v>
      </c>
      <c r="I24" s="420"/>
      <c r="J24" s="417" t="s">
        <v>677</v>
      </c>
      <c r="K24" s="167" t="s">
        <v>124</v>
      </c>
      <c r="L24" s="167"/>
      <c r="M24" s="417" t="s">
        <v>676</v>
      </c>
      <c r="N24" s="417"/>
      <c r="O24" s="419" t="s">
        <v>658</v>
      </c>
      <c r="P24" s="117">
        <v>40204</v>
      </c>
      <c r="Q24" s="112">
        <v>0.70833333333333337</v>
      </c>
      <c r="R24" s="96"/>
      <c r="S24" s="234"/>
      <c r="T24" s="234"/>
      <c r="U24" s="234"/>
      <c r="V24" s="234"/>
      <c r="W24" s="234"/>
      <c r="X24" s="234"/>
      <c r="Y24" s="281"/>
      <c r="Z24" s="234"/>
      <c r="AA24" s="234"/>
      <c r="AB24" s="234"/>
      <c r="AC24" s="234"/>
      <c r="AD24" s="234"/>
      <c r="AE24" s="234"/>
      <c r="AF24" s="281"/>
      <c r="AG24" s="234"/>
      <c r="AH24" s="234"/>
      <c r="AI24" s="234"/>
      <c r="AJ24" s="234"/>
      <c r="AK24" s="234"/>
      <c r="AL24" s="234"/>
      <c r="AM24" s="281"/>
      <c r="AN24" s="541">
        <v>0.76923076923072553</v>
      </c>
      <c r="AO24" s="541"/>
      <c r="AP24" s="541"/>
      <c r="AQ24" s="673">
        <v>1</v>
      </c>
      <c r="AR24" s="429" t="str">
        <f t="shared" si="0"/>
        <v>E, &lt;RL</v>
      </c>
      <c r="AS24" s="674"/>
      <c r="AT24" s="18"/>
      <c r="AU24" s="28">
        <v>9.67485797811245E-2</v>
      </c>
      <c r="AV24" s="31"/>
      <c r="AW24" s="668">
        <v>0.1</v>
      </c>
      <c r="AX24" s="669">
        <v>1</v>
      </c>
      <c r="AY24" s="31" t="str">
        <f t="shared" si="3"/>
        <v>&lt;MDL</v>
      </c>
      <c r="AZ24" s="498"/>
      <c r="BA24" s="18" t="s">
        <v>817</v>
      </c>
      <c r="BB24" s="716">
        <v>3.0564589754682502E-3</v>
      </c>
      <c r="BC24" s="716"/>
      <c r="BD24" s="660">
        <v>6.0000000000000001E-3</v>
      </c>
      <c r="BE24" s="660">
        <v>0.01</v>
      </c>
      <c r="BF24" s="31" t="str">
        <f t="shared" si="4"/>
        <v>&lt;MDL</v>
      </c>
      <c r="BG24" s="348"/>
      <c r="BH24" s="854" t="s">
        <v>79</v>
      </c>
      <c r="BI24" s="670" t="s">
        <v>2720</v>
      </c>
      <c r="BJ24" s="671" t="s">
        <v>2720</v>
      </c>
      <c r="BK24" s="671" t="s">
        <v>2720</v>
      </c>
      <c r="BL24" s="671" t="s">
        <v>2720</v>
      </c>
      <c r="BM24" s="671" t="s">
        <v>2720</v>
      </c>
      <c r="BN24" s="661" t="s">
        <v>2720</v>
      </c>
      <c r="BP24" s="661" t="s">
        <v>2720</v>
      </c>
      <c r="BQ24" s="741" t="s">
        <v>2720</v>
      </c>
      <c r="BR24" s="741" t="s">
        <v>2720</v>
      </c>
      <c r="BS24" s="741" t="s">
        <v>2720</v>
      </c>
      <c r="BT24" s="741" t="s">
        <v>2720</v>
      </c>
      <c r="BU24" s="661" t="s">
        <v>2720</v>
      </c>
      <c r="BV24" s="520"/>
      <c r="BW24" s="666" t="s">
        <v>178</v>
      </c>
      <c r="BX24" s="792"/>
      <c r="BY24" s="742" t="s">
        <v>2720</v>
      </c>
      <c r="BZ24" s="742" t="s">
        <v>2720</v>
      </c>
      <c r="CA24" s="742" t="s">
        <v>2720</v>
      </c>
      <c r="CB24" s="742" t="s">
        <v>2720</v>
      </c>
      <c r="CC24" s="742" t="s">
        <v>2720</v>
      </c>
      <c r="CD24" s="816" t="s">
        <v>2720</v>
      </c>
      <c r="CE24" s="820" t="s">
        <v>2720</v>
      </c>
      <c r="CF24" s="820" t="s">
        <v>2720</v>
      </c>
      <c r="CG24" s="742" t="s">
        <v>2720</v>
      </c>
      <c r="CH24" s="742" t="s">
        <v>2720</v>
      </c>
      <c r="CI24" s="742" t="s">
        <v>2720</v>
      </c>
      <c r="CJ24" s="816"/>
      <c r="CK24" s="479" t="s">
        <v>2720</v>
      </c>
      <c r="CL24" s="479" t="s">
        <v>2720</v>
      </c>
      <c r="CM24" s="479" t="s">
        <v>2720</v>
      </c>
      <c r="CN24" s="479" t="s">
        <v>2720</v>
      </c>
      <c r="CO24" s="742" t="s">
        <v>2720</v>
      </c>
      <c r="CP24" s="658"/>
      <c r="CQ24" s="479" t="s">
        <v>2720</v>
      </c>
      <c r="CR24" s="479" t="s">
        <v>2720</v>
      </c>
      <c r="CS24" s="479" t="s">
        <v>2720</v>
      </c>
      <c r="CT24" s="479" t="s">
        <v>2720</v>
      </c>
      <c r="CU24" s="31">
        <f t="shared" si="2"/>
        <v>0</v>
      </c>
      <c r="CV24" s="658"/>
      <c r="CW24" s="895" t="s">
        <v>2720</v>
      </c>
      <c r="CX24" s="909" t="s">
        <v>2667</v>
      </c>
      <c r="CY24" s="909"/>
      <c r="CZ24" s="10">
        <v>1.2</v>
      </c>
      <c r="DA24" s="910">
        <v>0.7</v>
      </c>
      <c r="DB24" s="908" t="s">
        <v>79</v>
      </c>
      <c r="DC24" s="923"/>
      <c r="DD24" s="457" t="s">
        <v>79</v>
      </c>
      <c r="DE24" s="464"/>
      <c r="DF24" s="464"/>
      <c r="DG24" s="464"/>
      <c r="DH24" s="464"/>
      <c r="DI24" s="519"/>
      <c r="DJ24" s="31" t="s">
        <v>79</v>
      </c>
      <c r="DK24" s="816" t="s">
        <v>2720</v>
      </c>
    </row>
    <row r="25" spans="1:116" ht="45" x14ac:dyDescent="0.25">
      <c r="A25" s="536" t="s">
        <v>2033</v>
      </c>
      <c r="B25" s="173" t="s">
        <v>1162</v>
      </c>
      <c r="C25" s="419" t="s">
        <v>584</v>
      </c>
      <c r="D25" s="419">
        <v>9</v>
      </c>
      <c r="E25" s="168">
        <v>1004183</v>
      </c>
      <c r="F25" s="421">
        <v>1</v>
      </c>
      <c r="G25" s="420">
        <v>11452600</v>
      </c>
      <c r="H25" s="420">
        <v>201001270810</v>
      </c>
      <c r="I25" s="420"/>
      <c r="J25" s="140" t="s">
        <v>678</v>
      </c>
      <c r="K25" s="663" t="s">
        <v>2556</v>
      </c>
      <c r="L25" s="163" t="s">
        <v>1658</v>
      </c>
      <c r="M25" s="417" t="s">
        <v>38</v>
      </c>
      <c r="N25" s="417"/>
      <c r="O25" s="419"/>
      <c r="P25" s="117">
        <v>40205</v>
      </c>
      <c r="Q25" s="112">
        <v>0.34027777777777773</v>
      </c>
      <c r="R25" s="94" t="s">
        <v>1591</v>
      </c>
      <c r="S25" s="234"/>
      <c r="T25" s="234"/>
      <c r="U25" s="234"/>
      <c r="V25" s="234"/>
      <c r="W25" s="234"/>
      <c r="X25" s="234"/>
      <c r="Y25" s="281"/>
      <c r="Z25" s="234"/>
      <c r="AA25" s="234"/>
      <c r="AB25" s="234"/>
      <c r="AC25" s="234"/>
      <c r="AD25" s="234"/>
      <c r="AE25" s="234"/>
      <c r="AF25" s="281"/>
      <c r="AG25" s="234"/>
      <c r="AH25" s="234"/>
      <c r="AI25" s="234"/>
      <c r="AJ25" s="234"/>
      <c r="AK25" s="234"/>
      <c r="AL25" s="234"/>
      <c r="AM25" s="281"/>
      <c r="AN25" s="541">
        <v>513.07692307692321</v>
      </c>
      <c r="AO25" s="541"/>
      <c r="AP25" s="541"/>
      <c r="AQ25" s="673">
        <v>1</v>
      </c>
      <c r="AR25" s="429" t="str">
        <f t="shared" si="0"/>
        <v xml:space="preserve">  </v>
      </c>
      <c r="AS25" s="674"/>
      <c r="AT25" s="18"/>
      <c r="AU25" s="31">
        <v>110.10190631147508</v>
      </c>
      <c r="AV25" s="31"/>
      <c r="AW25" s="668">
        <v>0.1</v>
      </c>
      <c r="AX25" s="669">
        <v>1</v>
      </c>
      <c r="AY25" s="31" t="str">
        <f>IF(AU25&lt;AW25,"&lt;MDL",IF(AU25&lt;AX25,"E, &lt;RL",IF(AU25&gt;AX25,"  ",)))</f>
        <v xml:space="preserve">  </v>
      </c>
      <c r="AZ25" s="498"/>
      <c r="BA25" s="18" t="s">
        <v>794</v>
      </c>
      <c r="BB25" s="716">
        <v>9.6042722138425796E-2</v>
      </c>
      <c r="BC25" s="716"/>
      <c r="BD25" s="660">
        <v>6.0000000000000001E-3</v>
      </c>
      <c r="BE25" s="660">
        <v>0.01</v>
      </c>
      <c r="BF25" s="31" t="str">
        <f t="shared" si="4"/>
        <v xml:space="preserve">  </v>
      </c>
      <c r="BG25" s="348"/>
      <c r="BH25" s="726">
        <f>BB25/AU25*100</f>
        <v>8.7230753177627782E-2</v>
      </c>
      <c r="BI25" s="670" t="s">
        <v>2720</v>
      </c>
      <c r="BJ25" s="671" t="s">
        <v>2720</v>
      </c>
      <c r="BK25" s="671" t="s">
        <v>2720</v>
      </c>
      <c r="BL25" s="671" t="s">
        <v>2720</v>
      </c>
      <c r="BM25" s="671" t="s">
        <v>2720</v>
      </c>
      <c r="BN25" s="661" t="s">
        <v>2720</v>
      </c>
      <c r="BP25" s="661" t="s">
        <v>2720</v>
      </c>
      <c r="BQ25" s="741" t="s">
        <v>2720</v>
      </c>
      <c r="BR25" s="741" t="s">
        <v>2720</v>
      </c>
      <c r="BS25" s="741" t="s">
        <v>2720</v>
      </c>
      <c r="BT25" s="741" t="s">
        <v>2720</v>
      </c>
      <c r="BU25" s="661" t="s">
        <v>2720</v>
      </c>
      <c r="BV25" s="520"/>
      <c r="BW25" s="666" t="s">
        <v>178</v>
      </c>
      <c r="BX25" s="792"/>
      <c r="BY25" s="742" t="s">
        <v>2720</v>
      </c>
      <c r="BZ25" s="742" t="s">
        <v>2720</v>
      </c>
      <c r="CA25" s="742" t="s">
        <v>2720</v>
      </c>
      <c r="CB25" s="742" t="s">
        <v>2720</v>
      </c>
      <c r="CC25" s="742" t="s">
        <v>2720</v>
      </c>
      <c r="CD25" s="816" t="s">
        <v>2720</v>
      </c>
      <c r="CE25" s="820" t="s">
        <v>2720</v>
      </c>
      <c r="CF25" s="820" t="s">
        <v>2720</v>
      </c>
      <c r="CG25" s="742" t="s">
        <v>2720</v>
      </c>
      <c r="CH25" s="742" t="s">
        <v>2720</v>
      </c>
      <c r="CI25" s="742" t="s">
        <v>2720</v>
      </c>
      <c r="CJ25" s="816"/>
      <c r="CK25" s="479" t="s">
        <v>2720</v>
      </c>
      <c r="CL25" s="479" t="s">
        <v>2720</v>
      </c>
      <c r="CM25" s="479" t="s">
        <v>2720</v>
      </c>
      <c r="CN25" s="479" t="s">
        <v>2720</v>
      </c>
      <c r="CO25" s="742" t="s">
        <v>2720</v>
      </c>
      <c r="CP25" s="658"/>
      <c r="CQ25" s="479" t="s">
        <v>2720</v>
      </c>
      <c r="CR25" s="479" t="s">
        <v>2720</v>
      </c>
      <c r="CS25" s="479" t="s">
        <v>2720</v>
      </c>
      <c r="CT25" s="479" t="s">
        <v>2720</v>
      </c>
      <c r="CU25" s="31">
        <f t="shared" si="2"/>
        <v>0</v>
      </c>
      <c r="CV25" s="658"/>
      <c r="CW25" s="895" t="s">
        <v>2720</v>
      </c>
      <c r="CX25" s="227">
        <v>5.5122609014469255</v>
      </c>
      <c r="CY25" s="227"/>
      <c r="CZ25" s="10">
        <v>1.2</v>
      </c>
      <c r="DA25" s="910">
        <v>0.7</v>
      </c>
      <c r="DB25" s="675" t="str">
        <f t="shared" ref="DB25:DB28" si="8">IF(CX25&lt;DA25,"&lt;MDL",IF(CX25&lt;CZ25,"E, &lt;RL",IF(CX25&gt;CZ25,"  ",)))</f>
        <v xml:space="preserve">  </v>
      </c>
      <c r="DC25" s="519"/>
      <c r="DD25" s="28">
        <v>2.8282138625116158</v>
      </c>
      <c r="DE25" s="28"/>
      <c r="DF25" s="28">
        <v>0.2</v>
      </c>
      <c r="DG25" s="28">
        <v>0.12</v>
      </c>
      <c r="DH25" s="28" t="str">
        <f t="shared" ref="DH25:DH28" si="9">IF(DD25&lt;DG25,"&lt;MDL",IF(DD25&lt;DF25,"E, &lt;RL",IF(DD25&gt;DF25,"  ",)))</f>
        <v xml:space="preserve">  </v>
      </c>
      <c r="DI25" s="335"/>
      <c r="DJ25" s="742" t="s">
        <v>2720</v>
      </c>
      <c r="DK25" s="816" t="s">
        <v>2720</v>
      </c>
      <c r="DL25" s="540" t="s">
        <v>943</v>
      </c>
    </row>
    <row r="26" spans="1:116" ht="15" x14ac:dyDescent="0.25">
      <c r="A26" s="536" t="s">
        <v>2034</v>
      </c>
      <c r="B26" s="169" t="s">
        <v>1163</v>
      </c>
      <c r="C26" s="419" t="s">
        <v>584</v>
      </c>
      <c r="D26" s="419">
        <v>9</v>
      </c>
      <c r="E26" s="170">
        <v>1000978</v>
      </c>
      <c r="F26" s="421">
        <v>1</v>
      </c>
      <c r="G26" s="171">
        <v>11452800</v>
      </c>
      <c r="H26" s="103">
        <v>201001270930</v>
      </c>
      <c r="I26" s="103"/>
      <c r="J26" s="140" t="s">
        <v>679</v>
      </c>
      <c r="K26" s="164" t="s">
        <v>2557</v>
      </c>
      <c r="L26" s="165" t="s">
        <v>1660</v>
      </c>
      <c r="M26" s="419" t="s">
        <v>115</v>
      </c>
      <c r="N26" s="104"/>
      <c r="O26" s="116"/>
      <c r="P26" s="116">
        <v>40205</v>
      </c>
      <c r="Q26" s="113">
        <v>0.39583333333333331</v>
      </c>
      <c r="R26" s="138" t="s">
        <v>1592</v>
      </c>
      <c r="S26" s="233"/>
      <c r="T26" s="233"/>
      <c r="U26" s="233"/>
      <c r="V26" s="233"/>
      <c r="W26" s="233"/>
      <c r="X26" s="233"/>
      <c r="Y26" s="281"/>
      <c r="Z26" s="233"/>
      <c r="AA26" s="233"/>
      <c r="AB26" s="233"/>
      <c r="AC26" s="233"/>
      <c r="AD26" s="233"/>
      <c r="AE26" s="233"/>
      <c r="AF26" s="281"/>
      <c r="AG26" s="233"/>
      <c r="AH26" s="233"/>
      <c r="AI26" s="233"/>
      <c r="AJ26" s="233"/>
      <c r="AK26" s="233"/>
      <c r="AL26" s="233"/>
      <c r="AM26" s="281"/>
      <c r="AN26" s="75">
        <v>635.38461538461536</v>
      </c>
      <c r="AO26" s="75"/>
      <c r="AP26" s="75"/>
      <c r="AQ26" s="677">
        <v>1</v>
      </c>
      <c r="AR26" s="429" t="str">
        <f t="shared" si="0"/>
        <v xml:space="preserve">  </v>
      </c>
      <c r="AS26" s="678"/>
      <c r="AT26" s="50"/>
      <c r="AU26" s="31">
        <v>167.73769626315436</v>
      </c>
      <c r="AV26" s="31">
        <v>3.1740541455093876</v>
      </c>
      <c r="AW26" s="668">
        <v>0.1</v>
      </c>
      <c r="AX26" s="669">
        <v>1</v>
      </c>
      <c r="AY26" s="31" t="str">
        <f t="shared" ref="AY26:AY29" si="10">IF(AU26&lt;AW26,"&lt;MDL",IF(AU26&lt;AX26,"E, &lt;RL",IF(AU26&gt;AX26,"  ",)))</f>
        <v xml:space="preserve">  </v>
      </c>
      <c r="AZ26" s="498"/>
      <c r="BA26" s="18" t="s">
        <v>795</v>
      </c>
      <c r="BB26" s="716">
        <v>5.4316814532989956E-2</v>
      </c>
      <c r="BC26" s="716"/>
      <c r="BD26" s="660">
        <v>6.0000000000000001E-3</v>
      </c>
      <c r="BE26" s="660">
        <v>0.01</v>
      </c>
      <c r="BF26" s="31" t="str">
        <f t="shared" si="4"/>
        <v xml:space="preserve">  </v>
      </c>
      <c r="BG26" s="348"/>
      <c r="BH26" s="726">
        <f>BB26/AU26*100</f>
        <v>3.238199626145772E-2</v>
      </c>
      <c r="BI26" s="670" t="s">
        <v>2720</v>
      </c>
      <c r="BJ26" s="671" t="s">
        <v>2720</v>
      </c>
      <c r="BK26" s="671" t="s">
        <v>2720</v>
      </c>
      <c r="BL26" s="671" t="s">
        <v>2720</v>
      </c>
      <c r="BM26" s="671" t="s">
        <v>2720</v>
      </c>
      <c r="BN26" s="661" t="s">
        <v>2720</v>
      </c>
      <c r="BP26" s="661" t="s">
        <v>2720</v>
      </c>
      <c r="BQ26" s="741" t="s">
        <v>2720</v>
      </c>
      <c r="BR26" s="741" t="s">
        <v>2720</v>
      </c>
      <c r="BS26" s="741" t="s">
        <v>2720</v>
      </c>
      <c r="BT26" s="741" t="s">
        <v>2720</v>
      </c>
      <c r="BU26" s="661" t="s">
        <v>2720</v>
      </c>
      <c r="BV26" s="520"/>
      <c r="BW26" s="666" t="s">
        <v>178</v>
      </c>
      <c r="BX26" s="792"/>
      <c r="BY26" s="742" t="s">
        <v>2720</v>
      </c>
      <c r="BZ26" s="742" t="s">
        <v>2720</v>
      </c>
      <c r="CA26" s="742" t="s">
        <v>2720</v>
      </c>
      <c r="CB26" s="742" t="s">
        <v>2720</v>
      </c>
      <c r="CC26" s="742" t="s">
        <v>2720</v>
      </c>
      <c r="CD26" s="816" t="s">
        <v>2720</v>
      </c>
      <c r="CE26" s="820" t="s">
        <v>2720</v>
      </c>
      <c r="CF26" s="820" t="s">
        <v>2720</v>
      </c>
      <c r="CG26" s="742" t="s">
        <v>2720</v>
      </c>
      <c r="CH26" s="742" t="s">
        <v>2720</v>
      </c>
      <c r="CI26" s="742" t="s">
        <v>2720</v>
      </c>
      <c r="CJ26" s="816"/>
      <c r="CK26" s="479" t="s">
        <v>2720</v>
      </c>
      <c r="CL26" s="479" t="s">
        <v>2720</v>
      </c>
      <c r="CM26" s="479" t="s">
        <v>2720</v>
      </c>
      <c r="CN26" s="479" t="s">
        <v>2720</v>
      </c>
      <c r="CO26" s="742" t="s">
        <v>2720</v>
      </c>
      <c r="CP26" s="828"/>
      <c r="CQ26" s="479" t="s">
        <v>2720</v>
      </c>
      <c r="CR26" s="479" t="s">
        <v>2720</v>
      </c>
      <c r="CS26" s="479" t="s">
        <v>2720</v>
      </c>
      <c r="CT26" s="479" t="s">
        <v>2720</v>
      </c>
      <c r="CU26" s="31">
        <f t="shared" si="2"/>
        <v>0</v>
      </c>
      <c r="CV26" s="658"/>
      <c r="CW26" s="895" t="s">
        <v>2720</v>
      </c>
      <c r="CX26" s="108">
        <v>4.9159838547822874</v>
      </c>
      <c r="CY26" s="108"/>
      <c r="CZ26" s="10">
        <v>1.2</v>
      </c>
      <c r="DA26" s="910">
        <v>0.7</v>
      </c>
      <c r="DB26" s="675" t="str">
        <f t="shared" si="8"/>
        <v xml:space="preserve">  </v>
      </c>
      <c r="DC26" s="480"/>
      <c r="DD26" s="801">
        <v>3.1235405108078225</v>
      </c>
      <c r="DE26" s="801"/>
      <c r="DF26" s="28">
        <v>0.2</v>
      </c>
      <c r="DG26" s="28">
        <v>0.12</v>
      </c>
      <c r="DH26" s="801" t="str">
        <f t="shared" si="9"/>
        <v xml:space="preserve">  </v>
      </c>
      <c r="DI26" s="944"/>
      <c r="DJ26" s="742" t="s">
        <v>2720</v>
      </c>
      <c r="DK26" s="816" t="s">
        <v>2720</v>
      </c>
      <c r="DL26" s="77" t="s">
        <v>943</v>
      </c>
    </row>
    <row r="27" spans="1:116" ht="45" x14ac:dyDescent="0.25">
      <c r="A27" s="536" t="s">
        <v>2035</v>
      </c>
      <c r="B27" s="173" t="s">
        <v>1164</v>
      </c>
      <c r="C27" s="419" t="s">
        <v>584</v>
      </c>
      <c r="D27" s="419">
        <v>7</v>
      </c>
      <c r="E27" s="172">
        <v>1004184</v>
      </c>
      <c r="F27" s="421">
        <v>1</v>
      </c>
      <c r="G27" s="420">
        <v>11452900</v>
      </c>
      <c r="H27" s="420">
        <v>201001270900</v>
      </c>
      <c r="I27" s="420"/>
      <c r="J27" s="140" t="s">
        <v>680</v>
      </c>
      <c r="K27" s="663" t="s">
        <v>2558</v>
      </c>
      <c r="L27" s="165" t="s">
        <v>729</v>
      </c>
      <c r="M27" s="419" t="s">
        <v>39</v>
      </c>
      <c r="N27" s="419"/>
      <c r="O27" s="419"/>
      <c r="P27" s="117">
        <v>40205</v>
      </c>
      <c r="Q27" s="112">
        <v>0.375</v>
      </c>
      <c r="R27" s="92" t="s">
        <v>1593</v>
      </c>
      <c r="S27" s="234"/>
      <c r="T27" s="234"/>
      <c r="U27" s="234"/>
      <c r="V27" s="234"/>
      <c r="W27" s="234"/>
      <c r="X27" s="234"/>
      <c r="Y27" s="281"/>
      <c r="Z27" s="234"/>
      <c r="AA27" s="234"/>
      <c r="AB27" s="234"/>
      <c r="AC27" s="234"/>
      <c r="AD27" s="234"/>
      <c r="AE27" s="234"/>
      <c r="AF27" s="281"/>
      <c r="AG27" s="234"/>
      <c r="AH27" s="234"/>
      <c r="AI27" s="234"/>
      <c r="AJ27" s="234"/>
      <c r="AK27" s="234"/>
      <c r="AL27" s="234"/>
      <c r="AM27" s="281"/>
      <c r="AN27" s="541">
        <v>338.84615384615381</v>
      </c>
      <c r="AO27" s="541">
        <v>178.8461538461537</v>
      </c>
      <c r="AP27" s="541">
        <f>AO27/AN27*100</f>
        <v>52.780930760499388</v>
      </c>
      <c r="AQ27" s="673">
        <v>2</v>
      </c>
      <c r="AR27" s="429" t="str">
        <f t="shared" si="0"/>
        <v xml:space="preserve">  </v>
      </c>
      <c r="AS27" s="674"/>
      <c r="AT27" s="67"/>
      <c r="AU27" s="31">
        <v>144.22215410254412</v>
      </c>
      <c r="AV27" s="31">
        <v>4.9507121641674701</v>
      </c>
      <c r="AW27" s="668">
        <v>0.1</v>
      </c>
      <c r="AX27" s="669">
        <v>1</v>
      </c>
      <c r="AY27" s="31" t="str">
        <f t="shared" si="10"/>
        <v xml:space="preserve">  </v>
      </c>
      <c r="AZ27" s="498"/>
      <c r="BA27" s="18" t="s">
        <v>796</v>
      </c>
      <c r="BB27" s="716">
        <v>7.7473974843558224E-2</v>
      </c>
      <c r="BC27" s="716"/>
      <c r="BD27" s="660">
        <v>6.0000000000000001E-3</v>
      </c>
      <c r="BE27" s="660">
        <v>0.01</v>
      </c>
      <c r="BF27" s="31" t="str">
        <f t="shared" si="4"/>
        <v xml:space="preserve">  </v>
      </c>
      <c r="BG27" s="348"/>
      <c r="BH27" s="726">
        <f>BB27/AU27*100</f>
        <v>5.3718497914317008E-2</v>
      </c>
      <c r="BI27" s="670" t="s">
        <v>2720</v>
      </c>
      <c r="BJ27" s="671" t="s">
        <v>2720</v>
      </c>
      <c r="BK27" s="671" t="s">
        <v>2720</v>
      </c>
      <c r="BL27" s="671" t="s">
        <v>2720</v>
      </c>
      <c r="BM27" s="671" t="s">
        <v>2720</v>
      </c>
      <c r="BN27" s="661" t="s">
        <v>2720</v>
      </c>
      <c r="BP27" s="661" t="s">
        <v>2720</v>
      </c>
      <c r="BQ27" s="741" t="s">
        <v>2720</v>
      </c>
      <c r="BR27" s="741" t="s">
        <v>2720</v>
      </c>
      <c r="BS27" s="741" t="s">
        <v>2720</v>
      </c>
      <c r="BT27" s="741" t="s">
        <v>2720</v>
      </c>
      <c r="BU27" s="661" t="s">
        <v>2720</v>
      </c>
      <c r="BV27" s="520"/>
      <c r="BW27" s="666" t="s">
        <v>178</v>
      </c>
      <c r="BX27" s="792"/>
      <c r="BY27" s="742" t="s">
        <v>2720</v>
      </c>
      <c r="BZ27" s="742" t="s">
        <v>2720</v>
      </c>
      <c r="CA27" s="742" t="s">
        <v>2720</v>
      </c>
      <c r="CB27" s="742" t="s">
        <v>2720</v>
      </c>
      <c r="CC27" s="742" t="s">
        <v>2720</v>
      </c>
      <c r="CD27" s="816" t="s">
        <v>2720</v>
      </c>
      <c r="CE27" s="820" t="s">
        <v>2720</v>
      </c>
      <c r="CF27" s="820" t="s">
        <v>2720</v>
      </c>
      <c r="CG27" s="742" t="s">
        <v>2720</v>
      </c>
      <c r="CH27" s="742" t="s">
        <v>2720</v>
      </c>
      <c r="CI27" s="742" t="s">
        <v>2720</v>
      </c>
      <c r="CJ27" s="816"/>
      <c r="CK27" s="479" t="s">
        <v>2720</v>
      </c>
      <c r="CL27" s="479" t="s">
        <v>2720</v>
      </c>
      <c r="CM27" s="479" t="s">
        <v>2720</v>
      </c>
      <c r="CN27" s="479" t="s">
        <v>2720</v>
      </c>
      <c r="CO27" s="742" t="s">
        <v>2720</v>
      </c>
      <c r="CP27" s="658"/>
      <c r="CQ27" s="479" t="s">
        <v>2720</v>
      </c>
      <c r="CR27" s="479" t="s">
        <v>2720</v>
      </c>
      <c r="CS27" s="479" t="s">
        <v>2720</v>
      </c>
      <c r="CT27" s="479" t="s">
        <v>2720</v>
      </c>
      <c r="CU27" s="31">
        <f t="shared" si="2"/>
        <v>0</v>
      </c>
      <c r="CV27" s="658"/>
      <c r="CW27" s="895" t="s">
        <v>2720</v>
      </c>
      <c r="CX27" s="227">
        <v>4.0503873637169061</v>
      </c>
      <c r="CY27" s="227">
        <v>0.22311333514951537</v>
      </c>
      <c r="CZ27" s="10">
        <v>1.2</v>
      </c>
      <c r="DA27" s="910">
        <v>0.7</v>
      </c>
      <c r="DB27" s="675" t="str">
        <f t="shared" si="8"/>
        <v xml:space="preserve">  </v>
      </c>
      <c r="DC27" s="550"/>
      <c r="DD27" s="28">
        <v>1.3325552179192575</v>
      </c>
      <c r="DE27" s="28"/>
      <c r="DF27" s="28">
        <v>0.2</v>
      </c>
      <c r="DG27" s="28">
        <v>0.12</v>
      </c>
      <c r="DH27" s="801" t="str">
        <f t="shared" si="9"/>
        <v xml:space="preserve">  </v>
      </c>
      <c r="DI27" s="335"/>
      <c r="DJ27" s="742" t="s">
        <v>2720</v>
      </c>
      <c r="DK27" s="816" t="s">
        <v>2720</v>
      </c>
      <c r="DL27" s="540" t="s">
        <v>943</v>
      </c>
    </row>
    <row r="28" spans="1:116" ht="45" x14ac:dyDescent="0.25">
      <c r="A28" s="536" t="s">
        <v>2036</v>
      </c>
      <c r="B28" s="169" t="s">
        <v>1165</v>
      </c>
      <c r="C28" s="104" t="s">
        <v>585</v>
      </c>
      <c r="D28" s="104">
        <v>7</v>
      </c>
      <c r="E28" s="172">
        <v>1002699</v>
      </c>
      <c r="F28" s="421">
        <v>1</v>
      </c>
      <c r="G28" s="103">
        <v>11452900</v>
      </c>
      <c r="H28" s="103">
        <v>201001270905</v>
      </c>
      <c r="I28" s="103"/>
      <c r="J28" s="141" t="s">
        <v>681</v>
      </c>
      <c r="K28" s="663" t="s">
        <v>2558</v>
      </c>
      <c r="L28" s="165" t="s">
        <v>729</v>
      </c>
      <c r="M28" s="104" t="s">
        <v>674</v>
      </c>
      <c r="N28" s="104"/>
      <c r="O28" s="104" t="s">
        <v>40</v>
      </c>
      <c r="P28" s="117">
        <v>40205</v>
      </c>
      <c r="Q28" s="113">
        <v>0.37847222222222227</v>
      </c>
      <c r="R28" s="92" t="s">
        <v>1594</v>
      </c>
      <c r="S28" s="233"/>
      <c r="T28" s="233"/>
      <c r="U28" s="233"/>
      <c r="V28" s="233"/>
      <c r="W28" s="233"/>
      <c r="X28" s="233"/>
      <c r="Y28" s="281"/>
      <c r="Z28" s="233"/>
      <c r="AA28" s="233"/>
      <c r="AB28" s="233"/>
      <c r="AC28" s="233"/>
      <c r="AD28" s="233"/>
      <c r="AE28" s="233"/>
      <c r="AF28" s="281"/>
      <c r="AG28" s="233"/>
      <c r="AH28" s="233"/>
      <c r="AI28" s="233"/>
      <c r="AJ28" s="233"/>
      <c r="AK28" s="233"/>
      <c r="AL28" s="233"/>
      <c r="AM28" s="281"/>
      <c r="AN28" s="75">
        <v>668.46153846153845</v>
      </c>
      <c r="AO28" s="75"/>
      <c r="AP28" s="75"/>
      <c r="AQ28" s="677">
        <v>1</v>
      </c>
      <c r="AR28" s="429" t="str">
        <f t="shared" si="0"/>
        <v xml:space="preserve">  </v>
      </c>
      <c r="AS28" s="678"/>
      <c r="AT28" s="50"/>
      <c r="AU28" s="31">
        <v>151.31935350105709</v>
      </c>
      <c r="AV28" s="31">
        <v>5.7671615338884408</v>
      </c>
      <c r="AW28" s="668">
        <v>0.1</v>
      </c>
      <c r="AX28" s="669">
        <v>1</v>
      </c>
      <c r="AY28" s="31" t="str">
        <f t="shared" si="10"/>
        <v xml:space="preserve">  </v>
      </c>
      <c r="AZ28" s="498"/>
      <c r="BA28" s="18" t="s">
        <v>818</v>
      </c>
      <c r="BB28" s="716">
        <v>9.3949681442145896E-2</v>
      </c>
      <c r="BC28" s="716"/>
      <c r="BD28" s="660">
        <v>6.0000000000000001E-3</v>
      </c>
      <c r="BE28" s="660">
        <v>0.01</v>
      </c>
      <c r="BF28" s="31" t="str">
        <f t="shared" si="4"/>
        <v xml:space="preserve">  </v>
      </c>
      <c r="BG28" s="348"/>
      <c r="BH28" s="726">
        <f>BB28/AU28*100</f>
        <v>6.2087022755810004E-2</v>
      </c>
      <c r="BI28" s="670" t="s">
        <v>2720</v>
      </c>
      <c r="BJ28" s="671" t="s">
        <v>2720</v>
      </c>
      <c r="BK28" s="671" t="s">
        <v>2720</v>
      </c>
      <c r="BL28" s="671" t="s">
        <v>2720</v>
      </c>
      <c r="BM28" s="671" t="s">
        <v>2720</v>
      </c>
      <c r="BN28" s="661" t="s">
        <v>2720</v>
      </c>
      <c r="BP28" s="661" t="s">
        <v>2720</v>
      </c>
      <c r="BQ28" s="741" t="s">
        <v>2720</v>
      </c>
      <c r="BR28" s="741" t="s">
        <v>2720</v>
      </c>
      <c r="BS28" s="741" t="s">
        <v>2720</v>
      </c>
      <c r="BT28" s="741" t="s">
        <v>2720</v>
      </c>
      <c r="BU28" s="661" t="s">
        <v>2720</v>
      </c>
      <c r="BV28" s="520"/>
      <c r="BW28" s="666" t="s">
        <v>178</v>
      </c>
      <c r="BX28" s="792"/>
      <c r="BY28" s="742" t="s">
        <v>2720</v>
      </c>
      <c r="BZ28" s="742" t="s">
        <v>2720</v>
      </c>
      <c r="CA28" s="742" t="s">
        <v>2720</v>
      </c>
      <c r="CB28" s="742" t="s">
        <v>2720</v>
      </c>
      <c r="CC28" s="742" t="s">
        <v>2720</v>
      </c>
      <c r="CD28" s="816" t="s">
        <v>2720</v>
      </c>
      <c r="CE28" s="820" t="s">
        <v>2720</v>
      </c>
      <c r="CF28" s="820" t="s">
        <v>2720</v>
      </c>
      <c r="CG28" s="742" t="s">
        <v>2720</v>
      </c>
      <c r="CH28" s="742" t="s">
        <v>2720</v>
      </c>
      <c r="CI28" s="742" t="s">
        <v>2720</v>
      </c>
      <c r="CJ28" s="816"/>
      <c r="CK28" s="479" t="s">
        <v>2720</v>
      </c>
      <c r="CL28" s="479" t="s">
        <v>2720</v>
      </c>
      <c r="CM28" s="479" t="s">
        <v>2720</v>
      </c>
      <c r="CN28" s="479" t="s">
        <v>2720</v>
      </c>
      <c r="CO28" s="742" t="s">
        <v>2720</v>
      </c>
      <c r="CP28" s="828"/>
      <c r="CQ28" s="479" t="s">
        <v>2720</v>
      </c>
      <c r="CR28" s="479" t="s">
        <v>2720</v>
      </c>
      <c r="CS28" s="479" t="s">
        <v>2720</v>
      </c>
      <c r="CT28" s="479" t="s">
        <v>2720</v>
      </c>
      <c r="CU28" s="31">
        <f t="shared" si="2"/>
        <v>0</v>
      </c>
      <c r="CV28" s="658"/>
      <c r="CW28" s="895" t="s">
        <v>2720</v>
      </c>
      <c r="CX28" s="108">
        <v>3.8254365523657641</v>
      </c>
      <c r="CY28" s="108"/>
      <c r="CZ28" s="10">
        <v>1.2</v>
      </c>
      <c r="DA28" s="910">
        <v>0.7</v>
      </c>
      <c r="DB28" s="675" t="str">
        <f t="shared" si="8"/>
        <v xml:space="preserve">  </v>
      </c>
      <c r="DC28" s="480"/>
      <c r="DD28" s="801">
        <v>2.557157203081422</v>
      </c>
      <c r="DE28" s="801"/>
      <c r="DF28" s="28">
        <v>0.2</v>
      </c>
      <c r="DG28" s="28">
        <v>0.12</v>
      </c>
      <c r="DH28" s="801" t="str">
        <f t="shared" si="9"/>
        <v xml:space="preserve">  </v>
      </c>
      <c r="DI28" s="944"/>
      <c r="DJ28" s="742" t="s">
        <v>2720</v>
      </c>
      <c r="DK28" s="816" t="s">
        <v>2720</v>
      </c>
      <c r="DL28" s="77" t="s">
        <v>943</v>
      </c>
    </row>
    <row r="29" spans="1:116" ht="15" x14ac:dyDescent="0.25">
      <c r="A29" s="536" t="s">
        <v>2037</v>
      </c>
      <c r="B29" s="173" t="s">
        <v>1166</v>
      </c>
      <c r="C29" s="102" t="s">
        <v>586</v>
      </c>
      <c r="D29" s="102">
        <v>2</v>
      </c>
      <c r="E29" s="166"/>
      <c r="F29" s="421">
        <v>4</v>
      </c>
      <c r="G29" s="420">
        <v>88888823</v>
      </c>
      <c r="H29" s="420">
        <v>201001261900</v>
      </c>
      <c r="I29" s="420"/>
      <c r="J29" s="142" t="s">
        <v>683</v>
      </c>
      <c r="K29" s="167" t="s">
        <v>124</v>
      </c>
      <c r="L29" s="167"/>
      <c r="M29" s="419" t="s">
        <v>682</v>
      </c>
      <c r="N29" s="419"/>
      <c r="O29" s="419" t="s">
        <v>1643</v>
      </c>
      <c r="P29" s="117">
        <v>40204</v>
      </c>
      <c r="Q29" s="112">
        <v>0.79166666666666663</v>
      </c>
      <c r="R29" s="96"/>
      <c r="S29" s="234"/>
      <c r="T29" s="234"/>
      <c r="U29" s="234"/>
      <c r="V29" s="234"/>
      <c r="W29" s="234"/>
      <c r="X29" s="234"/>
      <c r="Y29" s="281"/>
      <c r="Z29" s="234"/>
      <c r="AA29" s="234"/>
      <c r="AB29" s="234"/>
      <c r="AC29" s="234"/>
      <c r="AD29" s="234"/>
      <c r="AE29" s="234"/>
      <c r="AF29" s="281"/>
      <c r="AG29" s="234"/>
      <c r="AH29" s="234"/>
      <c r="AI29" s="234"/>
      <c r="AJ29" s="29"/>
      <c r="AK29" s="29"/>
      <c r="AL29" s="29"/>
      <c r="AM29" s="281"/>
      <c r="AN29" s="457" t="s">
        <v>814</v>
      </c>
      <c r="AO29" s="457"/>
      <c r="AP29" s="457"/>
      <c r="AQ29" s="680">
        <v>1</v>
      </c>
      <c r="AR29" s="429" t="str">
        <f t="shared" si="0"/>
        <v xml:space="preserve">  </v>
      </c>
      <c r="AS29" s="681"/>
      <c r="AT29" s="67"/>
      <c r="AU29" s="28">
        <v>3.4505466963370091E-2</v>
      </c>
      <c r="AV29" s="31"/>
      <c r="AW29" s="668">
        <v>0.1</v>
      </c>
      <c r="AX29" s="669">
        <v>1</v>
      </c>
      <c r="AY29" s="31" t="str">
        <f t="shared" si="10"/>
        <v>&lt;MDL</v>
      </c>
      <c r="AZ29" s="498"/>
      <c r="BA29" s="18" t="s">
        <v>819</v>
      </c>
      <c r="BB29" s="716">
        <v>2.5209736408066862E-2</v>
      </c>
      <c r="BC29" s="716"/>
      <c r="BD29" s="660">
        <v>6.0000000000000001E-3</v>
      </c>
      <c r="BE29" s="660">
        <v>0.01</v>
      </c>
      <c r="BF29" s="31" t="str">
        <f t="shared" si="4"/>
        <v xml:space="preserve">  </v>
      </c>
      <c r="BG29" s="348"/>
      <c r="BH29" s="726" t="str">
        <f t="shared" si="4"/>
        <v>&lt;MDL</v>
      </c>
      <c r="BI29" s="670" t="s">
        <v>2720</v>
      </c>
      <c r="BJ29" s="671" t="s">
        <v>2720</v>
      </c>
      <c r="BK29" s="671" t="s">
        <v>2720</v>
      </c>
      <c r="BL29" s="671" t="s">
        <v>2720</v>
      </c>
      <c r="BM29" s="671" t="s">
        <v>2720</v>
      </c>
      <c r="BN29" s="661" t="s">
        <v>2720</v>
      </c>
      <c r="BP29" s="661" t="s">
        <v>2720</v>
      </c>
      <c r="BQ29" s="741" t="s">
        <v>2720</v>
      </c>
      <c r="BR29" s="741" t="s">
        <v>2720</v>
      </c>
      <c r="BS29" s="741" t="s">
        <v>2720</v>
      </c>
      <c r="BT29" s="741" t="s">
        <v>2720</v>
      </c>
      <c r="BU29" s="661" t="s">
        <v>2720</v>
      </c>
      <c r="BV29" s="520"/>
      <c r="BW29" s="666" t="s">
        <v>178</v>
      </c>
      <c r="BX29" s="792"/>
      <c r="BY29" s="742" t="s">
        <v>2720</v>
      </c>
      <c r="BZ29" s="742" t="s">
        <v>2720</v>
      </c>
      <c r="CA29" s="742" t="s">
        <v>2720</v>
      </c>
      <c r="CB29" s="742" t="s">
        <v>2720</v>
      </c>
      <c r="CC29" s="742" t="s">
        <v>2720</v>
      </c>
      <c r="CD29" s="816" t="s">
        <v>2720</v>
      </c>
      <c r="CE29" s="820" t="s">
        <v>2720</v>
      </c>
      <c r="CF29" s="820" t="s">
        <v>2720</v>
      </c>
      <c r="CG29" s="742" t="s">
        <v>2720</v>
      </c>
      <c r="CH29" s="742" t="s">
        <v>2720</v>
      </c>
      <c r="CI29" s="742" t="s">
        <v>2720</v>
      </c>
      <c r="CJ29" s="816"/>
      <c r="CK29" s="479" t="s">
        <v>2720</v>
      </c>
      <c r="CL29" s="479" t="s">
        <v>2720</v>
      </c>
      <c r="CM29" s="479" t="s">
        <v>2720</v>
      </c>
      <c r="CN29" s="479" t="s">
        <v>2720</v>
      </c>
      <c r="CO29" s="742" t="s">
        <v>2720</v>
      </c>
      <c r="CP29" s="658"/>
      <c r="CQ29" s="479" t="s">
        <v>2720</v>
      </c>
      <c r="CR29" s="479" t="s">
        <v>2720</v>
      </c>
      <c r="CS29" s="479" t="s">
        <v>2720</v>
      </c>
      <c r="CT29" s="479" t="s">
        <v>2720</v>
      </c>
      <c r="CU29" s="31">
        <f t="shared" si="2"/>
        <v>0</v>
      </c>
      <c r="CV29" s="658"/>
      <c r="CW29" s="895" t="s">
        <v>2720</v>
      </c>
      <c r="CX29" s="909" t="s">
        <v>2667</v>
      </c>
      <c r="CY29" s="909"/>
      <c r="CZ29" s="10">
        <v>1.2</v>
      </c>
      <c r="DA29" s="910">
        <v>0.7</v>
      </c>
      <c r="DB29" s="908" t="s">
        <v>79</v>
      </c>
      <c r="DC29" s="923"/>
      <c r="DD29" s="457" t="s">
        <v>79</v>
      </c>
      <c r="DE29" s="464"/>
      <c r="DF29" s="464"/>
      <c r="DG29" s="464"/>
      <c r="DH29" s="464"/>
      <c r="DI29" s="519"/>
      <c r="DJ29" s="742" t="s">
        <v>2720</v>
      </c>
      <c r="DK29" s="816" t="s">
        <v>2720</v>
      </c>
    </row>
    <row r="30" spans="1:116" ht="15" x14ac:dyDescent="0.25">
      <c r="A30" s="536" t="s">
        <v>2038</v>
      </c>
      <c r="B30" s="173" t="s">
        <v>1167</v>
      </c>
      <c r="C30" s="419" t="s">
        <v>584</v>
      </c>
      <c r="D30" s="419">
        <v>7</v>
      </c>
      <c r="E30" s="174">
        <v>1004592</v>
      </c>
      <c r="F30" s="421">
        <v>1</v>
      </c>
      <c r="G30" s="164" t="s">
        <v>1663</v>
      </c>
      <c r="H30" s="420">
        <v>201002101400</v>
      </c>
      <c r="I30" s="420"/>
      <c r="J30" s="133" t="s">
        <v>684</v>
      </c>
      <c r="K30" s="175" t="s">
        <v>1665</v>
      </c>
      <c r="L30" s="175" t="s">
        <v>1665</v>
      </c>
      <c r="M30" s="419" t="s">
        <v>1664</v>
      </c>
      <c r="N30" s="419" t="s">
        <v>1574</v>
      </c>
      <c r="O30" s="419"/>
      <c r="P30" s="117">
        <v>40219</v>
      </c>
      <c r="Q30" s="112">
        <v>0.58333333333333337</v>
      </c>
      <c r="R30" s="89" t="s">
        <v>1595</v>
      </c>
      <c r="S30" s="234"/>
      <c r="T30" s="234"/>
      <c r="U30" s="234"/>
      <c r="V30" s="234"/>
      <c r="W30" s="234"/>
      <c r="X30" s="234"/>
      <c r="Y30" s="281"/>
      <c r="Z30" s="234"/>
      <c r="AA30" s="234"/>
      <c r="AB30" s="234"/>
      <c r="AC30" s="234"/>
      <c r="AD30" s="234"/>
      <c r="AE30" s="234"/>
      <c r="AF30" s="281"/>
      <c r="AG30" s="234"/>
      <c r="AH30" s="234"/>
      <c r="AI30" s="234"/>
      <c r="AJ30" s="234"/>
      <c r="AK30" s="234"/>
      <c r="AL30" s="234"/>
      <c r="AM30" s="281"/>
      <c r="AN30" s="665" t="s">
        <v>178</v>
      </c>
      <c r="AO30" s="665" t="s">
        <v>178</v>
      </c>
      <c r="AP30" s="665" t="s">
        <v>178</v>
      </c>
      <c r="AQ30" s="666" t="s">
        <v>178</v>
      </c>
      <c r="AR30" s="429" t="str">
        <f t="shared" si="0"/>
        <v xml:space="preserve">  </v>
      </c>
      <c r="AS30" s="666"/>
      <c r="AT30" s="662" t="s">
        <v>178</v>
      </c>
      <c r="AU30" s="662" t="s">
        <v>178</v>
      </c>
      <c r="AV30" s="662" t="s">
        <v>178</v>
      </c>
      <c r="AW30" s="661" t="s">
        <v>2720</v>
      </c>
      <c r="AX30" s="661" t="s">
        <v>2720</v>
      </c>
      <c r="AY30" s="10"/>
      <c r="AZ30" s="334"/>
      <c r="BA30" s="662" t="s">
        <v>178</v>
      </c>
      <c r="BB30" s="662" t="s">
        <v>178</v>
      </c>
      <c r="BC30" s="662" t="s">
        <v>178</v>
      </c>
      <c r="BD30" s="661" t="s">
        <v>2720</v>
      </c>
      <c r="BE30" s="661" t="s">
        <v>2720</v>
      </c>
      <c r="BF30" s="10" t="str">
        <f t="shared" ref="BF30:BF35" si="11">IF(BB30&lt;BF$5,"&lt;MDL",IF(BB30&lt;BF$6,"E, &lt;RL",IF(BB30&gt;BF$6,"  ",)))</f>
        <v xml:space="preserve">  </v>
      </c>
      <c r="BG30" s="334"/>
      <c r="BH30" s="852" t="s">
        <v>178</v>
      </c>
      <c r="BI30" s="18" t="s">
        <v>797</v>
      </c>
      <c r="BJ30" s="28">
        <v>4.0515764504913516</v>
      </c>
      <c r="BK30" s="28"/>
      <c r="BL30" s="28">
        <v>0.1</v>
      </c>
      <c r="BM30" s="28">
        <v>1</v>
      </c>
      <c r="BN30" s="31" t="str">
        <f>IF(BJ30&lt;BL30,"&lt;MDL",IF(BJ30&lt;BM30,"E, &lt;RL",IF(BJ30&gt;BM30,"  ",)))</f>
        <v xml:space="preserve">  </v>
      </c>
      <c r="BP30" s="417" t="s">
        <v>797</v>
      </c>
      <c r="BQ30" s="716">
        <v>0.16743777133948726</v>
      </c>
      <c r="BS30" s="727">
        <v>6.0000000000000001E-3</v>
      </c>
      <c r="BT30" s="716">
        <v>0.01</v>
      </c>
      <c r="BU30" s="31" t="str">
        <f>IF(BQ30&lt;BS30,"&lt;MDL",IF(BQ30&lt;BT30,"E, &lt;RL",IF(BQ30&gt;BT30,"  ",)))</f>
        <v xml:space="preserve">  </v>
      </c>
      <c r="BV30" s="520"/>
      <c r="BW30" s="31">
        <f>BQ30/BJ30*100</f>
        <v>4.1326573343860113</v>
      </c>
      <c r="BX30" s="336"/>
      <c r="BY30" s="742" t="s">
        <v>2720</v>
      </c>
      <c r="BZ30" s="742" t="s">
        <v>2720</v>
      </c>
      <c r="CA30" s="742" t="s">
        <v>2720</v>
      </c>
      <c r="CB30" s="742" t="s">
        <v>2720</v>
      </c>
      <c r="CC30" s="742" t="s">
        <v>2720</v>
      </c>
      <c r="CD30" s="816" t="s">
        <v>2720</v>
      </c>
      <c r="CE30" s="820" t="s">
        <v>2720</v>
      </c>
      <c r="CF30" s="820" t="s">
        <v>2720</v>
      </c>
      <c r="CG30" s="742" t="s">
        <v>2720</v>
      </c>
      <c r="CH30" s="742" t="s">
        <v>2720</v>
      </c>
      <c r="CI30" s="742" t="s">
        <v>2720</v>
      </c>
      <c r="CJ30" s="816"/>
      <c r="CK30" s="479" t="s">
        <v>2720</v>
      </c>
      <c r="CL30" s="479" t="s">
        <v>2720</v>
      </c>
      <c r="CM30" s="479" t="s">
        <v>2720</v>
      </c>
      <c r="CN30" s="479" t="s">
        <v>2720</v>
      </c>
      <c r="CO30" s="742" t="s">
        <v>2720</v>
      </c>
      <c r="CP30" s="658"/>
      <c r="CQ30" s="479" t="s">
        <v>2720</v>
      </c>
      <c r="CR30" s="479" t="s">
        <v>2720</v>
      </c>
      <c r="CS30" s="479" t="s">
        <v>2720</v>
      </c>
      <c r="CT30" s="479" t="s">
        <v>2720</v>
      </c>
      <c r="CU30" s="31">
        <f t="shared" si="2"/>
        <v>0</v>
      </c>
      <c r="CV30" s="658"/>
      <c r="CW30" s="895" t="s">
        <v>2720</v>
      </c>
      <c r="CX30" s="479" t="s">
        <v>2720</v>
      </c>
      <c r="CY30" s="479" t="s">
        <v>2720</v>
      </c>
      <c r="CZ30" s="31" t="s">
        <v>2720</v>
      </c>
      <c r="DA30" s="910" t="s">
        <v>2720</v>
      </c>
      <c r="DB30" s="742" t="s">
        <v>2720</v>
      </c>
      <c r="DC30" s="921"/>
      <c r="DD30" s="479" t="s">
        <v>2720</v>
      </c>
      <c r="DE30" s="479" t="s">
        <v>2720</v>
      </c>
      <c r="DF30" s="742" t="s">
        <v>2720</v>
      </c>
      <c r="DG30" s="742" t="s">
        <v>2720</v>
      </c>
      <c r="DH30" s="742" t="s">
        <v>2720</v>
      </c>
      <c r="DI30" s="943"/>
      <c r="DJ30" s="820" t="s">
        <v>2720</v>
      </c>
      <c r="DK30" s="895" t="s">
        <v>2720</v>
      </c>
      <c r="DL30" s="129"/>
    </row>
    <row r="31" spans="1:116" ht="15" x14ac:dyDescent="0.25">
      <c r="A31" s="536" t="s">
        <v>2039</v>
      </c>
      <c r="B31" s="173" t="s">
        <v>1168</v>
      </c>
      <c r="C31" s="419" t="s">
        <v>584</v>
      </c>
      <c r="D31" s="419">
        <v>7</v>
      </c>
      <c r="E31" s="176">
        <v>1004591</v>
      </c>
      <c r="F31" s="421">
        <v>1</v>
      </c>
      <c r="G31" s="164" t="s">
        <v>1666</v>
      </c>
      <c r="H31" s="420">
        <v>201002101410</v>
      </c>
      <c r="I31" s="420"/>
      <c r="J31" s="133" t="s">
        <v>685</v>
      </c>
      <c r="K31" s="175" t="s">
        <v>1668</v>
      </c>
      <c r="L31" s="175" t="s">
        <v>1668</v>
      </c>
      <c r="M31" s="419" t="s">
        <v>1667</v>
      </c>
      <c r="N31" s="419" t="s">
        <v>1596</v>
      </c>
      <c r="O31" s="419"/>
      <c r="P31" s="117">
        <v>40219</v>
      </c>
      <c r="Q31" s="112">
        <v>0.59027777777777779</v>
      </c>
      <c r="R31" s="143" t="s">
        <v>1597</v>
      </c>
      <c r="S31" s="234"/>
      <c r="T31" s="234"/>
      <c r="U31" s="234"/>
      <c r="V31" s="234"/>
      <c r="W31" s="234"/>
      <c r="X31" s="234"/>
      <c r="Y31" s="281"/>
      <c r="Z31" s="234"/>
      <c r="AA31" s="234"/>
      <c r="AB31" s="234"/>
      <c r="AC31" s="234"/>
      <c r="AD31" s="234"/>
      <c r="AE31" s="234"/>
      <c r="AF31" s="281"/>
      <c r="AG31" s="234"/>
      <c r="AH31" s="234"/>
      <c r="AI31" s="234"/>
      <c r="AJ31" s="234"/>
      <c r="AK31" s="234"/>
      <c r="AL31" s="234"/>
      <c r="AM31" s="281"/>
      <c r="AN31" s="665" t="s">
        <v>178</v>
      </c>
      <c r="AO31" s="665" t="s">
        <v>178</v>
      </c>
      <c r="AP31" s="665" t="s">
        <v>178</v>
      </c>
      <c r="AQ31" s="666" t="s">
        <v>178</v>
      </c>
      <c r="AR31" s="429" t="str">
        <f t="shared" si="0"/>
        <v xml:space="preserve">  </v>
      </c>
      <c r="AS31" s="667"/>
      <c r="AT31" s="662" t="s">
        <v>178</v>
      </c>
      <c r="AU31" s="662" t="s">
        <v>178</v>
      </c>
      <c r="AV31" s="662" t="s">
        <v>178</v>
      </c>
      <c r="AW31" s="661" t="s">
        <v>2720</v>
      </c>
      <c r="AX31" s="661" t="s">
        <v>2720</v>
      </c>
      <c r="AY31" s="10"/>
      <c r="AZ31" s="334"/>
      <c r="BA31" s="662" t="s">
        <v>178</v>
      </c>
      <c r="BB31" s="662" t="s">
        <v>178</v>
      </c>
      <c r="BC31" s="662" t="s">
        <v>178</v>
      </c>
      <c r="BD31" s="661" t="s">
        <v>2720</v>
      </c>
      <c r="BE31" s="661" t="s">
        <v>2720</v>
      </c>
      <c r="BF31" s="10" t="str">
        <f t="shared" si="11"/>
        <v xml:space="preserve">  </v>
      </c>
      <c r="BG31" s="334"/>
      <c r="BH31" s="852" t="s">
        <v>178</v>
      </c>
      <c r="BI31" s="18" t="s">
        <v>799</v>
      </c>
      <c r="BJ31" s="28">
        <v>4.3705605744379126</v>
      </c>
      <c r="BK31" s="28"/>
      <c r="BL31" s="28">
        <v>0.1</v>
      </c>
      <c r="BM31" s="28">
        <v>1</v>
      </c>
      <c r="BN31" s="31" t="str">
        <f>IF(BJ31&lt;BL31,"&lt;MDL",IF(BJ31&lt;BM31,"E, &lt;RL",IF(BJ31&gt;BM31,"  ",)))</f>
        <v xml:space="preserve">  </v>
      </c>
      <c r="BP31" s="417" t="s">
        <v>798</v>
      </c>
      <c r="BQ31" s="716">
        <v>0.1904550001786553</v>
      </c>
      <c r="BS31" s="727">
        <v>6.0000000000000001E-3</v>
      </c>
      <c r="BT31" s="716">
        <v>0.01</v>
      </c>
      <c r="BU31" s="31" t="str">
        <f>IF(BQ31&lt;BS31,"&lt;MDL",IF(BQ31&lt;BT31,"E, &lt;RL",IF(BQ31&gt;BT31,"  ",)))</f>
        <v xml:space="preserve">  </v>
      </c>
      <c r="BV31" s="520"/>
      <c r="BW31" s="31">
        <f>BQ31/BJ31*100</f>
        <v>4.3576789964328375</v>
      </c>
      <c r="BX31" s="336"/>
      <c r="BY31" s="742" t="s">
        <v>2720</v>
      </c>
      <c r="BZ31" s="742" t="s">
        <v>2720</v>
      </c>
      <c r="CA31" s="742" t="s">
        <v>2720</v>
      </c>
      <c r="CB31" s="742" t="s">
        <v>2720</v>
      </c>
      <c r="CC31" s="742" t="s">
        <v>2720</v>
      </c>
      <c r="CD31" s="816" t="s">
        <v>2720</v>
      </c>
      <c r="CE31" s="820" t="s">
        <v>2720</v>
      </c>
      <c r="CF31" s="820" t="s">
        <v>2720</v>
      </c>
      <c r="CG31" s="742" t="s">
        <v>2720</v>
      </c>
      <c r="CH31" s="742" t="s">
        <v>2720</v>
      </c>
      <c r="CI31" s="742" t="s">
        <v>2720</v>
      </c>
      <c r="CJ31" s="816"/>
      <c r="CK31" s="479" t="s">
        <v>2720</v>
      </c>
      <c r="CL31" s="479" t="s">
        <v>2720</v>
      </c>
      <c r="CM31" s="479" t="s">
        <v>2720</v>
      </c>
      <c r="CN31" s="479" t="s">
        <v>2720</v>
      </c>
      <c r="CO31" s="742" t="s">
        <v>2720</v>
      </c>
      <c r="CP31" s="658"/>
      <c r="CQ31" s="479" t="s">
        <v>2720</v>
      </c>
      <c r="CR31" s="479" t="s">
        <v>2720</v>
      </c>
      <c r="CS31" s="479" t="s">
        <v>2720</v>
      </c>
      <c r="CT31" s="479" t="s">
        <v>2720</v>
      </c>
      <c r="CU31" s="31">
        <f t="shared" si="2"/>
        <v>0</v>
      </c>
      <c r="CV31" s="658"/>
      <c r="CW31" s="895" t="s">
        <v>2720</v>
      </c>
      <c r="CX31" s="479" t="s">
        <v>2720</v>
      </c>
      <c r="CY31" s="479" t="s">
        <v>2720</v>
      </c>
      <c r="CZ31" s="31" t="s">
        <v>2720</v>
      </c>
      <c r="DA31" s="910" t="s">
        <v>2720</v>
      </c>
      <c r="DB31" s="742" t="s">
        <v>2720</v>
      </c>
      <c r="DC31" s="921"/>
      <c r="DD31" s="479" t="s">
        <v>2720</v>
      </c>
      <c r="DE31" s="479" t="s">
        <v>2720</v>
      </c>
      <c r="DF31" s="742" t="s">
        <v>2720</v>
      </c>
      <c r="DG31" s="742" t="s">
        <v>2720</v>
      </c>
      <c r="DH31" s="742" t="s">
        <v>2720</v>
      </c>
      <c r="DI31" s="943"/>
      <c r="DJ31" s="820" t="s">
        <v>2720</v>
      </c>
      <c r="DK31" s="895" t="s">
        <v>2720</v>
      </c>
      <c r="DL31" s="129"/>
    </row>
    <row r="32" spans="1:116" ht="15" x14ac:dyDescent="0.25">
      <c r="A32" s="536" t="s">
        <v>2040</v>
      </c>
      <c r="B32" s="173" t="s">
        <v>1169</v>
      </c>
      <c r="C32" s="419" t="s">
        <v>584</v>
      </c>
      <c r="D32" s="419">
        <v>7</v>
      </c>
      <c r="E32" s="170">
        <v>1003792</v>
      </c>
      <c r="F32" s="421">
        <v>1</v>
      </c>
      <c r="G32" s="171">
        <v>11452800</v>
      </c>
      <c r="H32" s="420">
        <v>201002101610</v>
      </c>
      <c r="I32" s="420"/>
      <c r="J32" s="133" t="s">
        <v>686</v>
      </c>
      <c r="K32" s="164" t="s">
        <v>2557</v>
      </c>
      <c r="L32" s="165" t="s">
        <v>1660</v>
      </c>
      <c r="M32" s="417" t="s">
        <v>115</v>
      </c>
      <c r="N32" s="1"/>
      <c r="O32" s="117"/>
      <c r="P32" s="101">
        <v>40219</v>
      </c>
      <c r="Q32" s="112">
        <v>0.67361111111111116</v>
      </c>
      <c r="R32" s="138" t="s">
        <v>1598</v>
      </c>
      <c r="S32" s="235"/>
      <c r="T32" s="235"/>
      <c r="U32" s="235"/>
      <c r="V32" s="235"/>
      <c r="W32" s="235"/>
      <c r="X32" s="235"/>
      <c r="Y32" s="281"/>
      <c r="Z32" s="235"/>
      <c r="AA32" s="235"/>
      <c r="AB32" s="235"/>
      <c r="AC32" s="235"/>
      <c r="AD32" s="235"/>
      <c r="AE32" s="235"/>
      <c r="AF32" s="281"/>
      <c r="AG32" s="235"/>
      <c r="AH32" s="235"/>
      <c r="AI32" s="235"/>
      <c r="AJ32" s="235"/>
      <c r="AK32" s="235"/>
      <c r="AL32" s="235"/>
      <c r="AM32" s="281"/>
      <c r="AN32" s="665" t="s">
        <v>178</v>
      </c>
      <c r="AO32" s="665" t="s">
        <v>178</v>
      </c>
      <c r="AP32" s="665" t="s">
        <v>178</v>
      </c>
      <c r="AQ32" s="666" t="s">
        <v>178</v>
      </c>
      <c r="AR32" s="429" t="str">
        <f t="shared" si="0"/>
        <v xml:space="preserve">  </v>
      </c>
      <c r="AS32" s="667"/>
      <c r="AT32" s="662" t="s">
        <v>178</v>
      </c>
      <c r="AU32" s="662" t="s">
        <v>178</v>
      </c>
      <c r="AV32" s="662" t="s">
        <v>178</v>
      </c>
      <c r="AW32" s="661" t="s">
        <v>2720</v>
      </c>
      <c r="AX32" s="661" t="s">
        <v>2720</v>
      </c>
      <c r="AY32" s="10"/>
      <c r="AZ32" s="334"/>
      <c r="BA32" s="662" t="s">
        <v>178</v>
      </c>
      <c r="BB32" s="662" t="s">
        <v>178</v>
      </c>
      <c r="BC32" s="662" t="s">
        <v>178</v>
      </c>
      <c r="BD32" s="661" t="s">
        <v>2720</v>
      </c>
      <c r="BE32" s="661" t="s">
        <v>2720</v>
      </c>
      <c r="BF32" s="10" t="str">
        <f t="shared" si="11"/>
        <v xml:space="preserve">  </v>
      </c>
      <c r="BG32" s="334"/>
      <c r="BH32" s="852" t="s">
        <v>178</v>
      </c>
      <c r="BI32" s="18" t="s">
        <v>578</v>
      </c>
      <c r="BJ32" s="28">
        <v>3.7046730195274709</v>
      </c>
      <c r="BK32" s="28"/>
      <c r="BL32" s="28">
        <v>0.1</v>
      </c>
      <c r="BM32" s="28">
        <v>1</v>
      </c>
      <c r="BN32" s="31" t="str">
        <f>IF(BJ32&lt;BL32,"&lt;MDL",IF(BJ32&lt;BM32,"E, &lt;RL",IF(BJ32&gt;BM32,"  ",)))</f>
        <v xml:space="preserve">  </v>
      </c>
      <c r="BP32" s="417" t="s">
        <v>578</v>
      </c>
      <c r="BQ32" s="716">
        <v>0.18344904623952224</v>
      </c>
      <c r="BS32" s="727">
        <v>6.0000000000000001E-3</v>
      </c>
      <c r="BT32" s="716">
        <v>0.01</v>
      </c>
      <c r="BU32" s="31" t="str">
        <f>IF(BQ32&lt;BS32,"&lt;MDL",IF(BQ32&lt;BT32,"E, &lt;RL",IF(BQ32&gt;BT32,"  ",)))</f>
        <v xml:space="preserve">  </v>
      </c>
      <c r="BV32" s="520"/>
      <c r="BW32" s="31">
        <f>BQ32/BJ32*100</f>
        <v>4.951828279379999</v>
      </c>
      <c r="BX32" s="336"/>
      <c r="BY32" s="742" t="s">
        <v>2720</v>
      </c>
      <c r="BZ32" s="742" t="s">
        <v>2720</v>
      </c>
      <c r="CA32" s="742" t="s">
        <v>2720</v>
      </c>
      <c r="CB32" s="742" t="s">
        <v>2720</v>
      </c>
      <c r="CC32" s="742" t="s">
        <v>2720</v>
      </c>
      <c r="CD32" s="816" t="s">
        <v>2720</v>
      </c>
      <c r="CE32" s="820" t="s">
        <v>2720</v>
      </c>
      <c r="CF32" s="820" t="s">
        <v>2720</v>
      </c>
      <c r="CG32" s="742" t="s">
        <v>2720</v>
      </c>
      <c r="CH32" s="742" t="s">
        <v>2720</v>
      </c>
      <c r="CI32" s="742" t="s">
        <v>2720</v>
      </c>
      <c r="CJ32" s="816"/>
      <c r="CK32" s="479" t="s">
        <v>2720</v>
      </c>
      <c r="CL32" s="479" t="s">
        <v>2720</v>
      </c>
      <c r="CM32" s="479" t="s">
        <v>2720</v>
      </c>
      <c r="CN32" s="479" t="s">
        <v>2720</v>
      </c>
      <c r="CO32" s="742" t="s">
        <v>2720</v>
      </c>
      <c r="CP32" s="658"/>
      <c r="CQ32" s="479" t="s">
        <v>2720</v>
      </c>
      <c r="CR32" s="479" t="s">
        <v>2720</v>
      </c>
      <c r="CS32" s="479" t="s">
        <v>2720</v>
      </c>
      <c r="CT32" s="479" t="s">
        <v>2720</v>
      </c>
      <c r="CU32" s="31">
        <f t="shared" si="2"/>
        <v>0</v>
      </c>
      <c r="CV32" s="658"/>
      <c r="CW32" s="895" t="s">
        <v>2720</v>
      </c>
      <c r="CX32" s="479" t="s">
        <v>2720</v>
      </c>
      <c r="CY32" s="479" t="s">
        <v>2720</v>
      </c>
      <c r="CZ32" s="31" t="s">
        <v>2720</v>
      </c>
      <c r="DA32" s="910" t="s">
        <v>2720</v>
      </c>
      <c r="DB32" s="742" t="s">
        <v>2720</v>
      </c>
      <c r="DC32" s="921"/>
      <c r="DD32" s="479" t="s">
        <v>2720</v>
      </c>
      <c r="DE32" s="479" t="s">
        <v>2720</v>
      </c>
      <c r="DF32" s="742" t="s">
        <v>2720</v>
      </c>
      <c r="DG32" s="742" t="s">
        <v>2720</v>
      </c>
      <c r="DH32" s="742" t="s">
        <v>2720</v>
      </c>
      <c r="DI32" s="943"/>
      <c r="DJ32" s="820" t="s">
        <v>2720</v>
      </c>
      <c r="DK32" s="895" t="s">
        <v>2720</v>
      </c>
      <c r="DL32" s="46"/>
    </row>
    <row r="33" spans="1:116" ht="15" x14ac:dyDescent="0.25">
      <c r="A33" s="536" t="s">
        <v>2041</v>
      </c>
      <c r="B33" s="177" t="s">
        <v>1170</v>
      </c>
      <c r="C33" s="104" t="s">
        <v>585</v>
      </c>
      <c r="D33" s="104">
        <v>7</v>
      </c>
      <c r="E33" s="178">
        <v>1002817</v>
      </c>
      <c r="F33" s="421">
        <v>4</v>
      </c>
      <c r="G33" s="180" t="s">
        <v>1663</v>
      </c>
      <c r="H33" s="181">
        <v>201002101400</v>
      </c>
      <c r="I33" s="181"/>
      <c r="J33" s="144" t="s">
        <v>687</v>
      </c>
      <c r="K33" s="179" t="s">
        <v>1665</v>
      </c>
      <c r="L33" s="179" t="s">
        <v>1665</v>
      </c>
      <c r="M33" s="104" t="s">
        <v>1664</v>
      </c>
      <c r="N33" s="104" t="s">
        <v>1669</v>
      </c>
      <c r="O33" s="104" t="s">
        <v>40</v>
      </c>
      <c r="P33" s="131">
        <v>40219</v>
      </c>
      <c r="Q33" s="113">
        <v>0.58333333333333337</v>
      </c>
      <c r="R33" s="91" t="s">
        <v>1575</v>
      </c>
      <c r="S33" s="236"/>
      <c r="T33" s="236"/>
      <c r="U33" s="236"/>
      <c r="V33" s="236"/>
      <c r="W33" s="236"/>
      <c r="X33" s="236"/>
      <c r="Y33" s="281"/>
      <c r="Z33" s="236"/>
      <c r="AA33" s="236"/>
      <c r="AB33" s="236"/>
      <c r="AC33" s="236"/>
      <c r="AD33" s="236"/>
      <c r="AE33" s="236"/>
      <c r="AF33" s="281"/>
      <c r="AG33" s="236"/>
      <c r="AH33" s="236"/>
      <c r="AI33" s="236"/>
      <c r="AJ33" s="236"/>
      <c r="AK33" s="236"/>
      <c r="AL33" s="236"/>
      <c r="AM33" s="281"/>
      <c r="AN33" s="682" t="s">
        <v>178</v>
      </c>
      <c r="AO33" s="682" t="s">
        <v>178</v>
      </c>
      <c r="AP33" s="682" t="s">
        <v>178</v>
      </c>
      <c r="AQ33" s="683" t="s">
        <v>178</v>
      </c>
      <c r="AR33" s="429" t="str">
        <f t="shared" si="0"/>
        <v xml:space="preserve">  </v>
      </c>
      <c r="AS33" s="684"/>
      <c r="AT33" s="662" t="s">
        <v>178</v>
      </c>
      <c r="AU33" s="662" t="s">
        <v>178</v>
      </c>
      <c r="AV33" s="662" t="s">
        <v>178</v>
      </c>
      <c r="AW33" s="661" t="s">
        <v>2720</v>
      </c>
      <c r="AX33" s="661" t="s">
        <v>2720</v>
      </c>
      <c r="AY33" s="10"/>
      <c r="AZ33" s="334"/>
      <c r="BA33" s="662" t="s">
        <v>178</v>
      </c>
      <c r="BB33" s="662" t="s">
        <v>178</v>
      </c>
      <c r="BC33" s="662" t="s">
        <v>178</v>
      </c>
      <c r="BD33" s="661" t="s">
        <v>2720</v>
      </c>
      <c r="BE33" s="661" t="s">
        <v>2720</v>
      </c>
      <c r="BF33" s="10" t="str">
        <f t="shared" si="11"/>
        <v xml:space="preserve">  </v>
      </c>
      <c r="BG33" s="334"/>
      <c r="BH33" s="852" t="s">
        <v>178</v>
      </c>
      <c r="BI33" s="670" t="s">
        <v>2720</v>
      </c>
      <c r="BJ33" s="671" t="s">
        <v>2720</v>
      </c>
      <c r="BK33" s="671" t="s">
        <v>2720</v>
      </c>
      <c r="BL33" s="671" t="s">
        <v>2720</v>
      </c>
      <c r="BM33" s="671" t="s">
        <v>2720</v>
      </c>
      <c r="BN33" s="661" t="s">
        <v>2720</v>
      </c>
      <c r="BP33" s="661" t="s">
        <v>2720</v>
      </c>
      <c r="BQ33" s="741" t="s">
        <v>2720</v>
      </c>
      <c r="BR33" s="741" t="s">
        <v>2720</v>
      </c>
      <c r="BS33" s="741" t="s">
        <v>2720</v>
      </c>
      <c r="BT33" s="741" t="s">
        <v>2720</v>
      </c>
      <c r="BU33" s="661" t="s">
        <v>2720</v>
      </c>
      <c r="BV33" s="520"/>
      <c r="BW33" s="666" t="s">
        <v>178</v>
      </c>
      <c r="BX33" s="792"/>
      <c r="BY33" s="742" t="s">
        <v>2720</v>
      </c>
      <c r="BZ33" s="742" t="s">
        <v>2720</v>
      </c>
      <c r="CA33" s="742" t="s">
        <v>2720</v>
      </c>
      <c r="CB33" s="742" t="s">
        <v>2720</v>
      </c>
      <c r="CC33" s="742" t="s">
        <v>2720</v>
      </c>
      <c r="CD33" s="816" t="s">
        <v>2720</v>
      </c>
      <c r="CE33" s="820" t="s">
        <v>2720</v>
      </c>
      <c r="CF33" s="820" t="s">
        <v>2720</v>
      </c>
      <c r="CG33" s="742" t="s">
        <v>2720</v>
      </c>
      <c r="CH33" s="742" t="s">
        <v>2720</v>
      </c>
      <c r="CI33" s="742" t="s">
        <v>2720</v>
      </c>
      <c r="CJ33" s="816"/>
      <c r="CK33" s="479" t="s">
        <v>2720</v>
      </c>
      <c r="CL33" s="479" t="s">
        <v>2720</v>
      </c>
      <c r="CM33" s="479" t="s">
        <v>2720</v>
      </c>
      <c r="CN33" s="479" t="s">
        <v>2720</v>
      </c>
      <c r="CO33" s="742" t="s">
        <v>2720</v>
      </c>
      <c r="CP33" s="828"/>
      <c r="CQ33" s="479" t="s">
        <v>2720</v>
      </c>
      <c r="CR33" s="479" t="s">
        <v>2720</v>
      </c>
      <c r="CS33" s="479" t="s">
        <v>2720</v>
      </c>
      <c r="CT33" s="479" t="s">
        <v>2720</v>
      </c>
      <c r="CU33" s="31">
        <f t="shared" si="2"/>
        <v>0</v>
      </c>
      <c r="CV33" s="658"/>
      <c r="CW33" s="895" t="s">
        <v>2720</v>
      </c>
      <c r="CX33" s="479" t="s">
        <v>2720</v>
      </c>
      <c r="CY33" s="479" t="s">
        <v>2720</v>
      </c>
      <c r="CZ33" s="31" t="s">
        <v>2720</v>
      </c>
      <c r="DA33" s="910" t="s">
        <v>2720</v>
      </c>
      <c r="DB33" s="742" t="s">
        <v>2720</v>
      </c>
      <c r="DC33" s="921"/>
      <c r="DD33" s="479" t="s">
        <v>2720</v>
      </c>
      <c r="DE33" s="479" t="s">
        <v>2720</v>
      </c>
      <c r="DF33" s="742" t="s">
        <v>2720</v>
      </c>
      <c r="DG33" s="742" t="s">
        <v>2720</v>
      </c>
      <c r="DH33" s="742" t="s">
        <v>2720</v>
      </c>
      <c r="DI33" s="945"/>
      <c r="DJ33" s="820" t="s">
        <v>2720</v>
      </c>
      <c r="DK33" s="895" t="s">
        <v>2720</v>
      </c>
      <c r="DL33" s="86"/>
    </row>
    <row r="34" spans="1:116" ht="15" x14ac:dyDescent="0.25">
      <c r="A34" s="536" t="s">
        <v>2042</v>
      </c>
      <c r="B34" s="169" t="s">
        <v>1171</v>
      </c>
      <c r="C34" s="104" t="s">
        <v>585</v>
      </c>
      <c r="D34" s="104">
        <v>7</v>
      </c>
      <c r="E34" s="182">
        <v>1002816</v>
      </c>
      <c r="F34" s="421">
        <v>4</v>
      </c>
      <c r="G34" s="180" t="s">
        <v>1666</v>
      </c>
      <c r="H34" s="103">
        <v>201002101410</v>
      </c>
      <c r="I34" s="103"/>
      <c r="J34" s="144" t="s">
        <v>688</v>
      </c>
      <c r="K34" s="179" t="s">
        <v>1668</v>
      </c>
      <c r="L34" s="179" t="s">
        <v>1668</v>
      </c>
      <c r="M34" s="104" t="s">
        <v>1667</v>
      </c>
      <c r="N34" s="104" t="s">
        <v>1670</v>
      </c>
      <c r="O34" s="104" t="s">
        <v>40</v>
      </c>
      <c r="P34" s="131">
        <v>40219</v>
      </c>
      <c r="Q34" s="113">
        <v>0.59027777777777779</v>
      </c>
      <c r="R34" s="145" t="s">
        <v>1599</v>
      </c>
      <c r="S34" s="236"/>
      <c r="T34" s="236"/>
      <c r="U34" s="236"/>
      <c r="V34" s="236"/>
      <c r="W34" s="236"/>
      <c r="X34" s="236"/>
      <c r="Y34" s="281"/>
      <c r="Z34" s="236"/>
      <c r="AA34" s="236"/>
      <c r="AB34" s="236"/>
      <c r="AC34" s="236"/>
      <c r="AD34" s="236"/>
      <c r="AE34" s="236"/>
      <c r="AF34" s="281"/>
      <c r="AG34" s="236"/>
      <c r="AH34" s="236"/>
      <c r="AI34" s="236"/>
      <c r="AJ34" s="236"/>
      <c r="AK34" s="236"/>
      <c r="AL34" s="236"/>
      <c r="AM34" s="281"/>
      <c r="AN34" s="685" t="s">
        <v>178</v>
      </c>
      <c r="AO34" s="685" t="s">
        <v>178</v>
      </c>
      <c r="AP34" s="685" t="s">
        <v>178</v>
      </c>
      <c r="AQ34" s="686" t="s">
        <v>178</v>
      </c>
      <c r="AR34" s="429" t="str">
        <f t="shared" si="0"/>
        <v xml:space="preserve">  </v>
      </c>
      <c r="AS34" s="687"/>
      <c r="AT34" s="662" t="s">
        <v>178</v>
      </c>
      <c r="AU34" s="662" t="s">
        <v>178</v>
      </c>
      <c r="AV34" s="662" t="s">
        <v>178</v>
      </c>
      <c r="AW34" s="661" t="s">
        <v>2720</v>
      </c>
      <c r="AX34" s="661" t="s">
        <v>2720</v>
      </c>
      <c r="AY34" s="10"/>
      <c r="AZ34" s="334"/>
      <c r="BA34" s="662" t="s">
        <v>178</v>
      </c>
      <c r="BB34" s="662" t="s">
        <v>178</v>
      </c>
      <c r="BC34" s="662" t="s">
        <v>178</v>
      </c>
      <c r="BD34" s="661" t="s">
        <v>2720</v>
      </c>
      <c r="BE34" s="661" t="s">
        <v>2720</v>
      </c>
      <c r="BF34" s="10" t="str">
        <f t="shared" si="11"/>
        <v xml:space="preserve">  </v>
      </c>
      <c r="BG34" s="334"/>
      <c r="BH34" s="852" t="s">
        <v>178</v>
      </c>
      <c r="BI34" s="670" t="s">
        <v>2720</v>
      </c>
      <c r="BJ34" s="671" t="s">
        <v>2720</v>
      </c>
      <c r="BK34" s="671" t="s">
        <v>2720</v>
      </c>
      <c r="BL34" s="671" t="s">
        <v>2720</v>
      </c>
      <c r="BM34" s="671" t="s">
        <v>2720</v>
      </c>
      <c r="BN34" s="661" t="s">
        <v>2720</v>
      </c>
      <c r="BP34" s="661" t="s">
        <v>2720</v>
      </c>
      <c r="BQ34" s="741" t="s">
        <v>2720</v>
      </c>
      <c r="BR34" s="741" t="s">
        <v>2720</v>
      </c>
      <c r="BS34" s="741" t="s">
        <v>2720</v>
      </c>
      <c r="BT34" s="741" t="s">
        <v>2720</v>
      </c>
      <c r="BU34" s="661" t="s">
        <v>2720</v>
      </c>
      <c r="BV34" s="520"/>
      <c r="BW34" s="666" t="s">
        <v>178</v>
      </c>
      <c r="BX34" s="792"/>
      <c r="BY34" s="742" t="s">
        <v>2720</v>
      </c>
      <c r="BZ34" s="742" t="s">
        <v>2720</v>
      </c>
      <c r="CA34" s="742" t="s">
        <v>2720</v>
      </c>
      <c r="CB34" s="742" t="s">
        <v>2720</v>
      </c>
      <c r="CC34" s="742" t="s">
        <v>2720</v>
      </c>
      <c r="CD34" s="816" t="s">
        <v>2720</v>
      </c>
      <c r="CE34" s="820" t="s">
        <v>2720</v>
      </c>
      <c r="CF34" s="820" t="s">
        <v>2720</v>
      </c>
      <c r="CG34" s="742" t="s">
        <v>2720</v>
      </c>
      <c r="CH34" s="742" t="s">
        <v>2720</v>
      </c>
      <c r="CI34" s="742" t="s">
        <v>2720</v>
      </c>
      <c r="CJ34" s="816"/>
      <c r="CK34" s="479" t="s">
        <v>2720</v>
      </c>
      <c r="CL34" s="479" t="s">
        <v>2720</v>
      </c>
      <c r="CM34" s="479" t="s">
        <v>2720</v>
      </c>
      <c r="CN34" s="479" t="s">
        <v>2720</v>
      </c>
      <c r="CO34" s="742" t="s">
        <v>2720</v>
      </c>
      <c r="CP34" s="828"/>
      <c r="CQ34" s="479" t="s">
        <v>2720</v>
      </c>
      <c r="CR34" s="479" t="s">
        <v>2720</v>
      </c>
      <c r="CS34" s="479" t="s">
        <v>2720</v>
      </c>
      <c r="CT34" s="479" t="s">
        <v>2720</v>
      </c>
      <c r="CU34" s="31">
        <f t="shared" si="2"/>
        <v>0</v>
      </c>
      <c r="CV34" s="658"/>
      <c r="CW34" s="895" t="s">
        <v>2720</v>
      </c>
      <c r="CX34" s="479" t="s">
        <v>2720</v>
      </c>
      <c r="CY34" s="479" t="s">
        <v>2720</v>
      </c>
      <c r="CZ34" s="31" t="s">
        <v>2720</v>
      </c>
      <c r="DA34" s="910" t="s">
        <v>2720</v>
      </c>
      <c r="DB34" s="742" t="s">
        <v>2720</v>
      </c>
      <c r="DC34" s="921"/>
      <c r="DD34" s="479" t="s">
        <v>2720</v>
      </c>
      <c r="DE34" s="479" t="s">
        <v>2720</v>
      </c>
      <c r="DF34" s="742" t="s">
        <v>2720</v>
      </c>
      <c r="DG34" s="742" t="s">
        <v>2720</v>
      </c>
      <c r="DH34" s="742" t="s">
        <v>2720</v>
      </c>
      <c r="DI34" s="945"/>
      <c r="DJ34" s="820" t="s">
        <v>2720</v>
      </c>
      <c r="DK34" s="895" t="s">
        <v>2720</v>
      </c>
      <c r="DL34" s="126"/>
    </row>
    <row r="35" spans="1:116" ht="15" x14ac:dyDescent="0.25">
      <c r="A35" s="536" t="s">
        <v>2043</v>
      </c>
      <c r="B35" s="169" t="s">
        <v>1172</v>
      </c>
      <c r="C35" s="104" t="s">
        <v>585</v>
      </c>
      <c r="D35" s="104">
        <v>7</v>
      </c>
      <c r="E35" s="170">
        <v>1002815</v>
      </c>
      <c r="F35" s="421">
        <v>4</v>
      </c>
      <c r="G35" s="171">
        <v>11452800</v>
      </c>
      <c r="H35" s="103">
        <v>201002101610</v>
      </c>
      <c r="I35" s="103"/>
      <c r="J35" s="144" t="s">
        <v>689</v>
      </c>
      <c r="K35" s="164" t="s">
        <v>2557</v>
      </c>
      <c r="L35" s="165" t="s">
        <v>1660</v>
      </c>
      <c r="M35" s="159" t="s">
        <v>115</v>
      </c>
      <c r="N35" s="183"/>
      <c r="O35" s="104" t="s">
        <v>40</v>
      </c>
      <c r="P35" s="131">
        <v>40219</v>
      </c>
      <c r="Q35" s="113">
        <v>0.67361111111111116</v>
      </c>
      <c r="R35" s="138" t="s">
        <v>1600</v>
      </c>
      <c r="S35" s="236"/>
      <c r="T35" s="236"/>
      <c r="U35" s="236"/>
      <c r="V35" s="236"/>
      <c r="W35" s="236"/>
      <c r="X35" s="236"/>
      <c r="Y35" s="281"/>
      <c r="Z35" s="236"/>
      <c r="AA35" s="236"/>
      <c r="AB35" s="236"/>
      <c r="AC35" s="236"/>
      <c r="AD35" s="236"/>
      <c r="AE35" s="236"/>
      <c r="AF35" s="281"/>
      <c r="AG35" s="236"/>
      <c r="AH35" s="236"/>
      <c r="AI35" s="236"/>
      <c r="AJ35" s="236"/>
      <c r="AK35" s="236"/>
      <c r="AL35" s="236"/>
      <c r="AM35" s="281"/>
      <c r="AN35" s="685" t="s">
        <v>178</v>
      </c>
      <c r="AO35" s="685" t="s">
        <v>178</v>
      </c>
      <c r="AP35" s="685" t="s">
        <v>178</v>
      </c>
      <c r="AQ35" s="686" t="s">
        <v>178</v>
      </c>
      <c r="AR35" s="429" t="str">
        <f t="shared" si="0"/>
        <v xml:space="preserve">  </v>
      </c>
      <c r="AS35" s="687"/>
      <c r="AT35" s="662" t="s">
        <v>178</v>
      </c>
      <c r="AU35" s="662" t="s">
        <v>178</v>
      </c>
      <c r="AV35" s="662" t="s">
        <v>178</v>
      </c>
      <c r="AW35" s="661" t="s">
        <v>2720</v>
      </c>
      <c r="AX35" s="661" t="s">
        <v>2720</v>
      </c>
      <c r="AY35" s="10"/>
      <c r="AZ35" s="334"/>
      <c r="BA35" s="662" t="s">
        <v>178</v>
      </c>
      <c r="BB35" s="662" t="s">
        <v>178</v>
      </c>
      <c r="BC35" s="662" t="s">
        <v>178</v>
      </c>
      <c r="BD35" s="661" t="s">
        <v>2720</v>
      </c>
      <c r="BE35" s="661" t="s">
        <v>2720</v>
      </c>
      <c r="BF35" s="10" t="str">
        <f t="shared" si="11"/>
        <v xml:space="preserve">  </v>
      </c>
      <c r="BG35" s="334"/>
      <c r="BH35" s="852" t="s">
        <v>178</v>
      </c>
      <c r="BI35" s="670" t="s">
        <v>2720</v>
      </c>
      <c r="BJ35" s="671" t="s">
        <v>2720</v>
      </c>
      <c r="BK35" s="671" t="s">
        <v>2720</v>
      </c>
      <c r="BL35" s="671" t="s">
        <v>2720</v>
      </c>
      <c r="BM35" s="671" t="s">
        <v>2720</v>
      </c>
      <c r="BN35" s="661" t="s">
        <v>2720</v>
      </c>
      <c r="BP35" s="661" t="s">
        <v>2720</v>
      </c>
      <c r="BQ35" s="741" t="s">
        <v>2720</v>
      </c>
      <c r="BR35" s="741" t="s">
        <v>2720</v>
      </c>
      <c r="BS35" s="741" t="s">
        <v>2720</v>
      </c>
      <c r="BT35" s="741" t="s">
        <v>2720</v>
      </c>
      <c r="BU35" s="661" t="s">
        <v>2720</v>
      </c>
      <c r="BV35" s="520"/>
      <c r="BW35" s="666" t="s">
        <v>178</v>
      </c>
      <c r="BX35" s="792"/>
      <c r="BY35" s="742" t="s">
        <v>2720</v>
      </c>
      <c r="BZ35" s="742" t="s">
        <v>2720</v>
      </c>
      <c r="CA35" s="742" t="s">
        <v>2720</v>
      </c>
      <c r="CB35" s="742" t="s">
        <v>2720</v>
      </c>
      <c r="CC35" s="742" t="s">
        <v>2720</v>
      </c>
      <c r="CD35" s="816" t="s">
        <v>2720</v>
      </c>
      <c r="CE35" s="820" t="s">
        <v>2720</v>
      </c>
      <c r="CF35" s="820" t="s">
        <v>2720</v>
      </c>
      <c r="CG35" s="742" t="s">
        <v>2720</v>
      </c>
      <c r="CH35" s="742" t="s">
        <v>2720</v>
      </c>
      <c r="CI35" s="742" t="s">
        <v>2720</v>
      </c>
      <c r="CJ35" s="816"/>
      <c r="CK35" s="479" t="s">
        <v>2720</v>
      </c>
      <c r="CL35" s="479" t="s">
        <v>2720</v>
      </c>
      <c r="CM35" s="479" t="s">
        <v>2720</v>
      </c>
      <c r="CN35" s="479" t="s">
        <v>2720</v>
      </c>
      <c r="CO35" s="742" t="s">
        <v>2720</v>
      </c>
      <c r="CP35" s="828"/>
      <c r="CQ35" s="479" t="s">
        <v>2720</v>
      </c>
      <c r="CR35" s="479" t="s">
        <v>2720</v>
      </c>
      <c r="CS35" s="479" t="s">
        <v>2720</v>
      </c>
      <c r="CT35" s="479" t="s">
        <v>2720</v>
      </c>
      <c r="CU35" s="31">
        <f t="shared" si="2"/>
        <v>0</v>
      </c>
      <c r="CV35" s="658"/>
      <c r="CW35" s="895" t="s">
        <v>2720</v>
      </c>
      <c r="CX35" s="479" t="s">
        <v>2720</v>
      </c>
      <c r="CY35" s="479" t="s">
        <v>2720</v>
      </c>
      <c r="CZ35" s="31" t="s">
        <v>2720</v>
      </c>
      <c r="DA35" s="910" t="s">
        <v>2720</v>
      </c>
      <c r="DB35" s="742" t="s">
        <v>2720</v>
      </c>
      <c r="DC35" s="921"/>
      <c r="DD35" s="479" t="s">
        <v>2720</v>
      </c>
      <c r="DE35" s="479" t="s">
        <v>2720</v>
      </c>
      <c r="DF35" s="742" t="s">
        <v>2720</v>
      </c>
      <c r="DG35" s="742" t="s">
        <v>2720</v>
      </c>
      <c r="DH35" s="742" t="s">
        <v>2720</v>
      </c>
      <c r="DI35" s="945"/>
      <c r="DJ35" s="820" t="s">
        <v>2720</v>
      </c>
      <c r="DK35" s="895" t="s">
        <v>2720</v>
      </c>
      <c r="DL35" s="126"/>
    </row>
    <row r="36" spans="1:116" ht="45" x14ac:dyDescent="0.25">
      <c r="A36" s="536" t="s">
        <v>2044</v>
      </c>
      <c r="B36" s="173" t="s">
        <v>1173</v>
      </c>
      <c r="C36" s="419" t="s">
        <v>584</v>
      </c>
      <c r="D36" s="419">
        <v>9</v>
      </c>
      <c r="E36" s="168">
        <v>1004185</v>
      </c>
      <c r="F36" s="421">
        <v>1</v>
      </c>
      <c r="G36" s="184">
        <v>11452600</v>
      </c>
      <c r="H36" s="184">
        <v>201002170940</v>
      </c>
      <c r="I36" s="184"/>
      <c r="J36" s="133" t="s">
        <v>690</v>
      </c>
      <c r="K36" s="663" t="s">
        <v>2556</v>
      </c>
      <c r="L36" s="163" t="s">
        <v>1658</v>
      </c>
      <c r="M36" s="417" t="s">
        <v>38</v>
      </c>
      <c r="N36" s="183"/>
      <c r="O36" s="419"/>
      <c r="P36" s="117">
        <v>40226</v>
      </c>
      <c r="Q36" s="112">
        <v>0.40277777777777773</v>
      </c>
      <c r="R36" s="94" t="s">
        <v>1601</v>
      </c>
      <c r="S36" s="234"/>
      <c r="T36" s="234"/>
      <c r="U36" s="234"/>
      <c r="V36" s="234"/>
      <c r="W36" s="234"/>
      <c r="X36" s="234"/>
      <c r="Y36" s="281"/>
      <c r="Z36" s="234"/>
      <c r="AA36" s="234"/>
      <c r="AB36" s="234"/>
      <c r="AC36" s="234"/>
      <c r="AD36" s="234"/>
      <c r="AE36" s="234"/>
      <c r="AF36" s="281"/>
      <c r="AG36" s="234"/>
      <c r="AH36" s="234"/>
      <c r="AI36" s="234"/>
      <c r="AJ36" s="234"/>
      <c r="AK36" s="234"/>
      <c r="AL36" s="234"/>
      <c r="AM36" s="281"/>
      <c r="AN36" s="541">
        <v>7.8954599761051343</v>
      </c>
      <c r="AO36" s="541">
        <v>1.7143900969203094</v>
      </c>
      <c r="AP36" s="541">
        <f>AO36/AN36*100</f>
        <v>21.713618992544443</v>
      </c>
      <c r="AQ36" s="673">
        <v>3</v>
      </c>
      <c r="AR36" s="429" t="str">
        <f t="shared" si="0"/>
        <v xml:space="preserve">  </v>
      </c>
      <c r="AS36" s="674"/>
      <c r="AT36" s="18" t="s">
        <v>805</v>
      </c>
      <c r="AU36" s="31">
        <v>3.9785156257243326</v>
      </c>
      <c r="AV36" s="31"/>
      <c r="AW36" s="668">
        <v>0.1</v>
      </c>
      <c r="AX36" s="669">
        <v>1</v>
      </c>
      <c r="AY36" s="31" t="str">
        <f t="shared" ref="AY36:AY40" si="12">IF(AU36&lt;AW36,"&lt;MDL",IF(AU36&lt;AX36,"E, &lt;RL",IF(AU36&gt;AX36,"  ",)))</f>
        <v xml:space="preserve">  </v>
      </c>
      <c r="AZ36" s="498"/>
      <c r="BA36" s="18" t="s">
        <v>809</v>
      </c>
      <c r="BB36" s="716">
        <v>0.17148491403537597</v>
      </c>
      <c r="BC36" s="716">
        <v>4.4755254364896996E-3</v>
      </c>
      <c r="BD36" s="660">
        <v>6.0000000000000001E-3</v>
      </c>
      <c r="BE36" s="660">
        <v>0.01</v>
      </c>
      <c r="BF36" s="31" t="str">
        <f t="shared" ref="BF36:BH40" si="13">IF(BB36&lt;BD36,"&lt;MDL",IF(BB36&lt;BE36,"E, &lt;RL",IF(BB36&gt;BE36,"  ",)))</f>
        <v xml:space="preserve">  </v>
      </c>
      <c r="BG36" s="348"/>
      <c r="BH36" s="726">
        <f>BB36/AU36*100</f>
        <v>4.3102737344196118</v>
      </c>
      <c r="BI36" s="18" t="s">
        <v>802</v>
      </c>
      <c r="BJ36" s="28">
        <v>2.9031178551385968</v>
      </c>
      <c r="BK36" s="28"/>
      <c r="BL36" s="28">
        <v>0.1</v>
      </c>
      <c r="BM36" s="28">
        <v>1</v>
      </c>
      <c r="BN36" s="31" t="str">
        <f>IF(BJ36&lt;BL36,"&lt;MDL",IF(BJ36&lt;BM36,"E, &lt;RL",IF(BJ36&gt;BM36,"  ",)))</f>
        <v xml:space="preserve">  </v>
      </c>
      <c r="BP36" s="417" t="s">
        <v>172</v>
      </c>
      <c r="BQ36" s="716">
        <v>0.11741067011360513</v>
      </c>
      <c r="BS36" s="727">
        <v>6.0000000000000001E-3</v>
      </c>
      <c r="BT36" s="716">
        <v>0.01</v>
      </c>
      <c r="BU36" s="31" t="str">
        <f>IF(BQ36&lt;BS36,"&lt;MDL",IF(BQ36&lt;BT36,"E, &lt;RL",IF(BQ36&gt;BT36,"  ",)))</f>
        <v xml:space="preserve">  </v>
      </c>
      <c r="BV36" s="520"/>
      <c r="BW36" s="31">
        <f>BQ36/BJ36*100</f>
        <v>4.0442956838898247</v>
      </c>
      <c r="BX36" s="336"/>
      <c r="BY36" s="33">
        <v>357.62483907268552</v>
      </c>
      <c r="BZ36" s="31"/>
      <c r="CA36" s="680">
        <v>2</v>
      </c>
      <c r="CB36" s="680">
        <v>13</v>
      </c>
      <c r="CC36" s="680" t="str">
        <f t="shared" ref="CC36:CC37" si="14">IF(BY36&lt;CA36,"&lt;MDL",IF(BY36&lt;CB36,"E, &lt;RL",IF(BY36&gt;CB36,"  ",)))</f>
        <v xml:space="preserve">  </v>
      </c>
      <c r="CD36" s="498"/>
      <c r="CE36" s="457">
        <v>1.9293047835739383</v>
      </c>
      <c r="CF36" s="457"/>
      <c r="CG36" s="660">
        <v>0.5</v>
      </c>
      <c r="CH36" s="660">
        <v>3</v>
      </c>
      <c r="CI36" s="31" t="str">
        <f t="shared" ref="CI36:CI41" si="15">IF(CE36&lt;CG$10,"&lt;MDL",IF(CE36&lt;CH$10,"E, &lt;RL",IF(CE36&gt;CH$10,"  ",)))</f>
        <v>E, &lt;RL</v>
      </c>
      <c r="CJ36" s="658"/>
      <c r="CK36" s="28">
        <v>7.1480021013768589</v>
      </c>
      <c r="CL36" s="28"/>
      <c r="CM36" s="28">
        <v>0.6</v>
      </c>
      <c r="CN36" s="28">
        <v>0.8</v>
      </c>
      <c r="CO36" s="31" t="str">
        <f t="shared" si="1"/>
        <v xml:space="preserve">  </v>
      </c>
      <c r="CP36" s="337"/>
      <c r="CQ36" s="28">
        <v>6.133446964407243E-2</v>
      </c>
      <c r="CR36" s="28"/>
      <c r="CS36" s="227">
        <v>0.1</v>
      </c>
      <c r="CT36" s="464">
        <v>0.13</v>
      </c>
      <c r="CU36" s="31" t="str">
        <f t="shared" si="2"/>
        <v>&lt;MDL</v>
      </c>
      <c r="CV36" s="658"/>
      <c r="CW36" s="336">
        <f>CK36/BY36*100</f>
        <v>1.998743185711455</v>
      </c>
      <c r="CX36" s="227">
        <v>14.44016433330154</v>
      </c>
      <c r="CY36" s="227"/>
      <c r="CZ36" s="10">
        <v>1.2</v>
      </c>
      <c r="DA36" s="910">
        <v>0.7</v>
      </c>
      <c r="DB36" s="675" t="str">
        <f t="shared" ref="DB36:DB37" si="16">IF(CX36&lt;DA36,"&lt;MDL",IF(CX36&lt;CZ36,"E, &lt;RL",IF(CX36&gt;CZ36,"  ",)))</f>
        <v xml:space="preserve">  </v>
      </c>
      <c r="DC36" s="550"/>
      <c r="DD36" s="28">
        <v>0.13229053776314947</v>
      </c>
      <c r="DE36" s="28"/>
      <c r="DF36" s="28">
        <v>0.2</v>
      </c>
      <c r="DG36" s="28">
        <v>0.12</v>
      </c>
      <c r="DH36" s="28" t="str">
        <f t="shared" ref="DH36:DH37" si="17">IF(DD36&lt;DG36,"&lt;MDL",IF(DD36&lt;DF36,"E, &lt;RL",IF(DD36&gt;DF36,"  ",)))</f>
        <v>E, &lt;RL</v>
      </c>
      <c r="DI36" s="335"/>
      <c r="DJ36" s="31">
        <f>CX36/BY36*100</f>
        <v>4.0377968070519419</v>
      </c>
      <c r="DK36" s="550">
        <f>100*DD36/CE36</f>
        <v>6.8569019726415661</v>
      </c>
      <c r="DL36" s="129"/>
    </row>
    <row r="37" spans="1:116" ht="45" x14ac:dyDescent="0.25">
      <c r="A37" s="536" t="s">
        <v>2045</v>
      </c>
      <c r="B37" s="173" t="s">
        <v>1174</v>
      </c>
      <c r="C37" s="419" t="s">
        <v>584</v>
      </c>
      <c r="D37" s="419">
        <v>9</v>
      </c>
      <c r="E37" s="172">
        <v>1004186</v>
      </c>
      <c r="F37" s="421">
        <v>1</v>
      </c>
      <c r="G37" s="420">
        <v>11452900</v>
      </c>
      <c r="H37" s="420">
        <v>201002171030</v>
      </c>
      <c r="I37" s="420"/>
      <c r="J37" s="133" t="s">
        <v>691</v>
      </c>
      <c r="K37" s="663" t="s">
        <v>2558</v>
      </c>
      <c r="L37" s="165" t="s">
        <v>729</v>
      </c>
      <c r="M37" s="417" t="s">
        <v>39</v>
      </c>
      <c r="N37" s="417"/>
      <c r="O37" s="419"/>
      <c r="P37" s="117">
        <v>40226</v>
      </c>
      <c r="Q37" s="112">
        <v>0.4375</v>
      </c>
      <c r="R37" s="92" t="s">
        <v>1602</v>
      </c>
      <c r="S37" s="234"/>
      <c r="T37" s="234"/>
      <c r="U37" s="234"/>
      <c r="V37" s="234"/>
      <c r="W37" s="234"/>
      <c r="X37" s="234"/>
      <c r="Y37" s="281"/>
      <c r="Z37" s="234"/>
      <c r="AA37" s="234"/>
      <c r="AB37" s="234"/>
      <c r="AC37" s="234"/>
      <c r="AD37" s="234"/>
      <c r="AE37" s="234"/>
      <c r="AF37" s="281"/>
      <c r="AG37" s="234"/>
      <c r="AH37" s="234"/>
      <c r="AI37" s="234"/>
      <c r="AJ37" s="234"/>
      <c r="AK37" s="234"/>
      <c r="AL37" s="234"/>
      <c r="AM37" s="281"/>
      <c r="AN37" s="541">
        <v>33.638888888888914</v>
      </c>
      <c r="AO37" s="541">
        <v>1.830174045558798</v>
      </c>
      <c r="AP37" s="541">
        <f>AO37/AN37*100</f>
        <v>5.4406495161120301</v>
      </c>
      <c r="AQ37" s="673">
        <v>3</v>
      </c>
      <c r="AR37" s="429" t="str">
        <f t="shared" si="0"/>
        <v xml:space="preserve">  </v>
      </c>
      <c r="AS37" s="674"/>
      <c r="AT37" s="18" t="s">
        <v>806</v>
      </c>
      <c r="AU37" s="31">
        <v>7.5500460355181707</v>
      </c>
      <c r="AV37" s="31"/>
      <c r="AW37" s="668">
        <v>0.1</v>
      </c>
      <c r="AX37" s="669">
        <v>1</v>
      </c>
      <c r="AY37" s="31" t="str">
        <f t="shared" si="12"/>
        <v xml:space="preserve">  </v>
      </c>
      <c r="AZ37" s="498"/>
      <c r="BA37" s="18" t="s">
        <v>810</v>
      </c>
      <c r="BB37" s="716">
        <v>0.80572901097072669</v>
      </c>
      <c r="BC37" s="716"/>
      <c r="BD37" s="660">
        <v>6.0000000000000001E-3</v>
      </c>
      <c r="BE37" s="660">
        <v>0.01</v>
      </c>
      <c r="BF37" s="31" t="str">
        <f t="shared" si="13"/>
        <v xml:space="preserve">  </v>
      </c>
      <c r="BG37" s="348"/>
      <c r="BH37" s="726">
        <f>BB37/AU37*100</f>
        <v>10.671842359374811</v>
      </c>
      <c r="BI37" s="18" t="s">
        <v>168</v>
      </c>
      <c r="BJ37" s="28">
        <v>3.364101406073936</v>
      </c>
      <c r="BK37" s="28">
        <v>3.4118979967137752E-2</v>
      </c>
      <c r="BL37" s="28">
        <v>0.1</v>
      </c>
      <c r="BM37" s="28">
        <v>1</v>
      </c>
      <c r="BN37" s="31" t="str">
        <f>IF(BJ37&lt;BL37,"&lt;MDL",IF(BJ37&lt;BM37,"E, &lt;RL",IF(BJ37&gt;BM37,"  ",)))</f>
        <v xml:space="preserve">  </v>
      </c>
      <c r="BP37" s="417" t="s">
        <v>168</v>
      </c>
      <c r="BQ37" s="716">
        <v>0.36495703406592556</v>
      </c>
      <c r="BS37" s="727">
        <v>6.0000000000000001E-3</v>
      </c>
      <c r="BT37" s="716">
        <v>0.01</v>
      </c>
      <c r="BU37" s="31" t="str">
        <f>IF(BQ37&lt;BS37,"&lt;MDL",IF(BQ37&lt;BT37,"E, &lt;RL",IF(BQ37&gt;BT37,"  ",)))</f>
        <v xml:space="preserve">  </v>
      </c>
      <c r="BV37" s="520"/>
      <c r="BW37" s="31">
        <f>BQ37/BJ37*100</f>
        <v>10.848574106802788</v>
      </c>
      <c r="BX37" s="336"/>
      <c r="BY37" s="33">
        <v>386.63998919655796</v>
      </c>
      <c r="BZ37" s="31"/>
      <c r="CA37" s="680">
        <v>2</v>
      </c>
      <c r="CB37" s="680">
        <v>13</v>
      </c>
      <c r="CC37" s="680" t="str">
        <f t="shared" si="14"/>
        <v xml:space="preserve">  </v>
      </c>
      <c r="CD37" s="498"/>
      <c r="CE37" s="457">
        <v>12.937348000049095</v>
      </c>
      <c r="CF37" s="457"/>
      <c r="CG37" s="660">
        <v>0.5</v>
      </c>
      <c r="CH37" s="660">
        <v>3</v>
      </c>
      <c r="CI37" s="31" t="str">
        <f t="shared" si="15"/>
        <v xml:space="preserve">  </v>
      </c>
      <c r="CJ37" s="658"/>
      <c r="CK37" s="28">
        <v>17.626099067339933</v>
      </c>
      <c r="CL37" s="28"/>
      <c r="CM37" s="28">
        <v>0.6</v>
      </c>
      <c r="CN37" s="28">
        <v>0.8</v>
      </c>
      <c r="CO37" s="31" t="str">
        <f t="shared" si="1"/>
        <v xml:space="preserve">  </v>
      </c>
      <c r="CP37" s="337"/>
      <c r="CQ37" s="28">
        <v>0.57284821968854827</v>
      </c>
      <c r="CR37" s="28"/>
      <c r="CS37" s="227">
        <v>0.1</v>
      </c>
      <c r="CT37" s="464">
        <v>0.13</v>
      </c>
      <c r="CU37" s="31" t="str">
        <f t="shared" si="2"/>
        <v xml:space="preserve">  </v>
      </c>
      <c r="CV37" s="658"/>
      <c r="CW37" s="336">
        <f>CK37/BY37*100</f>
        <v>4.5587884232997098</v>
      </c>
      <c r="CX37" s="227">
        <v>15.427033335182962</v>
      </c>
      <c r="CY37" s="227"/>
      <c r="CZ37" s="10">
        <v>1.2</v>
      </c>
      <c r="DA37" s="910">
        <v>0.7</v>
      </c>
      <c r="DB37" s="675" t="str">
        <f t="shared" si="16"/>
        <v xml:space="preserve">  </v>
      </c>
      <c r="DC37" s="550"/>
      <c r="DD37" s="28">
        <v>0.50394975561597732</v>
      </c>
      <c r="DE37" s="28"/>
      <c r="DF37" s="28">
        <v>0.2</v>
      </c>
      <c r="DG37" s="28">
        <v>0.12</v>
      </c>
      <c r="DH37" s="28" t="str">
        <f t="shared" si="17"/>
        <v xml:space="preserve">  </v>
      </c>
      <c r="DI37" s="335"/>
      <c r="DJ37" s="31">
        <f>CX37/BY37*100</f>
        <v>3.990025286117068</v>
      </c>
      <c r="DK37" s="550">
        <f>100*DD37/CE37</f>
        <v>3.8953095766927266</v>
      </c>
      <c r="DL37" s="129"/>
    </row>
    <row r="38" spans="1:116" ht="15" x14ac:dyDescent="0.25">
      <c r="A38" s="536" t="s">
        <v>2046</v>
      </c>
      <c r="B38" s="173" t="s">
        <v>1175</v>
      </c>
      <c r="C38" s="102" t="s">
        <v>586</v>
      </c>
      <c r="D38" s="102">
        <v>2</v>
      </c>
      <c r="E38" s="166"/>
      <c r="F38" s="421">
        <v>4</v>
      </c>
      <c r="G38" s="420">
        <v>88888823</v>
      </c>
      <c r="H38" s="420">
        <v>201002171700</v>
      </c>
      <c r="I38" s="420"/>
      <c r="J38" s="133" t="s">
        <v>692</v>
      </c>
      <c r="K38" s="167" t="s">
        <v>124</v>
      </c>
      <c r="L38" s="167"/>
      <c r="M38" s="417" t="s">
        <v>124</v>
      </c>
      <c r="N38" s="417"/>
      <c r="O38" s="419" t="s">
        <v>124</v>
      </c>
      <c r="P38" s="117">
        <v>40226</v>
      </c>
      <c r="Q38" s="112">
        <v>0.70833333333333337</v>
      </c>
      <c r="R38" s="146"/>
      <c r="S38" s="234"/>
      <c r="T38" s="234"/>
      <c r="U38" s="234"/>
      <c r="V38" s="234"/>
      <c r="W38" s="234"/>
      <c r="X38" s="234"/>
      <c r="Y38" s="281"/>
      <c r="Z38" s="234"/>
      <c r="AA38" s="234"/>
      <c r="AB38" s="234"/>
      <c r="AC38" s="234"/>
      <c r="AD38" s="234"/>
      <c r="AE38" s="234"/>
      <c r="AF38" s="281"/>
      <c r="AG38" s="234"/>
      <c r="AH38" s="234"/>
      <c r="AI38" s="234"/>
      <c r="AJ38" s="234"/>
      <c r="AK38" s="234"/>
      <c r="AL38" s="234"/>
      <c r="AM38" s="281"/>
      <c r="AN38" s="541">
        <v>1.3333333333333239</v>
      </c>
      <c r="AO38" s="541">
        <v>3.0022213997860723</v>
      </c>
      <c r="AP38" s="541">
        <f>AO38/AN38*100</f>
        <v>225.166604983957</v>
      </c>
      <c r="AQ38" s="673">
        <v>3</v>
      </c>
      <c r="AR38" s="429" t="str">
        <f t="shared" si="0"/>
        <v xml:space="preserve">  </v>
      </c>
      <c r="AS38" s="674"/>
      <c r="AT38" s="18" t="s">
        <v>807</v>
      </c>
      <c r="AU38" s="28">
        <v>-4.3005328769952417E-2</v>
      </c>
      <c r="AV38" s="31"/>
      <c r="AW38" s="668">
        <v>0.1</v>
      </c>
      <c r="AX38" s="669">
        <v>1</v>
      </c>
      <c r="AY38" s="31" t="str">
        <f t="shared" si="12"/>
        <v>&lt;MDL</v>
      </c>
      <c r="AZ38" s="498"/>
      <c r="BA38" s="18" t="s">
        <v>820</v>
      </c>
      <c r="BB38" s="716">
        <v>-5.1273461165331491E-3</v>
      </c>
      <c r="BC38" s="716"/>
      <c r="BD38" s="660">
        <v>6.0000000000000001E-3</v>
      </c>
      <c r="BE38" s="660">
        <v>0.01</v>
      </c>
      <c r="BF38" s="31" t="str">
        <f t="shared" si="13"/>
        <v>&lt;MDL</v>
      </c>
      <c r="BG38" s="348"/>
      <c r="BH38" s="726" t="str">
        <f t="shared" si="13"/>
        <v>&lt;MDL</v>
      </c>
      <c r="BI38" s="18" t="s">
        <v>165</v>
      </c>
      <c r="BJ38" s="28">
        <v>0</v>
      </c>
      <c r="BK38" s="28"/>
      <c r="BL38" s="28">
        <v>0.1</v>
      </c>
      <c r="BM38" s="28">
        <v>1</v>
      </c>
      <c r="BN38" s="31" t="str">
        <f>IF(BJ38&lt;BL38,"&lt;MDL",IF(BJ38&lt;BM38,"E, &lt;RL",IF(BJ38&gt;BM38,"  ",)))</f>
        <v>&lt;MDL</v>
      </c>
      <c r="BP38" s="417" t="s">
        <v>822</v>
      </c>
      <c r="BQ38" s="716">
        <v>2.1698960254369279E-2</v>
      </c>
      <c r="BS38" s="727">
        <v>6.0000000000000001E-3</v>
      </c>
      <c r="BT38" s="716">
        <v>0.01</v>
      </c>
      <c r="BU38" s="31" t="str">
        <f>IF(BQ38&lt;BS38,"&lt;MDL",IF(BQ38&lt;BT38,"E, &lt;RL",IF(BQ38&gt;BT38,"  ",)))</f>
        <v xml:space="preserve">  </v>
      </c>
      <c r="BV38" s="520"/>
      <c r="BW38" s="31" t="s">
        <v>79</v>
      </c>
      <c r="BX38" s="336"/>
      <c r="BY38" s="33" t="s">
        <v>2667</v>
      </c>
      <c r="BZ38" s="238"/>
      <c r="CA38" s="238"/>
      <c r="CB38" s="238"/>
      <c r="CC38" s="237" t="s">
        <v>79</v>
      </c>
      <c r="CD38" s="500"/>
      <c r="CE38" s="31">
        <v>0.75261702588316504</v>
      </c>
      <c r="CF38" s="457"/>
      <c r="CG38" s="660">
        <v>0.5</v>
      </c>
      <c r="CH38" s="660">
        <v>3</v>
      </c>
      <c r="CI38" s="31" t="str">
        <f t="shared" si="15"/>
        <v>E, &lt;RL</v>
      </c>
      <c r="CJ38" s="658"/>
      <c r="CK38" s="28" t="s">
        <v>2667</v>
      </c>
      <c r="CL38" s="28"/>
      <c r="CM38" s="28"/>
      <c r="CN38" s="28"/>
      <c r="CO38" s="31" t="s">
        <v>79</v>
      </c>
      <c r="CP38" s="337"/>
      <c r="CQ38" s="840">
        <v>0</v>
      </c>
      <c r="CR38" s="28"/>
      <c r="CS38" s="227">
        <v>0.1</v>
      </c>
      <c r="CT38" s="464">
        <v>0.13</v>
      </c>
      <c r="CU38" s="31" t="str">
        <f t="shared" si="2"/>
        <v>&lt;MDL</v>
      </c>
      <c r="CV38" s="658"/>
      <c r="CW38" s="336" t="str">
        <f t="shared" ref="CW38:CW41" si="18">IF(CS38&lt;CU$9,"&lt;MDL",IF(CS38&lt;CV$9,"E, &lt;RL",IF(CS38&gt;CV$9,"  ",)))</f>
        <v>&lt;MDL</v>
      </c>
      <c r="CX38" s="909" t="s">
        <v>2667</v>
      </c>
      <c r="CY38" s="227"/>
      <c r="CZ38" s="10">
        <v>1.2</v>
      </c>
      <c r="DA38" s="910">
        <v>0.7</v>
      </c>
      <c r="DB38" s="457" t="s">
        <v>79</v>
      </c>
      <c r="DC38" s="550"/>
      <c r="DD38" s="457" t="s">
        <v>79</v>
      </c>
      <c r="DE38" s="464"/>
      <c r="DF38" s="464"/>
      <c r="DG38" s="464"/>
      <c r="DH38" s="464"/>
      <c r="DI38" s="519"/>
      <c r="DJ38" s="31" t="s">
        <v>79</v>
      </c>
      <c r="DK38" s="550"/>
      <c r="DL38" s="129"/>
    </row>
    <row r="39" spans="1:116" ht="45" x14ac:dyDescent="0.25">
      <c r="A39" s="536" t="s">
        <v>2047</v>
      </c>
      <c r="B39" s="147" t="s">
        <v>1176</v>
      </c>
      <c r="C39" s="1" t="s">
        <v>584</v>
      </c>
      <c r="D39" s="419">
        <v>9</v>
      </c>
      <c r="E39" s="185">
        <v>1004187</v>
      </c>
      <c r="F39" s="421">
        <v>1</v>
      </c>
      <c r="G39" s="62">
        <v>11452600</v>
      </c>
      <c r="H39" s="62">
        <v>201003091050</v>
      </c>
      <c r="I39" s="62"/>
      <c r="J39" s="147" t="s">
        <v>693</v>
      </c>
      <c r="K39" s="663" t="s">
        <v>2556</v>
      </c>
      <c r="L39" s="163" t="s">
        <v>1658</v>
      </c>
      <c r="M39" s="1" t="s">
        <v>38</v>
      </c>
      <c r="N39" s="1"/>
      <c r="O39" s="1"/>
      <c r="P39" s="90">
        <v>40246</v>
      </c>
      <c r="Q39" s="202">
        <v>0.4513888888888889</v>
      </c>
      <c r="R39" s="148" t="s">
        <v>1603</v>
      </c>
      <c r="S39" s="235"/>
      <c r="T39" s="235"/>
      <c r="U39" s="235"/>
      <c r="V39" s="235"/>
      <c r="W39" s="235"/>
      <c r="X39" s="235"/>
      <c r="Y39" s="281"/>
      <c r="Z39" s="235"/>
      <c r="AA39" s="235"/>
      <c r="AB39" s="235"/>
      <c r="AC39" s="235"/>
      <c r="AD39" s="235"/>
      <c r="AE39" s="235"/>
      <c r="AF39" s="281"/>
      <c r="AG39" s="235"/>
      <c r="AH39" s="235"/>
      <c r="AI39" s="235"/>
      <c r="AJ39" s="235"/>
      <c r="AK39" s="235"/>
      <c r="AL39" s="235"/>
      <c r="AM39" s="281"/>
      <c r="AN39" s="110">
        <v>12.566534914360998</v>
      </c>
      <c r="AO39" s="110">
        <v>1.0915199450710014</v>
      </c>
      <c r="AP39" s="110">
        <f>AO39/AN39*100</f>
        <v>8.6859261722466989</v>
      </c>
      <c r="AQ39" s="688">
        <v>3</v>
      </c>
      <c r="AR39" s="429" t="str">
        <f t="shared" si="0"/>
        <v xml:space="preserve">  </v>
      </c>
      <c r="AS39" s="689"/>
      <c r="AT39" s="7" t="s">
        <v>174</v>
      </c>
      <c r="AU39" s="31">
        <v>3.4610664877416673</v>
      </c>
      <c r="AV39" s="31"/>
      <c r="AW39" s="668">
        <v>0.1</v>
      </c>
      <c r="AX39" s="669">
        <v>1</v>
      </c>
      <c r="AY39" s="31" t="str">
        <f t="shared" si="12"/>
        <v xml:space="preserve">  </v>
      </c>
      <c r="AZ39" s="498"/>
      <c r="BA39" s="18" t="s">
        <v>174</v>
      </c>
      <c r="BB39" s="716">
        <v>0.14521191914787546</v>
      </c>
      <c r="BC39" s="716"/>
      <c r="BD39" s="660">
        <v>6.0000000000000001E-3</v>
      </c>
      <c r="BE39" s="660">
        <v>0.01</v>
      </c>
      <c r="BF39" s="31" t="str">
        <f t="shared" si="13"/>
        <v xml:space="preserve">  </v>
      </c>
      <c r="BG39" s="348"/>
      <c r="BH39" s="726">
        <f>BB39/AU39*100</f>
        <v>4.1955830569041073</v>
      </c>
      <c r="BI39" s="18" t="s">
        <v>801</v>
      </c>
      <c r="BJ39" s="28">
        <v>2.7215186549189485</v>
      </c>
      <c r="BK39" s="28"/>
      <c r="BL39" s="28">
        <v>0.1</v>
      </c>
      <c r="BM39" s="28">
        <v>1</v>
      </c>
      <c r="BN39" s="31" t="str">
        <f>IF(BJ39&lt;BL39,"&lt;MDL",IF(BJ39&lt;BM39,"E, &lt;RL",IF(BJ39&gt;BM39,"  ",)))</f>
        <v xml:space="preserve">  </v>
      </c>
      <c r="BP39" s="417" t="s">
        <v>801</v>
      </c>
      <c r="BQ39" s="716">
        <v>0.10461519069274192</v>
      </c>
      <c r="BS39" s="727">
        <v>6.0000000000000001E-3</v>
      </c>
      <c r="BT39" s="716">
        <v>0.01</v>
      </c>
      <c r="BU39" s="31" t="str">
        <f>IF(BQ39&lt;BS39,"&lt;MDL",IF(BQ39&lt;BT39,"E, &lt;RL",IF(BQ39&gt;BT39,"  ",)))</f>
        <v xml:space="preserve">  </v>
      </c>
      <c r="BV39" s="520"/>
      <c r="BW39" s="31">
        <f>BQ39/BJ39*100</f>
        <v>3.8440004996349191</v>
      </c>
      <c r="BX39" s="336"/>
      <c r="BY39" s="33">
        <v>303.42788868038542</v>
      </c>
      <c r="BZ39" s="31"/>
      <c r="CA39" s="680">
        <v>2</v>
      </c>
      <c r="CB39" s="680">
        <v>13</v>
      </c>
      <c r="CC39" s="680" t="str">
        <f t="shared" ref="CC39:CC40" si="19">IF(BY39&lt;CA39,"&lt;MDL",IF(BY39&lt;CB39,"E, &lt;RL",IF(BY39&gt;CB39,"  ",)))</f>
        <v xml:space="preserve">  </v>
      </c>
      <c r="CD39" s="498"/>
      <c r="CE39" s="31">
        <v>3.1540741437869211</v>
      </c>
      <c r="CF39" s="4"/>
      <c r="CG39" s="660">
        <v>0.5</v>
      </c>
      <c r="CH39" s="660">
        <v>3</v>
      </c>
      <c r="CI39" s="31" t="str">
        <f t="shared" si="15"/>
        <v xml:space="preserve">  </v>
      </c>
      <c r="CJ39" s="829"/>
      <c r="CK39" s="28">
        <v>4.6063217078404231</v>
      </c>
      <c r="CL39" s="28"/>
      <c r="CM39" s="28">
        <v>0.6</v>
      </c>
      <c r="CN39" s="28">
        <v>0.8</v>
      </c>
      <c r="CO39" s="31" t="str">
        <f t="shared" si="1"/>
        <v xml:space="preserve">  </v>
      </c>
      <c r="CP39" s="337"/>
      <c r="CQ39" s="28">
        <v>5.8079708490161794E-2</v>
      </c>
      <c r="CR39" s="28"/>
      <c r="CS39" s="227">
        <v>0.1</v>
      </c>
      <c r="CT39" s="464">
        <v>0.13</v>
      </c>
      <c r="CU39" s="31" t="str">
        <f t="shared" si="2"/>
        <v>&lt;MDL</v>
      </c>
      <c r="CV39" s="658"/>
      <c r="CW39" s="336">
        <f>CK39/BY39*100</f>
        <v>1.5180943742097728</v>
      </c>
      <c r="CX39" s="8">
        <v>8.9562214646545968</v>
      </c>
      <c r="CY39" s="8"/>
      <c r="CZ39" s="10">
        <v>1.2</v>
      </c>
      <c r="DA39" s="910">
        <v>0.7</v>
      </c>
      <c r="DB39" s="675" t="str">
        <f t="shared" ref="DB39:DB40" si="20">IF(CX39&lt;DA39,"&lt;MDL",IF(CX39&lt;CZ39,"E, &lt;RL",IF(CX39&gt;CZ39,"  ",)))</f>
        <v xml:space="preserve">  </v>
      </c>
      <c r="DC39" s="332"/>
      <c r="DD39" s="28">
        <v>0.1221302926998354</v>
      </c>
      <c r="DE39" s="28"/>
      <c r="DF39" s="28">
        <v>0.2</v>
      </c>
      <c r="DG39" s="28">
        <v>0.12</v>
      </c>
      <c r="DH39" s="28" t="str">
        <f t="shared" ref="DH39:DH40" si="21">IF(DD39&lt;DG39,"&lt;MDL",IF(DD39&lt;DF39,"E, &lt;RL",IF(DD39&gt;DF39,"  ",)))</f>
        <v>E, &lt;RL</v>
      </c>
      <c r="DI39" s="335"/>
      <c r="DJ39" s="31">
        <f>CX39/BY39*100</f>
        <v>2.9516803823160096</v>
      </c>
      <c r="DK39" s="332">
        <f>100*DD39/CE39</f>
        <v>3.8721439995446767</v>
      </c>
      <c r="DL39" s="46"/>
    </row>
    <row r="40" spans="1:116" ht="45" x14ac:dyDescent="0.25">
      <c r="A40" s="536" t="s">
        <v>2048</v>
      </c>
      <c r="B40" s="169" t="s">
        <v>1177</v>
      </c>
      <c r="C40" s="104" t="s">
        <v>584</v>
      </c>
      <c r="D40" s="419">
        <v>9</v>
      </c>
      <c r="E40" s="172">
        <v>1004188</v>
      </c>
      <c r="F40" s="421">
        <v>1</v>
      </c>
      <c r="G40" s="103">
        <v>11452900</v>
      </c>
      <c r="H40" s="103">
        <v>201003091700</v>
      </c>
      <c r="I40" s="103"/>
      <c r="J40" s="144" t="s">
        <v>694</v>
      </c>
      <c r="K40" s="663" t="s">
        <v>2558</v>
      </c>
      <c r="L40" s="165" t="s">
        <v>729</v>
      </c>
      <c r="M40" s="159" t="s">
        <v>39</v>
      </c>
      <c r="N40" s="159"/>
      <c r="O40" s="104"/>
      <c r="P40" s="158">
        <v>40246</v>
      </c>
      <c r="Q40" s="113">
        <v>0.70833333333333337</v>
      </c>
      <c r="R40" s="92" t="s">
        <v>1604</v>
      </c>
      <c r="S40" s="233"/>
      <c r="T40" s="233"/>
      <c r="U40" s="233"/>
      <c r="V40" s="233"/>
      <c r="W40" s="233"/>
      <c r="X40" s="233"/>
      <c r="Y40" s="281"/>
      <c r="Z40" s="233"/>
      <c r="AA40" s="233"/>
      <c r="AB40" s="233"/>
      <c r="AC40" s="233"/>
      <c r="AD40" s="233"/>
      <c r="AE40" s="233"/>
      <c r="AF40" s="281"/>
      <c r="AG40" s="233"/>
      <c r="AH40" s="233"/>
      <c r="AI40" s="233"/>
      <c r="AJ40" s="233"/>
      <c r="AK40" s="233"/>
      <c r="AL40" s="233"/>
      <c r="AM40" s="281"/>
      <c r="AN40" s="75">
        <v>18.246031746031736</v>
      </c>
      <c r="AO40" s="75">
        <v>1.2238959885458265</v>
      </c>
      <c r="AP40" s="75">
        <f>AO40/AN40*100</f>
        <v>6.7077379102555126</v>
      </c>
      <c r="AQ40" s="677">
        <v>3</v>
      </c>
      <c r="AR40" s="429" t="str">
        <f t="shared" si="0"/>
        <v xml:space="preserve">  </v>
      </c>
      <c r="AS40" s="678"/>
      <c r="AT40" s="58" t="s">
        <v>808</v>
      </c>
      <c r="AU40" s="31">
        <v>7.687129638466863</v>
      </c>
      <c r="AV40" s="31"/>
      <c r="AW40" s="668">
        <v>0.1</v>
      </c>
      <c r="AX40" s="669">
        <v>1</v>
      </c>
      <c r="AY40" s="31" t="str">
        <f t="shared" si="12"/>
        <v xml:space="preserve">  </v>
      </c>
      <c r="AZ40" s="498"/>
      <c r="BA40" s="18" t="s">
        <v>808</v>
      </c>
      <c r="BB40" s="716">
        <v>0.35846272282485692</v>
      </c>
      <c r="BC40" s="716"/>
      <c r="BD40" s="660">
        <v>6.0000000000000001E-3</v>
      </c>
      <c r="BE40" s="660">
        <v>0.01</v>
      </c>
      <c r="BF40" s="31" t="str">
        <f t="shared" si="13"/>
        <v xml:space="preserve">  </v>
      </c>
      <c r="BG40" s="348"/>
      <c r="BH40" s="726">
        <f>BB40/AU40*100</f>
        <v>4.6631543851047823</v>
      </c>
      <c r="BI40" s="18" t="s">
        <v>803</v>
      </c>
      <c r="BJ40" s="28">
        <v>3.82046710063831</v>
      </c>
      <c r="BK40" s="28"/>
      <c r="BL40" s="28">
        <v>0.1</v>
      </c>
      <c r="BM40" s="28">
        <v>1</v>
      </c>
      <c r="BN40" s="31" t="str">
        <f>IF(BJ40&lt;BL40,"&lt;MDL",IF(BJ40&lt;BM40,"E, &lt;RL",IF(BJ40&gt;BM40,"  ",)))</f>
        <v xml:space="preserve">  </v>
      </c>
      <c r="BP40" s="159" t="s">
        <v>803</v>
      </c>
      <c r="BQ40" s="733">
        <v>0.2858605769253274</v>
      </c>
      <c r="BR40" s="733"/>
      <c r="BS40" s="727">
        <v>6.0000000000000001E-3</v>
      </c>
      <c r="BT40" s="716">
        <v>0.01</v>
      </c>
      <c r="BU40" s="31" t="str">
        <f>IF(BQ40&lt;BS40,"&lt;MDL",IF(BQ40&lt;BT40,"E, &lt;RL",IF(BQ40&gt;BT40,"  ",)))</f>
        <v xml:space="preserve">  </v>
      </c>
      <c r="BV40" s="520"/>
      <c r="BW40" s="105">
        <f>BQ40/BJ40*100</f>
        <v>7.4823462523094841</v>
      </c>
      <c r="BX40" s="771"/>
      <c r="BY40" s="33">
        <v>354.74054542442099</v>
      </c>
      <c r="BZ40" s="31"/>
      <c r="CA40" s="680">
        <v>2</v>
      </c>
      <c r="CB40" s="680">
        <v>13</v>
      </c>
      <c r="CC40" s="680" t="str">
        <f t="shared" si="19"/>
        <v xml:space="preserve">  </v>
      </c>
      <c r="CD40" s="498"/>
      <c r="CE40" s="457">
        <v>5.4784214343975375</v>
      </c>
      <c r="CF40" s="107"/>
      <c r="CG40" s="660">
        <v>0.5</v>
      </c>
      <c r="CH40" s="660">
        <v>3</v>
      </c>
      <c r="CI40" s="31" t="str">
        <f t="shared" si="15"/>
        <v xml:space="preserve">  </v>
      </c>
      <c r="CJ40" s="828"/>
      <c r="CK40" s="28">
        <v>10.481903594301087</v>
      </c>
      <c r="CL40" s="801"/>
      <c r="CM40" s="28">
        <v>0.6</v>
      </c>
      <c r="CN40" s="28">
        <v>0.8</v>
      </c>
      <c r="CO40" s="31" t="str">
        <f t="shared" si="1"/>
        <v xml:space="preserve">  </v>
      </c>
      <c r="CP40" s="624"/>
      <c r="CQ40" s="801">
        <v>0.20090315222410435</v>
      </c>
      <c r="CR40" s="801"/>
      <c r="CS40" s="227">
        <v>0.1</v>
      </c>
      <c r="CT40" s="464">
        <v>0.13</v>
      </c>
      <c r="CU40" s="31" t="str">
        <f t="shared" si="2"/>
        <v xml:space="preserve">  </v>
      </c>
      <c r="CV40" s="658"/>
      <c r="CW40" s="771">
        <f>CK40/BY40*100</f>
        <v>2.9548084450736414</v>
      </c>
      <c r="CX40" s="108">
        <v>9.2528259406406974</v>
      </c>
      <c r="CY40" s="108"/>
      <c r="CZ40" s="10">
        <v>1.2</v>
      </c>
      <c r="DA40" s="910">
        <v>0.7</v>
      </c>
      <c r="DB40" s="675" t="str">
        <f t="shared" si="20"/>
        <v xml:space="preserve">  </v>
      </c>
      <c r="DC40" s="924"/>
      <c r="DD40" s="28">
        <v>0.17316002831770441</v>
      </c>
      <c r="DE40" s="28"/>
      <c r="DF40" s="28">
        <v>0.2</v>
      </c>
      <c r="DG40" s="28">
        <v>0.12</v>
      </c>
      <c r="DH40" s="28" t="str">
        <f t="shared" si="21"/>
        <v>E, &lt;RL</v>
      </c>
      <c r="DI40" s="335"/>
      <c r="DJ40" s="105">
        <f>CX40/BY40*100</f>
        <v>2.6083361656814197</v>
      </c>
      <c r="DK40" s="924">
        <f>100*DD40/CE40</f>
        <v>3.1607650194721981</v>
      </c>
      <c r="DL40" s="70"/>
    </row>
    <row r="41" spans="1:116" ht="15" x14ac:dyDescent="0.25">
      <c r="A41" s="536" t="s">
        <v>2049</v>
      </c>
      <c r="B41" s="173" t="s">
        <v>1178</v>
      </c>
      <c r="C41" s="102" t="s">
        <v>586</v>
      </c>
      <c r="D41" s="102">
        <v>2</v>
      </c>
      <c r="E41" s="166"/>
      <c r="F41" s="421">
        <v>4</v>
      </c>
      <c r="G41" s="420">
        <v>88888823</v>
      </c>
      <c r="H41" s="420">
        <v>201003101300</v>
      </c>
      <c r="I41" s="420"/>
      <c r="J41" s="133" t="s">
        <v>695</v>
      </c>
      <c r="K41" s="167" t="s">
        <v>124</v>
      </c>
      <c r="L41" s="167"/>
      <c r="M41" s="417" t="s">
        <v>124</v>
      </c>
      <c r="N41" s="417"/>
      <c r="O41" s="419" t="s">
        <v>124</v>
      </c>
      <c r="P41" s="117">
        <v>40247</v>
      </c>
      <c r="Q41" s="112">
        <v>0.54166666666666663</v>
      </c>
      <c r="R41" s="146"/>
      <c r="S41" s="234"/>
      <c r="T41" s="234"/>
      <c r="U41" s="234"/>
      <c r="V41" s="234"/>
      <c r="W41" s="234"/>
      <c r="X41" s="234"/>
      <c r="Y41" s="281"/>
      <c r="Z41" s="234"/>
      <c r="AA41" s="234"/>
      <c r="AB41" s="234"/>
      <c r="AC41" s="234"/>
      <c r="AD41" s="234"/>
      <c r="AE41" s="234"/>
      <c r="AF41" s="281"/>
      <c r="AG41" s="234"/>
      <c r="AH41" s="234"/>
      <c r="AI41" s="234"/>
      <c r="AJ41" s="234"/>
      <c r="AK41" s="234"/>
      <c r="AL41" s="234"/>
      <c r="AM41" s="281"/>
      <c r="AN41" s="541" t="s">
        <v>814</v>
      </c>
      <c r="AO41" s="541"/>
      <c r="AP41" s="57"/>
      <c r="AQ41" s="673">
        <v>3</v>
      </c>
      <c r="AR41" s="429" t="str">
        <f t="shared" si="0"/>
        <v xml:space="preserve">  </v>
      </c>
      <c r="AS41" s="674"/>
      <c r="AT41" s="662" t="s">
        <v>178</v>
      </c>
      <c r="AU41" s="662" t="s">
        <v>178</v>
      </c>
      <c r="AV41" s="662" t="s">
        <v>178</v>
      </c>
      <c r="AW41" s="661" t="s">
        <v>2720</v>
      </c>
      <c r="AX41" s="661" t="s">
        <v>2720</v>
      </c>
      <c r="AY41" s="10"/>
      <c r="AZ41" s="334"/>
      <c r="BA41" s="662" t="s">
        <v>178</v>
      </c>
      <c r="BB41" s="662" t="s">
        <v>178</v>
      </c>
      <c r="BC41" s="662" t="s">
        <v>178</v>
      </c>
      <c r="BD41" s="661" t="s">
        <v>2720</v>
      </c>
      <c r="BE41" s="661" t="s">
        <v>2720</v>
      </c>
      <c r="BF41" s="10" t="str">
        <f>IF(BB41&lt;BF$5,"&lt;MDL",IF(BB41&lt;BF$6,"E, &lt;RL",IF(BB41&gt;BF$6,"  ",)))</f>
        <v xml:space="preserve">  </v>
      </c>
      <c r="BG41" s="334"/>
      <c r="BH41" s="852" t="s">
        <v>178</v>
      </c>
      <c r="BI41" s="670" t="s">
        <v>2720</v>
      </c>
      <c r="BJ41" s="671" t="s">
        <v>2720</v>
      </c>
      <c r="BK41" s="671" t="s">
        <v>2720</v>
      </c>
      <c r="BL41" s="671" t="s">
        <v>2720</v>
      </c>
      <c r="BM41" s="671" t="s">
        <v>2720</v>
      </c>
      <c r="BN41" s="661" t="s">
        <v>2720</v>
      </c>
      <c r="BP41" s="661" t="s">
        <v>2720</v>
      </c>
      <c r="BQ41" s="741" t="s">
        <v>2720</v>
      </c>
      <c r="BR41" s="741" t="s">
        <v>2720</v>
      </c>
      <c r="BS41" s="741" t="s">
        <v>2720</v>
      </c>
      <c r="BT41" s="741" t="s">
        <v>2720</v>
      </c>
      <c r="BU41" s="661" t="s">
        <v>2720</v>
      </c>
      <c r="BV41" s="520"/>
      <c r="BW41" s="666" t="s">
        <v>178</v>
      </c>
      <c r="BX41" s="792"/>
      <c r="BY41" s="33" t="s">
        <v>2667</v>
      </c>
      <c r="BZ41" s="238"/>
      <c r="CA41" s="238"/>
      <c r="CB41" s="238"/>
      <c r="CC41" s="237" t="s">
        <v>79</v>
      </c>
      <c r="CD41" s="500"/>
      <c r="CE41" s="31">
        <v>1.3155817608079805</v>
      </c>
      <c r="CF41" s="457"/>
      <c r="CG41" s="660">
        <v>0.5</v>
      </c>
      <c r="CH41" s="660">
        <v>3</v>
      </c>
      <c r="CI41" s="31" t="str">
        <f t="shared" si="15"/>
        <v>E, &lt;RL</v>
      </c>
      <c r="CJ41" s="658"/>
      <c r="CK41" s="28" t="s">
        <v>2667</v>
      </c>
      <c r="CL41" s="28"/>
      <c r="CM41" s="28"/>
      <c r="CN41" s="28"/>
      <c r="CO41" s="31" t="s">
        <v>79</v>
      </c>
      <c r="CP41" s="337"/>
      <c r="CQ41" s="840">
        <v>0</v>
      </c>
      <c r="CR41" s="28"/>
      <c r="CS41" s="227">
        <v>0.1</v>
      </c>
      <c r="CT41" s="464">
        <v>0.13</v>
      </c>
      <c r="CU41" s="31" t="str">
        <f t="shared" si="2"/>
        <v>&lt;MDL</v>
      </c>
      <c r="CV41" s="658"/>
      <c r="CW41" s="336" t="str">
        <f t="shared" si="18"/>
        <v>&lt;MDL</v>
      </c>
      <c r="CX41" s="909" t="s">
        <v>2667</v>
      </c>
      <c r="CY41" s="227"/>
      <c r="CZ41" s="10">
        <v>1.2</v>
      </c>
      <c r="DA41" s="910">
        <v>0.7</v>
      </c>
      <c r="DB41" s="457" t="s">
        <v>79</v>
      </c>
      <c r="DC41" s="550"/>
      <c r="DD41" s="457" t="s">
        <v>79</v>
      </c>
      <c r="DE41" s="464"/>
      <c r="DF41" s="464"/>
      <c r="DG41" s="464"/>
      <c r="DH41" s="464"/>
      <c r="DI41" s="519"/>
      <c r="DJ41" s="31" t="s">
        <v>79</v>
      </c>
      <c r="DK41" s="550"/>
      <c r="DL41" s="129"/>
    </row>
    <row r="42" spans="1:116" ht="15" x14ac:dyDescent="0.25">
      <c r="A42" s="536" t="s">
        <v>2050</v>
      </c>
      <c r="B42" s="173" t="s">
        <v>1179</v>
      </c>
      <c r="C42" s="206"/>
      <c r="D42" s="206"/>
      <c r="E42" s="186" t="s">
        <v>1605</v>
      </c>
      <c r="F42" s="421">
        <v>1</v>
      </c>
      <c r="G42" s="214"/>
      <c r="H42" s="420">
        <v>201003091240</v>
      </c>
      <c r="I42" s="420"/>
      <c r="J42" s="149" t="s">
        <v>697</v>
      </c>
      <c r="K42" s="215"/>
      <c r="L42" s="215"/>
      <c r="M42" s="419" t="s">
        <v>696</v>
      </c>
      <c r="N42" s="419"/>
      <c r="O42" s="419"/>
      <c r="P42" s="117">
        <v>40246</v>
      </c>
      <c r="Q42" s="112">
        <v>0.52777777777777779</v>
      </c>
      <c r="R42" s="150" t="s">
        <v>1606</v>
      </c>
      <c r="S42" s="234"/>
      <c r="T42" s="234"/>
      <c r="U42" s="234"/>
      <c r="V42" s="234"/>
      <c r="W42" s="234"/>
      <c r="X42" s="234"/>
      <c r="Y42" s="281"/>
      <c r="Z42" s="234"/>
      <c r="AA42" s="234"/>
      <c r="AB42" s="234"/>
      <c r="AC42" s="234"/>
      <c r="AD42" s="234"/>
      <c r="AE42" s="234"/>
      <c r="AF42" s="281"/>
      <c r="AG42" s="234"/>
      <c r="AH42" s="234"/>
      <c r="AI42" s="234"/>
      <c r="AJ42" s="234"/>
      <c r="AK42" s="234"/>
      <c r="AL42" s="234"/>
      <c r="AM42" s="281"/>
      <c r="AN42" s="665" t="s">
        <v>178</v>
      </c>
      <c r="AO42" s="665" t="s">
        <v>178</v>
      </c>
      <c r="AP42" s="665" t="s">
        <v>178</v>
      </c>
      <c r="AQ42" s="666" t="s">
        <v>178</v>
      </c>
      <c r="AR42" s="429" t="str">
        <f t="shared" si="0"/>
        <v xml:space="preserve">  </v>
      </c>
      <c r="AS42" s="667"/>
      <c r="AT42" s="67" t="s">
        <v>804</v>
      </c>
      <c r="AU42" s="31">
        <v>6.298299995625257</v>
      </c>
      <c r="AV42" s="31"/>
      <c r="AW42" s="668">
        <v>0.1</v>
      </c>
      <c r="AX42" s="669">
        <v>1</v>
      </c>
      <c r="AY42" s="31" t="str">
        <f t="shared" ref="AY42:AY68" si="22">IF(AU42&lt;AW42,"&lt;MDL",IF(AU42&lt;AX42,"E, &lt;RL",IF(AU42&gt;AX42,"  ",)))</f>
        <v xml:space="preserve">  </v>
      </c>
      <c r="AZ42" s="498"/>
      <c r="BA42" s="18" t="s">
        <v>804</v>
      </c>
      <c r="BB42" s="716">
        <v>0.14709555213957248</v>
      </c>
      <c r="BC42" s="716"/>
      <c r="BD42" s="660">
        <v>6.0000000000000001E-3</v>
      </c>
      <c r="BE42" s="660">
        <v>0.01</v>
      </c>
      <c r="BF42" s="31" t="str">
        <f t="shared" ref="BF42:BH68" si="23">IF(BB42&lt;BD42,"&lt;MDL",IF(BB42&lt;BE42,"E, &lt;RL",IF(BB42&gt;BE42,"  ",)))</f>
        <v xml:space="preserve">  </v>
      </c>
      <c r="BG42" s="348"/>
      <c r="BH42" s="726">
        <f>BB42/AU42*100</f>
        <v>2.3354802445381093</v>
      </c>
      <c r="BI42" s="18" t="s">
        <v>230</v>
      </c>
      <c r="BJ42" s="28">
        <v>2.8585886240058702</v>
      </c>
      <c r="BK42" s="28"/>
      <c r="BL42" s="28">
        <v>0.1</v>
      </c>
      <c r="BM42" s="28">
        <v>1</v>
      </c>
      <c r="BN42" s="31" t="str">
        <f t="shared" ref="BN42:BN47" si="24">IF(BJ42&lt;BL42,"&lt;MDL",IF(BJ42&lt;BM42,"E, &lt;RL",IF(BJ42&gt;BM42,"  ",)))</f>
        <v xml:space="preserve">  </v>
      </c>
      <c r="BP42" s="417" t="s">
        <v>230</v>
      </c>
      <c r="BQ42" s="716">
        <v>0.12232894508228523</v>
      </c>
      <c r="BS42" s="727">
        <v>6.0000000000000001E-3</v>
      </c>
      <c r="BT42" s="716">
        <v>0.01</v>
      </c>
      <c r="BU42" s="31" t="str">
        <f t="shared" ref="BU42:BU47" si="25">IF(BQ42&lt;BS42,"&lt;MDL",IF(BQ42&lt;BT42,"E, &lt;RL",IF(BQ42&gt;BT42,"  ",)))</f>
        <v xml:space="preserve">  </v>
      </c>
      <c r="BV42" s="520"/>
      <c r="BW42" s="31">
        <f t="shared" ref="BW42:BW47" si="26">BQ42/BJ42*100</f>
        <v>4.2793476492206883</v>
      </c>
      <c r="BX42" s="336"/>
      <c r="BY42" s="742" t="s">
        <v>2720</v>
      </c>
      <c r="BZ42" s="742" t="s">
        <v>2720</v>
      </c>
      <c r="CA42" s="742" t="s">
        <v>2720</v>
      </c>
      <c r="CB42" s="742" t="s">
        <v>2720</v>
      </c>
      <c r="CC42" s="742" t="s">
        <v>2720</v>
      </c>
      <c r="CD42" s="816" t="s">
        <v>2720</v>
      </c>
      <c r="CE42" s="820" t="s">
        <v>2720</v>
      </c>
      <c r="CF42" s="820" t="s">
        <v>2720</v>
      </c>
      <c r="CG42" s="742" t="s">
        <v>2720</v>
      </c>
      <c r="CH42" s="742" t="s">
        <v>2720</v>
      </c>
      <c r="CI42" s="742" t="s">
        <v>2720</v>
      </c>
      <c r="CJ42" s="816"/>
      <c r="CK42" s="479" t="s">
        <v>2720</v>
      </c>
      <c r="CL42" s="479" t="s">
        <v>2720</v>
      </c>
      <c r="CM42" s="479" t="s">
        <v>2720</v>
      </c>
      <c r="CN42" s="479" t="s">
        <v>2720</v>
      </c>
      <c r="CO42" s="742" t="s">
        <v>2720</v>
      </c>
      <c r="CP42" s="337"/>
      <c r="CQ42" s="479" t="s">
        <v>2720</v>
      </c>
      <c r="CR42" s="479" t="s">
        <v>2720</v>
      </c>
      <c r="CS42" s="479" t="s">
        <v>2720</v>
      </c>
      <c r="CT42" s="479" t="s">
        <v>2720</v>
      </c>
      <c r="CU42" s="31">
        <f t="shared" si="2"/>
        <v>0</v>
      </c>
      <c r="CV42" s="658"/>
      <c r="CW42" s="895" t="s">
        <v>2720</v>
      </c>
      <c r="CX42" s="479" t="s">
        <v>2720</v>
      </c>
      <c r="CY42" s="479" t="s">
        <v>2720</v>
      </c>
      <c r="CZ42" s="31" t="s">
        <v>2720</v>
      </c>
      <c r="DA42" s="910" t="s">
        <v>2720</v>
      </c>
      <c r="DB42" s="742" t="s">
        <v>2720</v>
      </c>
      <c r="DC42" s="921"/>
      <c r="DD42" s="479" t="s">
        <v>2720</v>
      </c>
      <c r="DE42" s="479" t="s">
        <v>2720</v>
      </c>
      <c r="DF42" s="742" t="s">
        <v>2720</v>
      </c>
      <c r="DG42" s="742" t="s">
        <v>2720</v>
      </c>
      <c r="DH42" s="742" t="s">
        <v>2720</v>
      </c>
      <c r="DI42" s="943"/>
      <c r="DJ42" s="820" t="s">
        <v>2720</v>
      </c>
      <c r="DK42" s="895" t="s">
        <v>2720</v>
      </c>
      <c r="DL42" s="129"/>
    </row>
    <row r="43" spans="1:116" ht="15" x14ac:dyDescent="0.25">
      <c r="A43" s="536" t="s">
        <v>2051</v>
      </c>
      <c r="B43" s="173" t="s">
        <v>1180</v>
      </c>
      <c r="C43" s="206"/>
      <c r="D43" s="206"/>
      <c r="E43" s="186" t="s">
        <v>1605</v>
      </c>
      <c r="F43" s="421">
        <v>1</v>
      </c>
      <c r="G43" s="214"/>
      <c r="H43" s="420">
        <v>201003091340</v>
      </c>
      <c r="I43" s="420"/>
      <c r="J43" s="149" t="s">
        <v>698</v>
      </c>
      <c r="K43" s="215"/>
      <c r="L43" s="215"/>
      <c r="M43" s="419" t="s">
        <v>696</v>
      </c>
      <c r="N43" s="419"/>
      <c r="O43" s="419"/>
      <c r="P43" s="117">
        <v>40246</v>
      </c>
      <c r="Q43" s="112">
        <v>0.56944444444444442</v>
      </c>
      <c r="R43" s="150" t="s">
        <v>1607</v>
      </c>
      <c r="S43" s="234"/>
      <c r="T43" s="234"/>
      <c r="U43" s="234"/>
      <c r="V43" s="234"/>
      <c r="W43" s="234"/>
      <c r="X43" s="234"/>
      <c r="Y43" s="281"/>
      <c r="Z43" s="234"/>
      <c r="AA43" s="234"/>
      <c r="AB43" s="234"/>
      <c r="AC43" s="234"/>
      <c r="AD43" s="234"/>
      <c r="AE43" s="234"/>
      <c r="AF43" s="281"/>
      <c r="AG43" s="234"/>
      <c r="AH43" s="234"/>
      <c r="AI43" s="234"/>
      <c r="AJ43" s="234"/>
      <c r="AK43" s="234"/>
      <c r="AL43" s="234"/>
      <c r="AM43" s="281"/>
      <c r="AN43" s="690" t="s">
        <v>178</v>
      </c>
      <c r="AO43" s="690" t="s">
        <v>178</v>
      </c>
      <c r="AP43" s="690" t="s">
        <v>178</v>
      </c>
      <c r="AQ43" s="676" t="s">
        <v>178</v>
      </c>
      <c r="AR43" s="429" t="str">
        <f t="shared" si="0"/>
        <v xml:space="preserve">  </v>
      </c>
      <c r="AS43" s="691"/>
      <c r="AT43" s="7"/>
      <c r="AU43" s="31">
        <v>15.228642776929062</v>
      </c>
      <c r="AV43" s="31"/>
      <c r="AW43" s="668">
        <v>0.1</v>
      </c>
      <c r="AX43" s="669">
        <v>1</v>
      </c>
      <c r="AY43" s="31" t="str">
        <f t="shared" si="22"/>
        <v xml:space="preserve">  </v>
      </c>
      <c r="AZ43" s="498"/>
      <c r="BA43" s="18"/>
      <c r="BB43" s="716">
        <v>0.30150357107259479</v>
      </c>
      <c r="BC43" s="716"/>
      <c r="BD43" s="660">
        <v>6.0000000000000001E-3</v>
      </c>
      <c r="BE43" s="660">
        <v>0.01</v>
      </c>
      <c r="BF43" s="31" t="str">
        <f t="shared" si="23"/>
        <v xml:space="preserve">  </v>
      </c>
      <c r="BG43" s="348"/>
      <c r="BH43" s="726">
        <f>BB43/AU43*100</f>
        <v>1.9798453183849298</v>
      </c>
      <c r="BI43" s="18" t="s">
        <v>581</v>
      </c>
      <c r="BJ43" s="28">
        <v>4.7418770556679526</v>
      </c>
      <c r="BK43" s="28"/>
      <c r="BL43" s="28">
        <v>0.1</v>
      </c>
      <c r="BM43" s="28">
        <v>1</v>
      </c>
      <c r="BN43" s="31" t="str">
        <f t="shared" si="24"/>
        <v xml:space="preserve">  </v>
      </c>
      <c r="BP43" s="417" t="s">
        <v>581</v>
      </c>
      <c r="BQ43" s="716">
        <v>0.42944201123641379</v>
      </c>
      <c r="BS43" s="727">
        <v>6.0000000000000001E-3</v>
      </c>
      <c r="BT43" s="716">
        <v>0.01</v>
      </c>
      <c r="BU43" s="31" t="str">
        <f t="shared" si="25"/>
        <v xml:space="preserve">  </v>
      </c>
      <c r="BV43" s="520"/>
      <c r="BW43" s="31">
        <f t="shared" si="26"/>
        <v>9.0563716898375279</v>
      </c>
      <c r="BX43" s="336"/>
      <c r="BY43" s="742" t="s">
        <v>2720</v>
      </c>
      <c r="BZ43" s="742" t="s">
        <v>2720</v>
      </c>
      <c r="CA43" s="742" t="s">
        <v>2720</v>
      </c>
      <c r="CB43" s="742" t="s">
        <v>2720</v>
      </c>
      <c r="CC43" s="742" t="s">
        <v>2720</v>
      </c>
      <c r="CD43" s="816" t="s">
        <v>2720</v>
      </c>
      <c r="CE43" s="820" t="s">
        <v>2720</v>
      </c>
      <c r="CF43" s="820" t="s">
        <v>2720</v>
      </c>
      <c r="CG43" s="742" t="s">
        <v>2720</v>
      </c>
      <c r="CH43" s="742" t="s">
        <v>2720</v>
      </c>
      <c r="CI43" s="742" t="s">
        <v>2720</v>
      </c>
      <c r="CJ43" s="816"/>
      <c r="CK43" s="479" t="s">
        <v>2720</v>
      </c>
      <c r="CL43" s="479" t="s">
        <v>2720</v>
      </c>
      <c r="CM43" s="479" t="s">
        <v>2720</v>
      </c>
      <c r="CN43" s="479" t="s">
        <v>2720</v>
      </c>
      <c r="CO43" s="742" t="s">
        <v>2720</v>
      </c>
      <c r="CP43" s="337"/>
      <c r="CQ43" s="479" t="s">
        <v>2720</v>
      </c>
      <c r="CR43" s="479" t="s">
        <v>2720</v>
      </c>
      <c r="CS43" s="479" t="s">
        <v>2720</v>
      </c>
      <c r="CT43" s="479" t="s">
        <v>2720</v>
      </c>
      <c r="CU43" s="31">
        <f t="shared" si="2"/>
        <v>0</v>
      </c>
      <c r="CV43" s="658"/>
      <c r="CW43" s="895" t="s">
        <v>2720</v>
      </c>
      <c r="CX43" s="479" t="s">
        <v>2720</v>
      </c>
      <c r="CY43" s="479" t="s">
        <v>2720</v>
      </c>
      <c r="CZ43" s="31" t="s">
        <v>2720</v>
      </c>
      <c r="DA43" s="910" t="s">
        <v>2720</v>
      </c>
      <c r="DB43" s="742" t="s">
        <v>2720</v>
      </c>
      <c r="DC43" s="921"/>
      <c r="DD43" s="479" t="s">
        <v>2720</v>
      </c>
      <c r="DE43" s="479" t="s">
        <v>2720</v>
      </c>
      <c r="DF43" s="742" t="s">
        <v>2720</v>
      </c>
      <c r="DG43" s="742" t="s">
        <v>2720</v>
      </c>
      <c r="DH43" s="742" t="s">
        <v>2720</v>
      </c>
      <c r="DI43" s="943"/>
      <c r="DJ43" s="820" t="s">
        <v>2720</v>
      </c>
      <c r="DK43" s="895" t="s">
        <v>2720</v>
      </c>
    </row>
    <row r="44" spans="1:116" ht="15" x14ac:dyDescent="0.25">
      <c r="A44" s="536" t="s">
        <v>2052</v>
      </c>
      <c r="B44" s="173" t="s">
        <v>1181</v>
      </c>
      <c r="C44" s="206"/>
      <c r="D44" s="206"/>
      <c r="E44" s="186" t="s">
        <v>1605</v>
      </c>
      <c r="F44" s="421">
        <v>1</v>
      </c>
      <c r="G44" s="214"/>
      <c r="H44" s="420">
        <v>201003091510</v>
      </c>
      <c r="I44" s="420"/>
      <c r="J44" s="149" t="s">
        <v>699</v>
      </c>
      <c r="K44" s="215"/>
      <c r="L44" s="215"/>
      <c r="M44" s="419" t="s">
        <v>696</v>
      </c>
      <c r="N44" s="419"/>
      <c r="O44" s="419"/>
      <c r="P44" s="117">
        <v>40246</v>
      </c>
      <c r="Q44" s="112">
        <v>0.63194444444444442</v>
      </c>
      <c r="R44" s="150" t="s">
        <v>1608</v>
      </c>
      <c r="S44" s="234"/>
      <c r="T44" s="234"/>
      <c r="U44" s="234"/>
      <c r="V44" s="234"/>
      <c r="W44" s="234"/>
      <c r="X44" s="234"/>
      <c r="Y44" s="281"/>
      <c r="Z44" s="234"/>
      <c r="AA44" s="234"/>
      <c r="AB44" s="234"/>
      <c r="AC44" s="234"/>
      <c r="AD44" s="234"/>
      <c r="AE44" s="234"/>
      <c r="AF44" s="281"/>
      <c r="AG44" s="234"/>
      <c r="AH44" s="234"/>
      <c r="AI44" s="234"/>
      <c r="AJ44" s="234"/>
      <c r="AK44" s="234"/>
      <c r="AL44" s="234"/>
      <c r="AM44" s="281"/>
      <c r="AN44" s="690" t="s">
        <v>178</v>
      </c>
      <c r="AO44" s="690" t="s">
        <v>178</v>
      </c>
      <c r="AP44" s="690" t="s">
        <v>178</v>
      </c>
      <c r="AQ44" s="676" t="s">
        <v>178</v>
      </c>
      <c r="AR44" s="429" t="str">
        <f t="shared" si="0"/>
        <v xml:space="preserve">  </v>
      </c>
      <c r="AS44" s="691"/>
      <c r="AT44" s="7"/>
      <c r="AU44" s="31">
        <v>6.5495445518626321</v>
      </c>
      <c r="AV44" s="31"/>
      <c r="AW44" s="668">
        <v>0.1</v>
      </c>
      <c r="AX44" s="669">
        <v>1</v>
      </c>
      <c r="AY44" s="31" t="str">
        <f t="shared" si="22"/>
        <v xml:space="preserve">  </v>
      </c>
      <c r="AZ44" s="498"/>
      <c r="BA44" s="18"/>
      <c r="BB44" s="716">
        <v>0.26062174966367807</v>
      </c>
      <c r="BC44" s="716"/>
      <c r="BD44" s="660">
        <v>6.0000000000000001E-3</v>
      </c>
      <c r="BE44" s="660">
        <v>0.01</v>
      </c>
      <c r="BF44" s="31" t="str">
        <f t="shared" si="23"/>
        <v xml:space="preserve">  </v>
      </c>
      <c r="BG44" s="348"/>
      <c r="BH44" s="726">
        <f>BB44/AU44*100</f>
        <v>3.9792347025040016</v>
      </c>
      <c r="BI44" s="18" t="s">
        <v>811</v>
      </c>
      <c r="BJ44" s="28">
        <v>2.6577803750084046</v>
      </c>
      <c r="BK44" s="28"/>
      <c r="BL44" s="28">
        <v>0.1</v>
      </c>
      <c r="BM44" s="28">
        <v>1</v>
      </c>
      <c r="BN44" s="31" t="str">
        <f t="shared" si="24"/>
        <v xml:space="preserve">  </v>
      </c>
      <c r="BP44" s="417" t="s">
        <v>811</v>
      </c>
      <c r="BQ44" s="716">
        <v>0.18976084955629666</v>
      </c>
      <c r="BS44" s="727">
        <v>6.0000000000000001E-3</v>
      </c>
      <c r="BT44" s="716">
        <v>0.01</v>
      </c>
      <c r="BU44" s="31" t="str">
        <f t="shared" si="25"/>
        <v xml:space="preserve">  </v>
      </c>
      <c r="BV44" s="520"/>
      <c r="BW44" s="31">
        <f t="shared" si="26"/>
        <v>7.139824318843373</v>
      </c>
      <c r="BX44" s="336"/>
      <c r="BY44" s="742" t="s">
        <v>2720</v>
      </c>
      <c r="BZ44" s="742" t="s">
        <v>2720</v>
      </c>
      <c r="CA44" s="742" t="s">
        <v>2720</v>
      </c>
      <c r="CB44" s="742" t="s">
        <v>2720</v>
      </c>
      <c r="CC44" s="742" t="s">
        <v>2720</v>
      </c>
      <c r="CD44" s="816" t="s">
        <v>2720</v>
      </c>
      <c r="CE44" s="820" t="s">
        <v>2720</v>
      </c>
      <c r="CF44" s="820" t="s">
        <v>2720</v>
      </c>
      <c r="CG44" s="742" t="s">
        <v>2720</v>
      </c>
      <c r="CH44" s="742" t="s">
        <v>2720</v>
      </c>
      <c r="CI44" s="742" t="s">
        <v>2720</v>
      </c>
      <c r="CJ44" s="816"/>
      <c r="CK44" s="479" t="s">
        <v>2720</v>
      </c>
      <c r="CL44" s="479" t="s">
        <v>2720</v>
      </c>
      <c r="CM44" s="479" t="s">
        <v>2720</v>
      </c>
      <c r="CN44" s="479" t="s">
        <v>2720</v>
      </c>
      <c r="CO44" s="742" t="s">
        <v>2720</v>
      </c>
      <c r="CP44" s="337"/>
      <c r="CQ44" s="479" t="s">
        <v>2720</v>
      </c>
      <c r="CR44" s="479" t="s">
        <v>2720</v>
      </c>
      <c r="CS44" s="479" t="s">
        <v>2720</v>
      </c>
      <c r="CT44" s="479" t="s">
        <v>2720</v>
      </c>
      <c r="CU44" s="31">
        <f t="shared" si="2"/>
        <v>0</v>
      </c>
      <c r="CV44" s="658"/>
      <c r="CW44" s="895" t="s">
        <v>2720</v>
      </c>
      <c r="CX44" s="479" t="s">
        <v>2720</v>
      </c>
      <c r="CY44" s="479" t="s">
        <v>2720</v>
      </c>
      <c r="CZ44" s="31" t="s">
        <v>2720</v>
      </c>
      <c r="DA44" s="910" t="s">
        <v>2720</v>
      </c>
      <c r="DB44" s="742" t="s">
        <v>2720</v>
      </c>
      <c r="DC44" s="921"/>
      <c r="DD44" s="479" t="s">
        <v>2720</v>
      </c>
      <c r="DE44" s="479" t="s">
        <v>2720</v>
      </c>
      <c r="DF44" s="742" t="s">
        <v>2720</v>
      </c>
      <c r="DG44" s="742" t="s">
        <v>2720</v>
      </c>
      <c r="DH44" s="742" t="s">
        <v>2720</v>
      </c>
      <c r="DI44" s="943"/>
      <c r="DJ44" s="820" t="s">
        <v>2720</v>
      </c>
      <c r="DK44" s="895" t="s">
        <v>2720</v>
      </c>
    </row>
    <row r="45" spans="1:116" ht="45" x14ac:dyDescent="0.25">
      <c r="A45" s="536" t="s">
        <v>2053</v>
      </c>
      <c r="B45" s="173" t="s">
        <v>1182</v>
      </c>
      <c r="C45" s="419" t="s">
        <v>584</v>
      </c>
      <c r="D45" s="419">
        <v>9</v>
      </c>
      <c r="E45" s="168">
        <v>1004190</v>
      </c>
      <c r="F45" s="421">
        <v>1</v>
      </c>
      <c r="G45" s="420">
        <v>11452600</v>
      </c>
      <c r="H45" s="420">
        <v>201004060820</v>
      </c>
      <c r="I45" s="420"/>
      <c r="J45" s="142" t="s">
        <v>700</v>
      </c>
      <c r="K45" s="663" t="s">
        <v>2556</v>
      </c>
      <c r="L45" s="163" t="s">
        <v>1658</v>
      </c>
      <c r="M45" s="417" t="s">
        <v>38</v>
      </c>
      <c r="N45" s="417"/>
      <c r="O45" s="419"/>
      <c r="P45" s="117">
        <v>40274</v>
      </c>
      <c r="Q45" s="112">
        <v>0.34722222222222227</v>
      </c>
      <c r="R45" s="94" t="s">
        <v>1609</v>
      </c>
      <c r="S45" s="234"/>
      <c r="T45" s="234"/>
      <c r="U45" s="234"/>
      <c r="V45" s="234"/>
      <c r="W45" s="234"/>
      <c r="X45" s="234"/>
      <c r="Y45" s="281"/>
      <c r="Z45" s="234"/>
      <c r="AA45" s="234"/>
      <c r="AB45" s="234"/>
      <c r="AC45" s="234"/>
      <c r="AD45" s="234"/>
      <c r="AE45" s="234"/>
      <c r="AF45" s="281"/>
      <c r="AG45" s="234"/>
      <c r="AH45" s="234"/>
      <c r="AI45" s="234"/>
      <c r="AJ45" s="234"/>
      <c r="AK45" s="234"/>
      <c r="AL45" s="234"/>
      <c r="AM45" s="281"/>
      <c r="AN45" s="547">
        <v>93.234377967711296</v>
      </c>
      <c r="AO45" s="547">
        <v>4.5809106207377432</v>
      </c>
      <c r="AP45" s="547">
        <f>AO45/AN45*100</f>
        <v>4.9133278095384441</v>
      </c>
      <c r="AQ45" s="29">
        <v>3</v>
      </c>
      <c r="AR45" s="429" t="str">
        <f t="shared" si="0"/>
        <v xml:space="preserve">  </v>
      </c>
      <c r="AT45" s="7"/>
      <c r="AU45" s="31">
        <v>11.657912400804946</v>
      </c>
      <c r="AV45" s="31"/>
      <c r="AW45" s="668">
        <v>0.1</v>
      </c>
      <c r="AX45" s="669">
        <v>1</v>
      </c>
      <c r="AY45" s="31" t="str">
        <f t="shared" si="22"/>
        <v xml:space="preserve">  </v>
      </c>
      <c r="AZ45" s="498"/>
      <c r="BA45" s="18"/>
      <c r="BB45" s="716">
        <v>0.21279597499615244</v>
      </c>
      <c r="BC45" s="716">
        <v>7.1397197564476017E-3</v>
      </c>
      <c r="BD45" s="660">
        <v>6.0000000000000001E-3</v>
      </c>
      <c r="BE45" s="660">
        <v>0.01</v>
      </c>
      <c r="BF45" s="31" t="str">
        <f t="shared" si="23"/>
        <v xml:space="preserve">  </v>
      </c>
      <c r="BG45" s="348"/>
      <c r="BH45" s="726">
        <f>BB45/AU45*100</f>
        <v>1.8253351687688053</v>
      </c>
      <c r="BI45" s="18" t="s">
        <v>812</v>
      </c>
      <c r="BJ45" s="28">
        <v>2.0833767111825949</v>
      </c>
      <c r="BK45" s="28"/>
      <c r="BL45" s="28">
        <v>0.1</v>
      </c>
      <c r="BM45" s="28">
        <v>1</v>
      </c>
      <c r="BN45" s="31" t="str">
        <f t="shared" si="24"/>
        <v xml:space="preserve">  </v>
      </c>
      <c r="BP45" s="417" t="s">
        <v>812</v>
      </c>
      <c r="BQ45" s="716">
        <v>9.3026715360928991E-2</v>
      </c>
      <c r="BS45" s="727">
        <v>6.0000000000000001E-3</v>
      </c>
      <c r="BT45" s="716">
        <v>0.01</v>
      </c>
      <c r="BU45" s="31" t="str">
        <f t="shared" si="25"/>
        <v xml:space="preserve">  </v>
      </c>
      <c r="BV45" s="520"/>
      <c r="BW45" s="31">
        <f t="shared" si="26"/>
        <v>4.4651893659751956</v>
      </c>
      <c r="BX45" s="336"/>
      <c r="BY45" s="33">
        <v>151.21161126661244</v>
      </c>
      <c r="BZ45" s="31"/>
      <c r="CA45" s="680">
        <v>2</v>
      </c>
      <c r="CB45" s="680">
        <v>13</v>
      </c>
      <c r="CC45" s="680" t="str">
        <f t="shared" ref="CC45:CC46" si="27">IF(BY45&lt;CA45,"&lt;MDL",IF(BY45&lt;CB45,"E, &lt;RL",IF(BY45&gt;CB45,"  ",)))</f>
        <v xml:space="preserve">  </v>
      </c>
      <c r="CD45" s="783"/>
      <c r="CE45" s="547">
        <v>13.594002954209536</v>
      </c>
      <c r="CF45" s="547"/>
      <c r="CG45" s="660">
        <v>0.5</v>
      </c>
      <c r="CH45" s="660">
        <v>3</v>
      </c>
      <c r="CI45" s="31" t="str">
        <f t="shared" ref="CI45:CI47" si="28">IF(CE45&lt;CG$10,"&lt;MDL",IF(CE45&lt;CH$10,"E, &lt;RL",IF(CE45&gt;CH$10,"  ",)))</f>
        <v xml:space="preserve">  </v>
      </c>
      <c r="CJ45" s="658"/>
      <c r="CK45" s="28">
        <v>3.672585830602368</v>
      </c>
      <c r="CL45" s="28"/>
      <c r="CM45" s="28">
        <v>0.6</v>
      </c>
      <c r="CN45" s="28">
        <v>0.8</v>
      </c>
      <c r="CO45" s="31" t="str">
        <f t="shared" si="1"/>
        <v xml:space="preserve">  </v>
      </c>
      <c r="CP45" s="337"/>
      <c r="CQ45" s="28">
        <v>0.3334707934186954</v>
      </c>
      <c r="CR45" s="28"/>
      <c r="CS45" s="227">
        <v>0.1</v>
      </c>
      <c r="CT45" s="464">
        <v>0.13</v>
      </c>
      <c r="CU45" s="31" t="str">
        <f t="shared" si="2"/>
        <v xml:space="preserve">  </v>
      </c>
      <c r="CV45" s="658"/>
      <c r="CW45" s="336">
        <f>CK45/BY45*100</f>
        <v>2.4287723673064754</v>
      </c>
      <c r="CX45" s="227">
        <v>6.5763968201511203</v>
      </c>
      <c r="CY45" s="227"/>
      <c r="CZ45" s="10">
        <v>1.2</v>
      </c>
      <c r="DA45" s="910">
        <v>0.7</v>
      </c>
      <c r="DB45" s="675" t="str">
        <f t="shared" ref="DB45:DB46" si="29">IF(CX45&lt;DA45,"&lt;MDL",IF(CX45&lt;CZ45,"E, &lt;RL",IF(CX45&gt;CZ45,"  ",)))</f>
        <v xml:space="preserve">  </v>
      </c>
      <c r="DC45" s="550"/>
      <c r="DD45" s="28">
        <v>0.59440509720596724</v>
      </c>
      <c r="DE45" s="28"/>
      <c r="DF45" s="28">
        <v>0.2</v>
      </c>
      <c r="DG45" s="28">
        <v>0.12</v>
      </c>
      <c r="DH45" s="28" t="str">
        <f t="shared" ref="DH45:DH46" si="30">IF(DD45&lt;DG45,"&lt;MDL",IF(DD45&lt;DF45,"E, &lt;RL",IF(DD45&gt;DF45,"  ",)))</f>
        <v xml:space="preserve">  </v>
      </c>
      <c r="DI45" s="335"/>
      <c r="DJ45" s="31">
        <f>CX45/BY45*100</f>
        <v>4.3491348085404535</v>
      </c>
      <c r="DK45" s="550">
        <f>100*DD45/CE45</f>
        <v>4.3725538328053917</v>
      </c>
    </row>
    <row r="46" spans="1:116" ht="45" x14ac:dyDescent="0.25">
      <c r="A46" s="536" t="s">
        <v>2054</v>
      </c>
      <c r="B46" s="173" t="s">
        <v>1183</v>
      </c>
      <c r="C46" s="419" t="s">
        <v>584</v>
      </c>
      <c r="D46" s="419">
        <v>9</v>
      </c>
      <c r="E46" s="172">
        <v>1002625</v>
      </c>
      <c r="F46" s="421">
        <v>1</v>
      </c>
      <c r="G46" s="420">
        <v>11452900</v>
      </c>
      <c r="H46" s="420">
        <v>201004060900</v>
      </c>
      <c r="I46" s="420"/>
      <c r="J46" s="142" t="s">
        <v>701</v>
      </c>
      <c r="K46" s="663" t="s">
        <v>2558</v>
      </c>
      <c r="L46" s="165" t="s">
        <v>729</v>
      </c>
      <c r="M46" s="417" t="s">
        <v>39</v>
      </c>
      <c r="N46" s="417"/>
      <c r="O46" s="419"/>
      <c r="P46" s="117">
        <v>40274</v>
      </c>
      <c r="Q46" s="112">
        <v>0.375</v>
      </c>
      <c r="R46" s="92" t="s">
        <v>1610</v>
      </c>
      <c r="S46" s="234"/>
      <c r="T46" s="234"/>
      <c r="U46" s="234"/>
      <c r="V46" s="234"/>
      <c r="W46" s="234"/>
      <c r="X46" s="234"/>
      <c r="Y46" s="281"/>
      <c r="Z46" s="234"/>
      <c r="AA46" s="234"/>
      <c r="AB46" s="234"/>
      <c r="AC46" s="234"/>
      <c r="AD46" s="234"/>
      <c r="AE46" s="234"/>
      <c r="AF46" s="281"/>
      <c r="AG46" s="234"/>
      <c r="AH46" s="234"/>
      <c r="AI46" s="234"/>
      <c r="AJ46" s="234"/>
      <c r="AK46" s="234"/>
      <c r="AL46" s="234"/>
      <c r="AM46" s="281"/>
      <c r="AN46" s="547">
        <v>25.101796512755403</v>
      </c>
      <c r="AO46" s="547">
        <v>0.94271228980268573</v>
      </c>
      <c r="AP46" s="547">
        <f>AO46/AN46*100</f>
        <v>3.7555570547456605</v>
      </c>
      <c r="AQ46" s="29">
        <v>3</v>
      </c>
      <c r="AR46" s="429" t="str">
        <f t="shared" si="0"/>
        <v xml:space="preserve">  </v>
      </c>
      <c r="AT46" s="7"/>
      <c r="AU46" s="31">
        <v>10.020880841236444</v>
      </c>
      <c r="AV46" s="31"/>
      <c r="AW46" s="668">
        <v>0.1</v>
      </c>
      <c r="AX46" s="669">
        <v>1</v>
      </c>
      <c r="AY46" s="31" t="str">
        <f t="shared" si="22"/>
        <v xml:space="preserve">  </v>
      </c>
      <c r="AZ46" s="498"/>
      <c r="BA46" s="18"/>
      <c r="BB46" s="716">
        <v>0.40213503549028984</v>
      </c>
      <c r="BC46" s="716"/>
      <c r="BD46" s="660">
        <v>6.0000000000000001E-3</v>
      </c>
      <c r="BE46" s="660">
        <v>0.01</v>
      </c>
      <c r="BF46" s="31" t="str">
        <f t="shared" si="23"/>
        <v xml:space="preserve">  </v>
      </c>
      <c r="BG46" s="348"/>
      <c r="BH46" s="726">
        <f>BB46/AU46*100</f>
        <v>4.0129709340069519</v>
      </c>
      <c r="BI46" s="18" t="s">
        <v>813</v>
      </c>
      <c r="BJ46" s="28">
        <v>6.4247456880539335</v>
      </c>
      <c r="BK46" s="28">
        <v>2.6371458501247105</v>
      </c>
      <c r="BL46" s="28">
        <v>0.1</v>
      </c>
      <c r="BM46" s="28">
        <v>1</v>
      </c>
      <c r="BN46" s="31" t="str">
        <f t="shared" si="24"/>
        <v xml:space="preserve">  </v>
      </c>
      <c r="BP46" s="417" t="s">
        <v>813</v>
      </c>
      <c r="BQ46" s="716">
        <v>0.14836171845302545</v>
      </c>
      <c r="BS46" s="727">
        <v>6.0000000000000001E-3</v>
      </c>
      <c r="BT46" s="716">
        <v>0.01</v>
      </c>
      <c r="BU46" s="31" t="str">
        <f t="shared" si="25"/>
        <v xml:space="preserve">  </v>
      </c>
      <c r="BV46" s="520"/>
      <c r="BW46" s="31">
        <f t="shared" si="26"/>
        <v>2.3092232075253469</v>
      </c>
      <c r="BX46" s="336"/>
      <c r="BY46" s="33">
        <v>394.70038747146003</v>
      </c>
      <c r="BZ46" s="31"/>
      <c r="CA46" s="680">
        <v>2</v>
      </c>
      <c r="CB46" s="680">
        <v>13</v>
      </c>
      <c r="CC46" s="680" t="str">
        <f t="shared" si="27"/>
        <v xml:space="preserve">  </v>
      </c>
      <c r="CD46" s="783"/>
      <c r="CE46" s="547">
        <v>9.4452615486004383</v>
      </c>
      <c r="CF46" s="547"/>
      <c r="CG46" s="660">
        <v>0.5</v>
      </c>
      <c r="CH46" s="660">
        <v>3</v>
      </c>
      <c r="CI46" s="31" t="str">
        <f t="shared" si="28"/>
        <v xml:space="preserve">  </v>
      </c>
      <c r="CJ46" s="658"/>
      <c r="CK46" s="28">
        <v>10.035481527088191</v>
      </c>
      <c r="CL46" s="28">
        <v>0.12620979283078881</v>
      </c>
      <c r="CM46" s="28">
        <v>0.6</v>
      </c>
      <c r="CN46" s="28">
        <v>0.8</v>
      </c>
      <c r="CO46" s="31" t="str">
        <f t="shared" si="1"/>
        <v xml:space="preserve">  </v>
      </c>
      <c r="CP46" s="337"/>
      <c r="CQ46" s="888">
        <v>0.24228519686827202</v>
      </c>
      <c r="CR46" s="28">
        <v>3.0470649983433129E-3</v>
      </c>
      <c r="CS46" s="227">
        <v>0.1</v>
      </c>
      <c r="CT46" s="464">
        <v>0.13</v>
      </c>
      <c r="CU46" s="31" t="str">
        <f t="shared" si="2"/>
        <v xml:space="preserve">  </v>
      </c>
      <c r="CV46" s="546"/>
      <c r="CW46" s="336">
        <f>CK46/BY46*100</f>
        <v>2.5425567964039142</v>
      </c>
      <c r="CX46" s="227">
        <v>6.9643748231287326</v>
      </c>
      <c r="CY46" s="227"/>
      <c r="CZ46" s="10">
        <v>1.2</v>
      </c>
      <c r="DA46" s="910">
        <v>0.7</v>
      </c>
      <c r="DB46" s="675" t="str">
        <f t="shared" si="29"/>
        <v xml:space="preserve">  </v>
      </c>
      <c r="DC46" s="550"/>
      <c r="DD46" s="28">
        <v>0.18126455019102181</v>
      </c>
      <c r="DE46" s="28"/>
      <c r="DF46" s="28">
        <v>0.2</v>
      </c>
      <c r="DG46" s="28">
        <v>0.12</v>
      </c>
      <c r="DH46" s="28" t="str">
        <f t="shared" si="30"/>
        <v>E, &lt;RL</v>
      </c>
      <c r="DI46" s="335"/>
      <c r="DJ46" s="31">
        <f>CX46/BY46*100</f>
        <v>1.764471240513366</v>
      </c>
      <c r="DK46" s="550">
        <f>100*DD46/CE46</f>
        <v>1.9191056728109439</v>
      </c>
    </row>
    <row r="47" spans="1:116" ht="15" x14ac:dyDescent="0.25">
      <c r="A47" s="536" t="s">
        <v>2055</v>
      </c>
      <c r="B47" s="173" t="s">
        <v>1184</v>
      </c>
      <c r="C47" s="102" t="s">
        <v>586</v>
      </c>
      <c r="D47" s="102">
        <v>2</v>
      </c>
      <c r="E47" s="166"/>
      <c r="F47" s="421">
        <v>4</v>
      </c>
      <c r="G47" s="420">
        <v>88888823</v>
      </c>
      <c r="H47" s="420">
        <v>201004071400</v>
      </c>
      <c r="I47" s="420"/>
      <c r="J47" s="142" t="s">
        <v>702</v>
      </c>
      <c r="K47" s="167" t="s">
        <v>124</v>
      </c>
      <c r="L47" s="167"/>
      <c r="M47" s="417" t="s">
        <v>124</v>
      </c>
      <c r="N47" s="417"/>
      <c r="O47" s="419" t="s">
        <v>124</v>
      </c>
      <c r="P47" s="117">
        <v>40275</v>
      </c>
      <c r="Q47" s="112">
        <v>0.58333333333333337</v>
      </c>
      <c r="R47" s="96"/>
      <c r="S47" s="234"/>
      <c r="T47" s="234"/>
      <c r="U47" s="234"/>
      <c r="V47" s="234"/>
      <c r="W47" s="234"/>
      <c r="X47" s="234"/>
      <c r="Y47" s="281"/>
      <c r="Z47" s="234"/>
      <c r="AA47" s="234"/>
      <c r="AB47" s="234"/>
      <c r="AC47" s="234"/>
      <c r="AD47" s="234"/>
      <c r="AE47" s="234"/>
      <c r="AF47" s="281"/>
      <c r="AG47" s="234"/>
      <c r="AH47" s="234"/>
      <c r="AI47" s="234"/>
      <c r="AJ47" s="234"/>
      <c r="AK47" s="234"/>
      <c r="AL47" s="234"/>
      <c r="AM47" s="281"/>
      <c r="AN47" s="457" t="s">
        <v>814</v>
      </c>
      <c r="AO47" s="547"/>
      <c r="AP47" s="547"/>
      <c r="AQ47" s="29">
        <v>3</v>
      </c>
      <c r="AR47" s="429" t="str">
        <f t="shared" si="0"/>
        <v xml:space="preserve">  </v>
      </c>
      <c r="AT47" s="67" t="s">
        <v>823</v>
      </c>
      <c r="AU47" s="31">
        <v>2.3042138577189228</v>
      </c>
      <c r="AV47" s="31"/>
      <c r="AW47" s="668">
        <v>0.1</v>
      </c>
      <c r="AX47" s="669">
        <v>1</v>
      </c>
      <c r="AY47" s="31" t="str">
        <f t="shared" si="22"/>
        <v xml:space="preserve">  </v>
      </c>
      <c r="AZ47" s="498"/>
      <c r="BA47" s="18" t="s">
        <v>823</v>
      </c>
      <c r="BB47" s="716">
        <v>-6.52328908163357E-4</v>
      </c>
      <c r="BC47" s="716"/>
      <c r="BD47" s="660">
        <v>6.0000000000000001E-3</v>
      </c>
      <c r="BE47" s="660">
        <v>0.01</v>
      </c>
      <c r="BF47" s="31" t="str">
        <f t="shared" si="23"/>
        <v>&lt;MDL</v>
      </c>
      <c r="BG47" s="348"/>
      <c r="BH47" s="726" t="str">
        <f t="shared" si="23"/>
        <v>&lt;MDL</v>
      </c>
      <c r="BI47" s="18" t="s">
        <v>821</v>
      </c>
      <c r="BJ47" s="28">
        <v>0.28701866003037824</v>
      </c>
      <c r="BK47" s="28"/>
      <c r="BL47" s="28">
        <v>0.1</v>
      </c>
      <c r="BM47" s="28">
        <v>1</v>
      </c>
      <c r="BN47" s="31" t="str">
        <f t="shared" si="24"/>
        <v>E, &lt;RL</v>
      </c>
      <c r="BP47" s="417" t="s">
        <v>821</v>
      </c>
      <c r="BQ47" s="716">
        <v>2.7758951158817914E-2</v>
      </c>
      <c r="BS47" s="727">
        <v>6.0000000000000001E-3</v>
      </c>
      <c r="BT47" s="716">
        <v>0.01</v>
      </c>
      <c r="BU47" s="31" t="str">
        <f t="shared" si="25"/>
        <v xml:space="preserve">  </v>
      </c>
      <c r="BV47" s="520"/>
      <c r="BW47" s="31">
        <f t="shared" si="26"/>
        <v>9.6714796020160811</v>
      </c>
      <c r="BX47" s="336"/>
      <c r="BY47" s="33" t="s">
        <v>2667</v>
      </c>
      <c r="BZ47" s="33"/>
      <c r="CA47" s="33"/>
      <c r="CB47" s="33"/>
      <c r="CC47" s="237" t="s">
        <v>79</v>
      </c>
      <c r="CD47" s="783"/>
      <c r="CE47" s="31">
        <v>0.81692066278857534</v>
      </c>
      <c r="CF47" s="547"/>
      <c r="CG47" s="660">
        <v>0.5</v>
      </c>
      <c r="CH47" s="660">
        <v>3</v>
      </c>
      <c r="CI47" s="31" t="str">
        <f t="shared" si="28"/>
        <v>E, &lt;RL</v>
      </c>
      <c r="CJ47" s="658"/>
      <c r="CK47" s="28" t="s">
        <v>2667</v>
      </c>
      <c r="CL47" s="28"/>
      <c r="CM47" s="227"/>
      <c r="CN47" s="227"/>
      <c r="CO47" s="31" t="s">
        <v>79</v>
      </c>
      <c r="CP47" s="658" t="s">
        <v>3093</v>
      </c>
      <c r="CQ47" s="840">
        <v>0</v>
      </c>
      <c r="CR47" s="28"/>
      <c r="CS47" s="227">
        <v>0.1</v>
      </c>
      <c r="CT47" s="464">
        <v>0.13</v>
      </c>
      <c r="CU47" s="31" t="str">
        <f t="shared" si="2"/>
        <v>&lt;MDL</v>
      </c>
      <c r="CV47" s="902"/>
      <c r="CW47" s="336" t="str">
        <f t="shared" ref="CW47" si="31">IF(CS47&lt;CU$9,"&lt;MDL",IF(CS47&lt;CV$9,"E, &lt;RL",IF(CS47&gt;CV$9,"  ",)))</f>
        <v>&lt;MDL</v>
      </c>
      <c r="CX47" s="909" t="s">
        <v>2667</v>
      </c>
      <c r="CY47" s="227"/>
      <c r="CZ47" s="10">
        <v>1.2</v>
      </c>
      <c r="DA47" s="910">
        <v>0.7</v>
      </c>
      <c r="DB47" s="457" t="s">
        <v>79</v>
      </c>
      <c r="DC47" s="550"/>
      <c r="DD47" s="457" t="s">
        <v>79</v>
      </c>
      <c r="DE47" s="464"/>
      <c r="DF47" s="464"/>
      <c r="DG47" s="464"/>
      <c r="DH47" s="464"/>
      <c r="DI47" s="519"/>
      <c r="DJ47" s="31" t="s">
        <v>79</v>
      </c>
      <c r="DK47" s="550"/>
    </row>
    <row r="48" spans="1:116" ht="45" x14ac:dyDescent="0.25">
      <c r="A48" s="536" t="s">
        <v>2056</v>
      </c>
      <c r="B48" s="147" t="s">
        <v>1185</v>
      </c>
      <c r="C48" s="1" t="s">
        <v>584</v>
      </c>
      <c r="D48" s="419">
        <v>9</v>
      </c>
      <c r="E48" s="185">
        <v>1004191</v>
      </c>
      <c r="F48" s="421">
        <v>1</v>
      </c>
      <c r="G48" s="62">
        <v>11452600</v>
      </c>
      <c r="H48" s="62">
        <v>201004121550</v>
      </c>
      <c r="I48" s="62"/>
      <c r="J48" s="2" t="s">
        <v>703</v>
      </c>
      <c r="K48" s="663" t="s">
        <v>2556</v>
      </c>
      <c r="L48" s="163" t="s">
        <v>1658</v>
      </c>
      <c r="M48" s="1" t="s">
        <v>38</v>
      </c>
      <c r="N48" s="1"/>
      <c r="O48" s="1"/>
      <c r="P48" s="90">
        <v>40280</v>
      </c>
      <c r="Q48" s="202">
        <v>0.65972222222222221</v>
      </c>
      <c r="R48" s="148" t="s">
        <v>1611</v>
      </c>
      <c r="S48" s="235"/>
      <c r="T48" s="235"/>
      <c r="U48" s="235"/>
      <c r="V48" s="235"/>
      <c r="W48" s="235"/>
      <c r="X48" s="235"/>
      <c r="Y48" s="281"/>
      <c r="Z48" s="235"/>
      <c r="AA48" s="235"/>
      <c r="AB48" s="235"/>
      <c r="AC48" s="235"/>
      <c r="AD48" s="235"/>
      <c r="AE48" s="235"/>
      <c r="AF48" s="281"/>
      <c r="AG48" s="235"/>
      <c r="AH48" s="235"/>
      <c r="AI48" s="235"/>
      <c r="AJ48" s="235"/>
      <c r="AK48" s="235"/>
      <c r="AL48" s="235"/>
      <c r="AM48" s="281"/>
      <c r="AN48" s="690" t="s">
        <v>178</v>
      </c>
      <c r="AO48" s="690" t="s">
        <v>178</v>
      </c>
      <c r="AP48" s="690" t="s">
        <v>178</v>
      </c>
      <c r="AQ48" s="676" t="s">
        <v>178</v>
      </c>
      <c r="AR48" s="429" t="str">
        <f t="shared" si="0"/>
        <v xml:space="preserve">  </v>
      </c>
      <c r="AS48" s="691"/>
      <c r="AT48" s="7"/>
      <c r="AU48" s="31">
        <v>24.025146566679801</v>
      </c>
      <c r="AV48" s="31"/>
      <c r="AW48" s="668">
        <v>0.1</v>
      </c>
      <c r="AX48" s="669">
        <v>1</v>
      </c>
      <c r="AY48" s="31" t="str">
        <f t="shared" si="22"/>
        <v xml:space="preserve">  </v>
      </c>
      <c r="AZ48" s="498"/>
      <c r="BA48" s="18"/>
      <c r="BB48" s="716">
        <v>0.53750252138528543</v>
      </c>
      <c r="BC48" s="716"/>
      <c r="BD48" s="660">
        <v>6.0000000000000001E-3</v>
      </c>
      <c r="BE48" s="660">
        <v>0.01</v>
      </c>
      <c r="BF48" s="31" t="str">
        <f t="shared" si="23"/>
        <v xml:space="preserve">  </v>
      </c>
      <c r="BG48" s="348"/>
      <c r="BH48" s="726">
        <f t="shared" ref="BH48:BH53" si="32">BB48/AU48*100</f>
        <v>2.2372497078987292</v>
      </c>
      <c r="BI48" s="670" t="s">
        <v>2720</v>
      </c>
      <c r="BJ48" s="671" t="s">
        <v>2720</v>
      </c>
      <c r="BK48" s="671" t="s">
        <v>2720</v>
      </c>
      <c r="BL48" s="671" t="s">
        <v>2720</v>
      </c>
      <c r="BM48" s="671" t="s">
        <v>2720</v>
      </c>
      <c r="BN48" s="661" t="s">
        <v>2720</v>
      </c>
      <c r="BP48" s="661" t="s">
        <v>2720</v>
      </c>
      <c r="BQ48" s="741" t="s">
        <v>2720</v>
      </c>
      <c r="BR48" s="741" t="s">
        <v>2720</v>
      </c>
      <c r="BS48" s="741" t="s">
        <v>2720</v>
      </c>
      <c r="BT48" s="741" t="s">
        <v>2720</v>
      </c>
      <c r="BU48" s="661" t="s">
        <v>2720</v>
      </c>
      <c r="BV48" s="520"/>
      <c r="BW48" s="666" t="s">
        <v>178</v>
      </c>
      <c r="BX48" s="792"/>
      <c r="BY48" s="742" t="s">
        <v>2720</v>
      </c>
      <c r="BZ48" s="742" t="s">
        <v>2720</v>
      </c>
      <c r="CA48" s="742" t="s">
        <v>2720</v>
      </c>
      <c r="CB48" s="742" t="s">
        <v>2720</v>
      </c>
      <c r="CC48" s="742" t="s">
        <v>2720</v>
      </c>
      <c r="CD48" s="816" t="s">
        <v>2720</v>
      </c>
      <c r="CE48" s="820" t="s">
        <v>2720</v>
      </c>
      <c r="CF48" s="820" t="s">
        <v>2720</v>
      </c>
      <c r="CG48" s="742" t="s">
        <v>2720</v>
      </c>
      <c r="CH48" s="742" t="s">
        <v>2720</v>
      </c>
      <c r="CI48" s="742" t="s">
        <v>2720</v>
      </c>
      <c r="CJ48" s="816"/>
      <c r="CK48" s="479" t="s">
        <v>2720</v>
      </c>
      <c r="CL48" s="479" t="s">
        <v>2720</v>
      </c>
      <c r="CM48" s="479" t="s">
        <v>2720</v>
      </c>
      <c r="CN48" s="479" t="s">
        <v>2720</v>
      </c>
      <c r="CO48" s="742" t="s">
        <v>2720</v>
      </c>
      <c r="CP48" s="829"/>
      <c r="CQ48" s="479" t="s">
        <v>2720</v>
      </c>
      <c r="CR48" s="479" t="s">
        <v>2720</v>
      </c>
      <c r="CS48" s="479" t="s">
        <v>2720</v>
      </c>
      <c r="CT48" s="479" t="s">
        <v>2720</v>
      </c>
      <c r="CU48" s="31">
        <f t="shared" si="2"/>
        <v>0</v>
      </c>
      <c r="CV48" s="658"/>
      <c r="CW48" s="895" t="s">
        <v>2720</v>
      </c>
      <c r="CX48" s="479" t="s">
        <v>2720</v>
      </c>
      <c r="CY48" s="479" t="s">
        <v>2720</v>
      </c>
      <c r="CZ48" s="31" t="s">
        <v>2720</v>
      </c>
      <c r="DA48" s="910" t="s">
        <v>2720</v>
      </c>
      <c r="DB48" s="742" t="s">
        <v>2720</v>
      </c>
      <c r="DC48" s="921"/>
      <c r="DD48" s="479" t="s">
        <v>2720</v>
      </c>
      <c r="DE48" s="479" t="s">
        <v>2720</v>
      </c>
      <c r="DF48" s="742" t="s">
        <v>2720</v>
      </c>
      <c r="DG48" s="742" t="s">
        <v>2720</v>
      </c>
      <c r="DH48" s="742" t="s">
        <v>2720</v>
      </c>
      <c r="DI48" s="943"/>
      <c r="DJ48" s="820" t="s">
        <v>2720</v>
      </c>
      <c r="DK48" s="895" t="s">
        <v>2720</v>
      </c>
      <c r="DL48" s="35"/>
    </row>
    <row r="49" spans="1:116" ht="45" x14ac:dyDescent="0.25">
      <c r="A49" s="536" t="s">
        <v>2057</v>
      </c>
      <c r="B49" s="169" t="s">
        <v>1186</v>
      </c>
      <c r="C49" s="104" t="s">
        <v>584</v>
      </c>
      <c r="D49" s="419">
        <v>9</v>
      </c>
      <c r="E49" s="172">
        <v>1004192</v>
      </c>
      <c r="F49" s="421">
        <v>1</v>
      </c>
      <c r="G49" s="103">
        <v>11452900</v>
      </c>
      <c r="H49" s="103">
        <v>201004121630</v>
      </c>
      <c r="I49" s="103"/>
      <c r="J49" s="151" t="s">
        <v>704</v>
      </c>
      <c r="K49" s="663" t="s">
        <v>2558</v>
      </c>
      <c r="L49" s="165" t="s">
        <v>729</v>
      </c>
      <c r="M49" s="159" t="s">
        <v>39</v>
      </c>
      <c r="N49" s="159"/>
      <c r="O49" s="104"/>
      <c r="P49" s="158">
        <v>40280</v>
      </c>
      <c r="Q49" s="113">
        <v>0.6875</v>
      </c>
      <c r="R49" s="92" t="s">
        <v>1612</v>
      </c>
      <c r="S49" s="233"/>
      <c r="T49" s="233"/>
      <c r="U49" s="233"/>
      <c r="V49" s="233"/>
      <c r="W49" s="233"/>
      <c r="X49" s="233"/>
      <c r="Y49" s="281"/>
      <c r="Z49" s="233"/>
      <c r="AA49" s="233"/>
      <c r="AB49" s="233"/>
      <c r="AC49" s="233"/>
      <c r="AD49" s="233"/>
      <c r="AE49" s="233"/>
      <c r="AF49" s="281"/>
      <c r="AG49" s="233"/>
      <c r="AH49" s="233"/>
      <c r="AI49" s="233"/>
      <c r="AJ49" s="233"/>
      <c r="AK49" s="233"/>
      <c r="AL49" s="233"/>
      <c r="AM49" s="281"/>
      <c r="AN49" s="692" t="s">
        <v>178</v>
      </c>
      <c r="AO49" s="692" t="s">
        <v>178</v>
      </c>
      <c r="AP49" s="692" t="s">
        <v>178</v>
      </c>
      <c r="AQ49" s="679" t="s">
        <v>178</v>
      </c>
      <c r="AR49" s="429" t="str">
        <f t="shared" si="0"/>
        <v xml:space="preserve">  </v>
      </c>
      <c r="AS49" s="693"/>
      <c r="AT49" s="20"/>
      <c r="AU49" s="31">
        <v>8.2748229838265726</v>
      </c>
      <c r="AV49" s="31"/>
      <c r="AW49" s="668">
        <v>0.1</v>
      </c>
      <c r="AX49" s="669">
        <v>1</v>
      </c>
      <c r="AY49" s="31" t="str">
        <f t="shared" si="22"/>
        <v xml:space="preserve">  </v>
      </c>
      <c r="AZ49" s="498"/>
      <c r="BA49" s="18"/>
      <c r="BB49" s="716">
        <v>0.4419128744268499</v>
      </c>
      <c r="BC49" s="716"/>
      <c r="BD49" s="660">
        <v>6.0000000000000001E-3</v>
      </c>
      <c r="BE49" s="660">
        <v>0.01</v>
      </c>
      <c r="BF49" s="31" t="str">
        <f t="shared" si="23"/>
        <v xml:space="preserve">  </v>
      </c>
      <c r="BG49" s="348"/>
      <c r="BH49" s="726">
        <f t="shared" si="32"/>
        <v>5.3404510923144084</v>
      </c>
      <c r="BI49" s="670" t="s">
        <v>2720</v>
      </c>
      <c r="BJ49" s="671" t="s">
        <v>2720</v>
      </c>
      <c r="BK49" s="671" t="s">
        <v>2720</v>
      </c>
      <c r="BL49" s="671" t="s">
        <v>2720</v>
      </c>
      <c r="BM49" s="671" t="s">
        <v>2720</v>
      </c>
      <c r="BN49" s="661" t="s">
        <v>2720</v>
      </c>
      <c r="BP49" s="661" t="s">
        <v>2720</v>
      </c>
      <c r="BQ49" s="741" t="s">
        <v>2720</v>
      </c>
      <c r="BR49" s="741" t="s">
        <v>2720</v>
      </c>
      <c r="BS49" s="741" t="s">
        <v>2720</v>
      </c>
      <c r="BT49" s="741" t="s">
        <v>2720</v>
      </c>
      <c r="BU49" s="661" t="s">
        <v>2720</v>
      </c>
      <c r="BV49" s="520"/>
      <c r="BW49" s="666" t="s">
        <v>178</v>
      </c>
      <c r="BX49" s="792"/>
      <c r="BY49" s="742" t="s">
        <v>2720</v>
      </c>
      <c r="BZ49" s="742" t="s">
        <v>2720</v>
      </c>
      <c r="CA49" s="742" t="s">
        <v>2720</v>
      </c>
      <c r="CB49" s="742" t="s">
        <v>2720</v>
      </c>
      <c r="CC49" s="742" t="s">
        <v>2720</v>
      </c>
      <c r="CD49" s="816" t="s">
        <v>2720</v>
      </c>
      <c r="CE49" s="820" t="s">
        <v>2720</v>
      </c>
      <c r="CF49" s="820" t="s">
        <v>2720</v>
      </c>
      <c r="CG49" s="742" t="s">
        <v>2720</v>
      </c>
      <c r="CH49" s="742" t="s">
        <v>2720</v>
      </c>
      <c r="CI49" s="742" t="s">
        <v>2720</v>
      </c>
      <c r="CJ49" s="816"/>
      <c r="CK49" s="479" t="s">
        <v>2720</v>
      </c>
      <c r="CL49" s="479" t="s">
        <v>2720</v>
      </c>
      <c r="CM49" s="479" t="s">
        <v>2720</v>
      </c>
      <c r="CN49" s="479" t="s">
        <v>2720</v>
      </c>
      <c r="CO49" s="742" t="s">
        <v>2720</v>
      </c>
      <c r="CP49" s="828"/>
      <c r="CQ49" s="479" t="s">
        <v>2720</v>
      </c>
      <c r="CR49" s="479" t="s">
        <v>2720</v>
      </c>
      <c r="CS49" s="479" t="s">
        <v>2720</v>
      </c>
      <c r="CT49" s="479" t="s">
        <v>2720</v>
      </c>
      <c r="CU49" s="31">
        <f t="shared" si="2"/>
        <v>0</v>
      </c>
      <c r="CV49" s="658"/>
      <c r="CW49" s="895" t="s">
        <v>2720</v>
      </c>
      <c r="CX49" s="479" t="s">
        <v>2720</v>
      </c>
      <c r="CY49" s="479" t="s">
        <v>2720</v>
      </c>
      <c r="CZ49" s="31" t="s">
        <v>2720</v>
      </c>
      <c r="DA49" s="910" t="s">
        <v>2720</v>
      </c>
      <c r="DB49" s="742" t="s">
        <v>2720</v>
      </c>
      <c r="DC49" s="921"/>
      <c r="DD49" s="479" t="s">
        <v>2720</v>
      </c>
      <c r="DE49" s="479" t="s">
        <v>2720</v>
      </c>
      <c r="DF49" s="742" t="s">
        <v>2720</v>
      </c>
      <c r="DG49" s="742" t="s">
        <v>2720</v>
      </c>
      <c r="DH49" s="742" t="s">
        <v>2720</v>
      </c>
      <c r="DI49" s="945"/>
      <c r="DJ49" s="820" t="s">
        <v>2720</v>
      </c>
      <c r="DK49" s="895" t="s">
        <v>2720</v>
      </c>
      <c r="DL49" s="76"/>
    </row>
    <row r="50" spans="1:116" ht="45" x14ac:dyDescent="0.25">
      <c r="A50" s="536" t="s">
        <v>2058</v>
      </c>
      <c r="B50" s="173" t="s">
        <v>1187</v>
      </c>
      <c r="C50" s="419" t="s">
        <v>584</v>
      </c>
      <c r="D50" s="419">
        <v>9</v>
      </c>
      <c r="E50" s="168">
        <v>1004193</v>
      </c>
      <c r="F50" s="421">
        <v>1</v>
      </c>
      <c r="G50" s="420">
        <v>11452600</v>
      </c>
      <c r="H50" s="420">
        <v>201004130640</v>
      </c>
      <c r="I50" s="420"/>
      <c r="J50" s="142" t="s">
        <v>705</v>
      </c>
      <c r="K50" s="663" t="s">
        <v>2556</v>
      </c>
      <c r="L50" s="163" t="s">
        <v>1658</v>
      </c>
      <c r="M50" s="417" t="s">
        <v>38</v>
      </c>
      <c r="N50" s="417"/>
      <c r="O50" s="419"/>
      <c r="P50" s="117">
        <v>40281</v>
      </c>
      <c r="Q50" s="112">
        <v>0.27777777777777779</v>
      </c>
      <c r="R50" s="94" t="s">
        <v>1613</v>
      </c>
      <c r="S50" s="234"/>
      <c r="T50" s="234"/>
      <c r="U50" s="234"/>
      <c r="V50" s="234"/>
      <c r="W50" s="234"/>
      <c r="X50" s="234"/>
      <c r="Y50" s="281"/>
      <c r="Z50" s="234"/>
      <c r="AA50" s="234"/>
      <c r="AB50" s="234"/>
      <c r="AC50" s="234"/>
      <c r="AD50" s="234"/>
      <c r="AE50" s="234"/>
      <c r="AF50" s="281"/>
      <c r="AG50" s="234"/>
      <c r="AH50" s="234"/>
      <c r="AI50" s="234"/>
      <c r="AJ50" s="234"/>
      <c r="AK50" s="234"/>
      <c r="AL50" s="234"/>
      <c r="AM50" s="281"/>
      <c r="AN50" s="690" t="s">
        <v>178</v>
      </c>
      <c r="AO50" s="690" t="s">
        <v>178</v>
      </c>
      <c r="AP50" s="690" t="s">
        <v>178</v>
      </c>
      <c r="AQ50" s="676" t="s">
        <v>178</v>
      </c>
      <c r="AR50" s="429" t="str">
        <f t="shared" si="0"/>
        <v xml:space="preserve">  </v>
      </c>
      <c r="AS50" s="691"/>
      <c r="AT50" s="7"/>
      <c r="AU50" s="31">
        <v>119.40231607877844</v>
      </c>
      <c r="AV50" s="31"/>
      <c r="AW50" s="668">
        <v>0.1</v>
      </c>
      <c r="AX50" s="669">
        <v>1</v>
      </c>
      <c r="AY50" s="31" t="str">
        <f t="shared" si="22"/>
        <v xml:space="preserve">  </v>
      </c>
      <c r="AZ50" s="498"/>
      <c r="BA50" s="18"/>
      <c r="BB50" s="716">
        <v>0.29985042638542941</v>
      </c>
      <c r="BC50" s="716"/>
      <c r="BD50" s="660">
        <v>6.0000000000000001E-3</v>
      </c>
      <c r="BE50" s="660">
        <v>0.01</v>
      </c>
      <c r="BF50" s="31" t="str">
        <f t="shared" si="23"/>
        <v xml:space="preserve">  </v>
      </c>
      <c r="BG50" s="348"/>
      <c r="BH50" s="726">
        <f t="shared" si="32"/>
        <v>0.25112613911743231</v>
      </c>
      <c r="BI50" s="670" t="s">
        <v>2720</v>
      </c>
      <c r="BJ50" s="671" t="s">
        <v>2720</v>
      </c>
      <c r="BK50" s="671" t="s">
        <v>2720</v>
      </c>
      <c r="BL50" s="671" t="s">
        <v>2720</v>
      </c>
      <c r="BM50" s="671" t="s">
        <v>2720</v>
      </c>
      <c r="BN50" s="661" t="s">
        <v>2720</v>
      </c>
      <c r="BP50" s="661" t="s">
        <v>2720</v>
      </c>
      <c r="BQ50" s="741" t="s">
        <v>2720</v>
      </c>
      <c r="BR50" s="741" t="s">
        <v>2720</v>
      </c>
      <c r="BS50" s="741" t="s">
        <v>2720</v>
      </c>
      <c r="BT50" s="741" t="s">
        <v>2720</v>
      </c>
      <c r="BU50" s="661" t="s">
        <v>2720</v>
      </c>
      <c r="BV50" s="520"/>
      <c r="BW50" s="666" t="s">
        <v>178</v>
      </c>
      <c r="BX50" s="792"/>
      <c r="BY50" s="742" t="s">
        <v>2720</v>
      </c>
      <c r="BZ50" s="742" t="s">
        <v>2720</v>
      </c>
      <c r="CA50" s="742" t="s">
        <v>2720</v>
      </c>
      <c r="CB50" s="742" t="s">
        <v>2720</v>
      </c>
      <c r="CC50" s="742" t="s">
        <v>2720</v>
      </c>
      <c r="CD50" s="816" t="s">
        <v>2720</v>
      </c>
      <c r="CE50" s="820" t="s">
        <v>2720</v>
      </c>
      <c r="CF50" s="820" t="s">
        <v>2720</v>
      </c>
      <c r="CG50" s="742" t="s">
        <v>2720</v>
      </c>
      <c r="CH50" s="742" t="s">
        <v>2720</v>
      </c>
      <c r="CI50" s="742" t="s">
        <v>2720</v>
      </c>
      <c r="CJ50" s="816"/>
      <c r="CK50" s="479" t="s">
        <v>2720</v>
      </c>
      <c r="CL50" s="479" t="s">
        <v>2720</v>
      </c>
      <c r="CM50" s="479" t="s">
        <v>2720</v>
      </c>
      <c r="CN50" s="479" t="s">
        <v>2720</v>
      </c>
      <c r="CO50" s="742" t="s">
        <v>2720</v>
      </c>
      <c r="CP50" s="658"/>
      <c r="CQ50" s="479" t="s">
        <v>2720</v>
      </c>
      <c r="CR50" s="479" t="s">
        <v>2720</v>
      </c>
      <c r="CS50" s="479" t="s">
        <v>2720</v>
      </c>
      <c r="CT50" s="479" t="s">
        <v>2720</v>
      </c>
      <c r="CU50" s="31">
        <f t="shared" si="2"/>
        <v>0</v>
      </c>
      <c r="CV50" s="658"/>
      <c r="CW50" s="895" t="s">
        <v>2720</v>
      </c>
      <c r="CX50" s="479" t="s">
        <v>2720</v>
      </c>
      <c r="CY50" s="479" t="s">
        <v>2720</v>
      </c>
      <c r="CZ50" s="31" t="s">
        <v>2720</v>
      </c>
      <c r="DA50" s="910" t="s">
        <v>2720</v>
      </c>
      <c r="DB50" s="742" t="s">
        <v>2720</v>
      </c>
      <c r="DC50" s="921"/>
      <c r="DD50" s="479" t="s">
        <v>2720</v>
      </c>
      <c r="DE50" s="479" t="s">
        <v>2720</v>
      </c>
      <c r="DF50" s="742" t="s">
        <v>2720</v>
      </c>
      <c r="DG50" s="742" t="s">
        <v>2720</v>
      </c>
      <c r="DH50" s="742" t="s">
        <v>2720</v>
      </c>
      <c r="DI50" s="943"/>
      <c r="DJ50" s="820" t="s">
        <v>2720</v>
      </c>
      <c r="DK50" s="895" t="s">
        <v>2720</v>
      </c>
    </row>
    <row r="51" spans="1:116" ht="45" x14ac:dyDescent="0.25">
      <c r="A51" s="536" t="s">
        <v>2059</v>
      </c>
      <c r="B51" s="173" t="s">
        <v>1188</v>
      </c>
      <c r="C51" s="419" t="s">
        <v>584</v>
      </c>
      <c r="D51" s="419">
        <v>9</v>
      </c>
      <c r="E51" s="172">
        <v>1004194</v>
      </c>
      <c r="F51" s="421">
        <v>1</v>
      </c>
      <c r="G51" s="420">
        <v>11452900</v>
      </c>
      <c r="H51" s="420">
        <v>201004130730</v>
      </c>
      <c r="I51" s="420"/>
      <c r="J51" s="142" t="s">
        <v>706</v>
      </c>
      <c r="K51" s="663" t="s">
        <v>2558</v>
      </c>
      <c r="L51" s="165" t="s">
        <v>729</v>
      </c>
      <c r="M51" s="417" t="s">
        <v>39</v>
      </c>
      <c r="N51" s="417"/>
      <c r="O51" s="419"/>
      <c r="P51" s="117">
        <v>40281</v>
      </c>
      <c r="Q51" s="112">
        <v>0.3125</v>
      </c>
      <c r="R51" s="92" t="s">
        <v>1614</v>
      </c>
      <c r="S51" s="234"/>
      <c r="T51" s="234"/>
      <c r="U51" s="234"/>
      <c r="V51" s="234"/>
      <c r="W51" s="234"/>
      <c r="X51" s="234"/>
      <c r="Y51" s="281"/>
      <c r="Z51" s="234"/>
      <c r="AA51" s="234"/>
      <c r="AB51" s="234"/>
      <c r="AC51" s="234"/>
      <c r="AD51" s="234"/>
      <c r="AE51" s="234"/>
      <c r="AF51" s="281"/>
      <c r="AG51" s="234"/>
      <c r="AH51" s="234"/>
      <c r="AI51" s="234"/>
      <c r="AJ51" s="234"/>
      <c r="AK51" s="234"/>
      <c r="AL51" s="234"/>
      <c r="AM51" s="281"/>
      <c r="AN51" s="690" t="s">
        <v>178</v>
      </c>
      <c r="AO51" s="690" t="s">
        <v>178</v>
      </c>
      <c r="AP51" s="690" t="s">
        <v>178</v>
      </c>
      <c r="AQ51" s="676" t="s">
        <v>178</v>
      </c>
      <c r="AR51" s="429" t="str">
        <f t="shared" si="0"/>
        <v xml:space="preserve">  </v>
      </c>
      <c r="AS51" s="691"/>
      <c r="AT51" s="7"/>
      <c r="AU51" s="31">
        <v>20.774836713215638</v>
      </c>
      <c r="AV51" s="31"/>
      <c r="AW51" s="668">
        <v>0.1</v>
      </c>
      <c r="AX51" s="669">
        <v>1</v>
      </c>
      <c r="AY51" s="31" t="str">
        <f t="shared" si="22"/>
        <v xml:space="preserve">  </v>
      </c>
      <c r="AZ51" s="498"/>
      <c r="BA51" s="18"/>
      <c r="BB51" s="716">
        <v>0.39087462992127564</v>
      </c>
      <c r="BC51" s="716"/>
      <c r="BD51" s="660">
        <v>6.0000000000000001E-3</v>
      </c>
      <c r="BE51" s="660">
        <v>0.01</v>
      </c>
      <c r="BF51" s="31" t="str">
        <f t="shared" si="23"/>
        <v xml:space="preserve">  </v>
      </c>
      <c r="BG51" s="348"/>
      <c r="BH51" s="726">
        <f t="shared" si="32"/>
        <v>1.8814811173587991</v>
      </c>
      <c r="BI51" s="670" t="s">
        <v>2720</v>
      </c>
      <c r="BJ51" s="671" t="s">
        <v>2720</v>
      </c>
      <c r="BK51" s="671" t="s">
        <v>2720</v>
      </c>
      <c r="BL51" s="671" t="s">
        <v>2720</v>
      </c>
      <c r="BM51" s="671" t="s">
        <v>2720</v>
      </c>
      <c r="BN51" s="661" t="s">
        <v>2720</v>
      </c>
      <c r="BP51" s="661" t="s">
        <v>2720</v>
      </c>
      <c r="BQ51" s="741" t="s">
        <v>2720</v>
      </c>
      <c r="BR51" s="741" t="s">
        <v>2720</v>
      </c>
      <c r="BS51" s="741" t="s">
        <v>2720</v>
      </c>
      <c r="BT51" s="741" t="s">
        <v>2720</v>
      </c>
      <c r="BU51" s="661" t="s">
        <v>2720</v>
      </c>
      <c r="BV51" s="520"/>
      <c r="BW51" s="666" t="s">
        <v>178</v>
      </c>
      <c r="BX51" s="792"/>
      <c r="BY51" s="742" t="s">
        <v>2720</v>
      </c>
      <c r="BZ51" s="742" t="s">
        <v>2720</v>
      </c>
      <c r="CA51" s="742" t="s">
        <v>2720</v>
      </c>
      <c r="CB51" s="742" t="s">
        <v>2720</v>
      </c>
      <c r="CC51" s="742" t="s">
        <v>2720</v>
      </c>
      <c r="CD51" s="816" t="s">
        <v>2720</v>
      </c>
      <c r="CE51" s="820" t="s">
        <v>2720</v>
      </c>
      <c r="CF51" s="820" t="s">
        <v>2720</v>
      </c>
      <c r="CG51" s="742" t="s">
        <v>2720</v>
      </c>
      <c r="CH51" s="742" t="s">
        <v>2720</v>
      </c>
      <c r="CI51" s="742" t="s">
        <v>2720</v>
      </c>
      <c r="CJ51" s="816"/>
      <c r="CK51" s="479" t="s">
        <v>2720</v>
      </c>
      <c r="CL51" s="479" t="s">
        <v>2720</v>
      </c>
      <c r="CM51" s="479" t="s">
        <v>2720</v>
      </c>
      <c r="CN51" s="479" t="s">
        <v>2720</v>
      </c>
      <c r="CO51" s="742" t="s">
        <v>2720</v>
      </c>
      <c r="CP51" s="658"/>
      <c r="CQ51" s="479" t="s">
        <v>2720</v>
      </c>
      <c r="CR51" s="479" t="s">
        <v>2720</v>
      </c>
      <c r="CS51" s="479" t="s">
        <v>2720</v>
      </c>
      <c r="CT51" s="479" t="s">
        <v>2720</v>
      </c>
      <c r="CU51" s="31">
        <f t="shared" si="2"/>
        <v>0</v>
      </c>
      <c r="CV51" s="658"/>
      <c r="CW51" s="895" t="s">
        <v>2720</v>
      </c>
      <c r="CX51" s="479" t="s">
        <v>2720</v>
      </c>
      <c r="CY51" s="479" t="s">
        <v>2720</v>
      </c>
      <c r="CZ51" s="31" t="s">
        <v>2720</v>
      </c>
      <c r="DA51" s="910" t="s">
        <v>2720</v>
      </c>
      <c r="DB51" s="742" t="s">
        <v>2720</v>
      </c>
      <c r="DC51" s="921"/>
      <c r="DD51" s="479" t="s">
        <v>2720</v>
      </c>
      <c r="DE51" s="479" t="s">
        <v>2720</v>
      </c>
      <c r="DF51" s="742" t="s">
        <v>2720</v>
      </c>
      <c r="DG51" s="742" t="s">
        <v>2720</v>
      </c>
      <c r="DH51" s="742" t="s">
        <v>2720</v>
      </c>
      <c r="DI51" s="943"/>
      <c r="DJ51" s="820" t="s">
        <v>2720</v>
      </c>
      <c r="DK51" s="895" t="s">
        <v>2720</v>
      </c>
    </row>
    <row r="52" spans="1:116" ht="45" x14ac:dyDescent="0.25">
      <c r="A52" s="536" t="s">
        <v>2060</v>
      </c>
      <c r="B52" s="173" t="s">
        <v>1189</v>
      </c>
      <c r="C52" s="419" t="s">
        <v>584</v>
      </c>
      <c r="D52" s="419">
        <v>9</v>
      </c>
      <c r="E52" s="168">
        <v>1004195</v>
      </c>
      <c r="F52" s="421">
        <v>1</v>
      </c>
      <c r="G52" s="420">
        <v>11452600</v>
      </c>
      <c r="H52" s="420">
        <v>201004131320</v>
      </c>
      <c r="I52" s="420"/>
      <c r="J52" s="142" t="s">
        <v>707</v>
      </c>
      <c r="K52" s="663" t="s">
        <v>2556</v>
      </c>
      <c r="L52" s="163" t="s">
        <v>1658</v>
      </c>
      <c r="M52" s="417" t="s">
        <v>38</v>
      </c>
      <c r="N52" s="417"/>
      <c r="O52" s="419"/>
      <c r="P52" s="117">
        <v>40281</v>
      </c>
      <c r="Q52" s="112">
        <v>0.55555555555555558</v>
      </c>
      <c r="R52" s="94" t="s">
        <v>1615</v>
      </c>
      <c r="S52" s="234"/>
      <c r="T52" s="234"/>
      <c r="U52" s="234"/>
      <c r="V52" s="234"/>
      <c r="W52" s="234"/>
      <c r="X52" s="234"/>
      <c r="Y52" s="281"/>
      <c r="Z52" s="234"/>
      <c r="AA52" s="234"/>
      <c r="AB52" s="234"/>
      <c r="AC52" s="234"/>
      <c r="AD52" s="234"/>
      <c r="AE52" s="234"/>
      <c r="AF52" s="281"/>
      <c r="AG52" s="234"/>
      <c r="AH52" s="234"/>
      <c r="AI52" s="234"/>
      <c r="AJ52" s="234"/>
      <c r="AK52" s="234"/>
      <c r="AL52" s="234"/>
      <c r="AM52" s="281"/>
      <c r="AN52" s="690" t="s">
        <v>178</v>
      </c>
      <c r="AO52" s="690" t="s">
        <v>178</v>
      </c>
      <c r="AP52" s="690" t="s">
        <v>178</v>
      </c>
      <c r="AQ52" s="676" t="s">
        <v>178</v>
      </c>
      <c r="AR52" s="429" t="str">
        <f t="shared" si="0"/>
        <v xml:space="preserve">  </v>
      </c>
      <c r="AS52" s="691"/>
      <c r="AT52" s="7"/>
      <c r="AU52" s="31">
        <v>94.093371526899418</v>
      </c>
      <c r="AV52" s="31"/>
      <c r="AW52" s="668">
        <v>0.1</v>
      </c>
      <c r="AX52" s="669">
        <v>1</v>
      </c>
      <c r="AY52" s="31" t="str">
        <f t="shared" si="22"/>
        <v xml:space="preserve">  </v>
      </c>
      <c r="AZ52" s="498"/>
      <c r="BA52" s="18"/>
      <c r="BB52" s="716">
        <v>0.43914327714519202</v>
      </c>
      <c r="BC52" s="716">
        <v>3.3408372999174596E-2</v>
      </c>
      <c r="BD52" s="660">
        <v>6.0000000000000001E-3</v>
      </c>
      <c r="BE52" s="660">
        <v>0.01</v>
      </c>
      <c r="BF52" s="31" t="str">
        <f t="shared" si="23"/>
        <v xml:space="preserve">  </v>
      </c>
      <c r="BG52" s="348"/>
      <c r="BH52" s="726">
        <f t="shared" si="32"/>
        <v>0.46671010935095436</v>
      </c>
      <c r="BI52" s="670" t="s">
        <v>2720</v>
      </c>
      <c r="BJ52" s="671" t="s">
        <v>2720</v>
      </c>
      <c r="BK52" s="671" t="s">
        <v>2720</v>
      </c>
      <c r="BL52" s="671" t="s">
        <v>2720</v>
      </c>
      <c r="BM52" s="671" t="s">
        <v>2720</v>
      </c>
      <c r="BN52" s="661" t="s">
        <v>2720</v>
      </c>
      <c r="BP52" s="661" t="s">
        <v>2720</v>
      </c>
      <c r="BQ52" s="741" t="s">
        <v>2720</v>
      </c>
      <c r="BR52" s="741" t="s">
        <v>2720</v>
      </c>
      <c r="BS52" s="741" t="s">
        <v>2720</v>
      </c>
      <c r="BT52" s="741" t="s">
        <v>2720</v>
      </c>
      <c r="BU52" s="661" t="s">
        <v>2720</v>
      </c>
      <c r="BV52" s="520"/>
      <c r="BW52" s="666" t="s">
        <v>178</v>
      </c>
      <c r="BX52" s="792"/>
      <c r="BY52" s="742" t="s">
        <v>2720</v>
      </c>
      <c r="BZ52" s="742" t="s">
        <v>2720</v>
      </c>
      <c r="CA52" s="742" t="s">
        <v>2720</v>
      </c>
      <c r="CB52" s="742" t="s">
        <v>2720</v>
      </c>
      <c r="CC52" s="742" t="s">
        <v>2720</v>
      </c>
      <c r="CD52" s="816" t="s">
        <v>2720</v>
      </c>
      <c r="CE52" s="820" t="s">
        <v>2720</v>
      </c>
      <c r="CF52" s="820" t="s">
        <v>2720</v>
      </c>
      <c r="CG52" s="742" t="s">
        <v>2720</v>
      </c>
      <c r="CH52" s="742" t="s">
        <v>2720</v>
      </c>
      <c r="CI52" s="742" t="s">
        <v>2720</v>
      </c>
      <c r="CJ52" s="816"/>
      <c r="CK52" s="479" t="s">
        <v>2720</v>
      </c>
      <c r="CL52" s="479" t="s">
        <v>2720</v>
      </c>
      <c r="CM52" s="479" t="s">
        <v>2720</v>
      </c>
      <c r="CN52" s="479" t="s">
        <v>2720</v>
      </c>
      <c r="CO52" s="742" t="s">
        <v>2720</v>
      </c>
      <c r="CP52" s="658"/>
      <c r="CQ52" s="479" t="s">
        <v>2720</v>
      </c>
      <c r="CR52" s="479" t="s">
        <v>2720</v>
      </c>
      <c r="CS52" s="479" t="s">
        <v>2720</v>
      </c>
      <c r="CT52" s="479" t="s">
        <v>2720</v>
      </c>
      <c r="CU52" s="31">
        <f t="shared" si="2"/>
        <v>0</v>
      </c>
      <c r="CV52" s="658"/>
      <c r="CW52" s="895" t="s">
        <v>2720</v>
      </c>
      <c r="CX52" s="479" t="s">
        <v>2720</v>
      </c>
      <c r="CY52" s="479" t="s">
        <v>2720</v>
      </c>
      <c r="CZ52" s="31" t="s">
        <v>2720</v>
      </c>
      <c r="DA52" s="910" t="s">
        <v>2720</v>
      </c>
      <c r="DB52" s="742" t="s">
        <v>2720</v>
      </c>
      <c r="DC52" s="921"/>
      <c r="DD52" s="479" t="s">
        <v>2720</v>
      </c>
      <c r="DE52" s="479" t="s">
        <v>2720</v>
      </c>
      <c r="DF52" s="742" t="s">
        <v>2720</v>
      </c>
      <c r="DG52" s="742" t="s">
        <v>2720</v>
      </c>
      <c r="DH52" s="742" t="s">
        <v>2720</v>
      </c>
      <c r="DI52" s="943"/>
      <c r="DJ52" s="820" t="s">
        <v>2720</v>
      </c>
      <c r="DK52" s="895" t="s">
        <v>2720</v>
      </c>
    </row>
    <row r="53" spans="1:116" ht="45" x14ac:dyDescent="0.25">
      <c r="A53" s="536" t="s">
        <v>2061</v>
      </c>
      <c r="B53" s="173" t="s">
        <v>1190</v>
      </c>
      <c r="C53" s="419" t="s">
        <v>584</v>
      </c>
      <c r="D53" s="419">
        <v>9</v>
      </c>
      <c r="E53" s="172">
        <v>1004196</v>
      </c>
      <c r="F53" s="421">
        <v>1</v>
      </c>
      <c r="G53" s="420">
        <v>11452900</v>
      </c>
      <c r="H53" s="420">
        <v>201004131400</v>
      </c>
      <c r="I53" s="420"/>
      <c r="J53" s="142" t="s">
        <v>708</v>
      </c>
      <c r="K53" s="663" t="s">
        <v>2558</v>
      </c>
      <c r="L53" s="165" t="s">
        <v>729</v>
      </c>
      <c r="M53" s="417" t="s">
        <v>39</v>
      </c>
      <c r="N53" s="417"/>
      <c r="O53" s="419"/>
      <c r="P53" s="117">
        <v>40281</v>
      </c>
      <c r="Q53" s="112">
        <v>0.58333333333333337</v>
      </c>
      <c r="R53" s="92" t="s">
        <v>1616</v>
      </c>
      <c r="S53" s="234"/>
      <c r="T53" s="234"/>
      <c r="U53" s="234"/>
      <c r="V53" s="234"/>
      <c r="W53" s="234"/>
      <c r="X53" s="234"/>
      <c r="Y53" s="281"/>
      <c r="Z53" s="234"/>
      <c r="AA53" s="234"/>
      <c r="AB53" s="234"/>
      <c r="AC53" s="234"/>
      <c r="AD53" s="234"/>
      <c r="AE53" s="234"/>
      <c r="AF53" s="281"/>
      <c r="AG53" s="234"/>
      <c r="AH53" s="234"/>
      <c r="AI53" s="234"/>
      <c r="AJ53" s="234"/>
      <c r="AK53" s="234"/>
      <c r="AL53" s="234"/>
      <c r="AM53" s="281"/>
      <c r="AN53" s="690" t="s">
        <v>178</v>
      </c>
      <c r="AO53" s="690" t="s">
        <v>178</v>
      </c>
      <c r="AP53" s="690" t="s">
        <v>178</v>
      </c>
      <c r="AQ53" s="676" t="s">
        <v>178</v>
      </c>
      <c r="AR53" s="429" t="str">
        <f t="shared" si="0"/>
        <v xml:space="preserve">  </v>
      </c>
      <c r="AS53" s="691"/>
      <c r="AT53" s="7"/>
      <c r="AU53" s="31">
        <v>36.078554818788639</v>
      </c>
      <c r="AV53" s="31"/>
      <c r="AW53" s="668">
        <v>0.1</v>
      </c>
      <c r="AX53" s="669">
        <v>1</v>
      </c>
      <c r="AY53" s="31" t="str">
        <f t="shared" si="22"/>
        <v xml:space="preserve">  </v>
      </c>
      <c r="AZ53" s="498"/>
      <c r="BA53" s="18"/>
      <c r="BB53" s="716">
        <v>0.47535301474264779</v>
      </c>
      <c r="BC53" s="716"/>
      <c r="BD53" s="660">
        <v>6.0000000000000001E-3</v>
      </c>
      <c r="BE53" s="660">
        <v>0.01</v>
      </c>
      <c r="BF53" s="31" t="str">
        <f t="shared" si="23"/>
        <v xml:space="preserve">  </v>
      </c>
      <c r="BG53" s="348"/>
      <c r="BH53" s="726">
        <f t="shared" si="32"/>
        <v>1.317550043592927</v>
      </c>
      <c r="BI53" s="670" t="s">
        <v>2720</v>
      </c>
      <c r="BJ53" s="671" t="s">
        <v>2720</v>
      </c>
      <c r="BK53" s="671" t="s">
        <v>2720</v>
      </c>
      <c r="BL53" s="671" t="s">
        <v>2720</v>
      </c>
      <c r="BM53" s="671" t="s">
        <v>2720</v>
      </c>
      <c r="BN53" s="661" t="s">
        <v>2720</v>
      </c>
      <c r="BP53" s="661" t="s">
        <v>2720</v>
      </c>
      <c r="BQ53" s="741" t="s">
        <v>2720</v>
      </c>
      <c r="BR53" s="741" t="s">
        <v>2720</v>
      </c>
      <c r="BS53" s="741" t="s">
        <v>2720</v>
      </c>
      <c r="BT53" s="741" t="s">
        <v>2720</v>
      </c>
      <c r="BU53" s="661" t="s">
        <v>2720</v>
      </c>
      <c r="BV53" s="520"/>
      <c r="BW53" s="666" t="s">
        <v>178</v>
      </c>
      <c r="BX53" s="792"/>
      <c r="BY53" s="742" t="s">
        <v>2720</v>
      </c>
      <c r="BZ53" s="742" t="s">
        <v>2720</v>
      </c>
      <c r="CA53" s="742" t="s">
        <v>2720</v>
      </c>
      <c r="CB53" s="742" t="s">
        <v>2720</v>
      </c>
      <c r="CC53" s="742" t="s">
        <v>2720</v>
      </c>
      <c r="CD53" s="816" t="s">
        <v>2720</v>
      </c>
      <c r="CE53" s="820" t="s">
        <v>2720</v>
      </c>
      <c r="CF53" s="820" t="s">
        <v>2720</v>
      </c>
      <c r="CG53" s="742" t="s">
        <v>2720</v>
      </c>
      <c r="CH53" s="742" t="s">
        <v>2720</v>
      </c>
      <c r="CI53" s="742" t="s">
        <v>2720</v>
      </c>
      <c r="CJ53" s="816"/>
      <c r="CK53" s="479" t="s">
        <v>2720</v>
      </c>
      <c r="CL53" s="479" t="s">
        <v>2720</v>
      </c>
      <c r="CM53" s="479" t="s">
        <v>2720</v>
      </c>
      <c r="CN53" s="479" t="s">
        <v>2720</v>
      </c>
      <c r="CO53" s="742" t="s">
        <v>2720</v>
      </c>
      <c r="CP53" s="658"/>
      <c r="CQ53" s="479" t="s">
        <v>2720</v>
      </c>
      <c r="CR53" s="479" t="s">
        <v>2720</v>
      </c>
      <c r="CS53" s="479" t="s">
        <v>2720</v>
      </c>
      <c r="CT53" s="479" t="s">
        <v>2720</v>
      </c>
      <c r="CU53" s="31">
        <f t="shared" si="2"/>
        <v>0</v>
      </c>
      <c r="CV53" s="658"/>
      <c r="CW53" s="895" t="s">
        <v>2720</v>
      </c>
      <c r="CX53" s="479" t="s">
        <v>2720</v>
      </c>
      <c r="CY53" s="479" t="s">
        <v>2720</v>
      </c>
      <c r="CZ53" s="31" t="s">
        <v>2720</v>
      </c>
      <c r="DA53" s="910" t="s">
        <v>2720</v>
      </c>
      <c r="DB53" s="742" t="s">
        <v>2720</v>
      </c>
      <c r="DC53" s="921"/>
      <c r="DD53" s="479" t="s">
        <v>2720</v>
      </c>
      <c r="DE53" s="479" t="s">
        <v>2720</v>
      </c>
      <c r="DF53" s="742" t="s">
        <v>2720</v>
      </c>
      <c r="DG53" s="742" t="s">
        <v>2720</v>
      </c>
      <c r="DH53" s="742" t="s">
        <v>2720</v>
      </c>
      <c r="DI53" s="943"/>
      <c r="DJ53" s="820" t="s">
        <v>2720</v>
      </c>
      <c r="DK53" s="895" t="s">
        <v>2720</v>
      </c>
    </row>
    <row r="54" spans="1:116" ht="15" x14ac:dyDescent="0.25">
      <c r="A54" s="536" t="s">
        <v>2062</v>
      </c>
      <c r="B54" s="173" t="s">
        <v>1191</v>
      </c>
      <c r="C54" s="102" t="s">
        <v>586</v>
      </c>
      <c r="D54" s="102">
        <v>2</v>
      </c>
      <c r="E54" s="166"/>
      <c r="F54" s="421">
        <v>4</v>
      </c>
      <c r="G54" s="420">
        <v>88888823</v>
      </c>
      <c r="H54" s="420">
        <v>201004131200</v>
      </c>
      <c r="I54" s="420"/>
      <c r="J54" s="133" t="s">
        <v>709</v>
      </c>
      <c r="K54" s="167" t="s">
        <v>124</v>
      </c>
      <c r="L54" s="167"/>
      <c r="M54" s="417" t="s">
        <v>521</v>
      </c>
      <c r="N54" s="417"/>
      <c r="O54" s="419" t="s">
        <v>42</v>
      </c>
      <c r="P54" s="117">
        <v>40281</v>
      </c>
      <c r="Q54" s="112">
        <v>0.5</v>
      </c>
      <c r="R54" s="96"/>
      <c r="S54" s="234"/>
      <c r="T54" s="234"/>
      <c r="U54" s="234"/>
      <c r="V54" s="234"/>
      <c r="W54" s="234"/>
      <c r="X54" s="234"/>
      <c r="Y54" s="281"/>
      <c r="Z54" s="234"/>
      <c r="AA54" s="234"/>
      <c r="AB54" s="234"/>
      <c r="AC54" s="234"/>
      <c r="AD54" s="234"/>
      <c r="AE54" s="234"/>
      <c r="AF54" s="281"/>
      <c r="AG54" s="234"/>
      <c r="AH54" s="234"/>
      <c r="AI54" s="234"/>
      <c r="AJ54" s="234"/>
      <c r="AK54" s="234"/>
      <c r="AL54" s="234"/>
      <c r="AM54" s="281"/>
      <c r="AN54" s="690" t="s">
        <v>178</v>
      </c>
      <c r="AO54" s="690" t="s">
        <v>178</v>
      </c>
      <c r="AP54" s="690" t="s">
        <v>178</v>
      </c>
      <c r="AQ54" s="676" t="s">
        <v>178</v>
      </c>
      <c r="AR54" s="429" t="str">
        <f t="shared" si="0"/>
        <v xml:space="preserve">  </v>
      </c>
      <c r="AS54" s="691"/>
      <c r="AT54" s="18"/>
      <c r="AU54" s="28">
        <v>-6.4289394705982578E-2</v>
      </c>
      <c r="AV54" s="31"/>
      <c r="AW54" s="668">
        <v>0.1</v>
      </c>
      <c r="AX54" s="669">
        <v>1</v>
      </c>
      <c r="AY54" s="31" t="str">
        <f t="shared" si="22"/>
        <v>&lt;MDL</v>
      </c>
      <c r="AZ54" s="498"/>
      <c r="BA54" s="18"/>
      <c r="BB54" s="716">
        <v>9.9759191918935928E-3</v>
      </c>
      <c r="BC54" s="716"/>
      <c r="BD54" s="660">
        <v>6.0000000000000001E-3</v>
      </c>
      <c r="BE54" s="660">
        <v>0.01</v>
      </c>
      <c r="BF54" s="31" t="str">
        <f t="shared" si="23"/>
        <v>E, &lt;RL</v>
      </c>
      <c r="BG54" s="348"/>
      <c r="BH54" s="726" t="s">
        <v>79</v>
      </c>
      <c r="BI54" s="670" t="s">
        <v>2720</v>
      </c>
      <c r="BJ54" s="671" t="s">
        <v>2720</v>
      </c>
      <c r="BK54" s="671" t="s">
        <v>2720</v>
      </c>
      <c r="BL54" s="671" t="s">
        <v>2720</v>
      </c>
      <c r="BM54" s="671" t="s">
        <v>2720</v>
      </c>
      <c r="BN54" s="661" t="s">
        <v>2720</v>
      </c>
      <c r="BP54" s="661" t="s">
        <v>2720</v>
      </c>
      <c r="BQ54" s="741" t="s">
        <v>2720</v>
      </c>
      <c r="BR54" s="741" t="s">
        <v>2720</v>
      </c>
      <c r="BS54" s="741" t="s">
        <v>2720</v>
      </c>
      <c r="BT54" s="741" t="s">
        <v>2720</v>
      </c>
      <c r="BU54" s="661" t="s">
        <v>2720</v>
      </c>
      <c r="BV54" s="520"/>
      <c r="BW54" s="666" t="s">
        <v>178</v>
      </c>
      <c r="BX54" s="792"/>
      <c r="BY54" s="742" t="s">
        <v>2720</v>
      </c>
      <c r="BZ54" s="742" t="s">
        <v>2720</v>
      </c>
      <c r="CA54" s="742" t="s">
        <v>2720</v>
      </c>
      <c r="CB54" s="742" t="s">
        <v>2720</v>
      </c>
      <c r="CC54" s="742" t="s">
        <v>2720</v>
      </c>
      <c r="CD54" s="816" t="s">
        <v>2720</v>
      </c>
      <c r="CE54" s="820" t="s">
        <v>2720</v>
      </c>
      <c r="CF54" s="820" t="s">
        <v>2720</v>
      </c>
      <c r="CG54" s="742" t="s">
        <v>2720</v>
      </c>
      <c r="CH54" s="742" t="s">
        <v>2720</v>
      </c>
      <c r="CI54" s="742" t="s">
        <v>2720</v>
      </c>
      <c r="CJ54" s="816"/>
      <c r="CK54" s="479" t="s">
        <v>2720</v>
      </c>
      <c r="CL54" s="479" t="s">
        <v>2720</v>
      </c>
      <c r="CM54" s="479" t="s">
        <v>2720</v>
      </c>
      <c r="CN54" s="479" t="s">
        <v>2720</v>
      </c>
      <c r="CO54" s="742" t="s">
        <v>2720</v>
      </c>
      <c r="CP54" s="658"/>
      <c r="CQ54" s="479" t="s">
        <v>2720</v>
      </c>
      <c r="CR54" s="479" t="s">
        <v>2720</v>
      </c>
      <c r="CS54" s="479" t="s">
        <v>2720</v>
      </c>
      <c r="CT54" s="479" t="s">
        <v>2720</v>
      </c>
      <c r="CU54" s="31">
        <f t="shared" si="2"/>
        <v>0</v>
      </c>
      <c r="CV54" s="658"/>
      <c r="CW54" s="895" t="s">
        <v>2720</v>
      </c>
      <c r="CX54" s="479" t="s">
        <v>2720</v>
      </c>
      <c r="CY54" s="479" t="s">
        <v>2720</v>
      </c>
      <c r="CZ54" s="31" t="s">
        <v>2720</v>
      </c>
      <c r="DA54" s="910" t="s">
        <v>2720</v>
      </c>
      <c r="DB54" s="742" t="s">
        <v>2720</v>
      </c>
      <c r="DC54" s="921"/>
      <c r="DD54" s="479" t="s">
        <v>2720</v>
      </c>
      <c r="DE54" s="479" t="s">
        <v>2720</v>
      </c>
      <c r="DF54" s="742" t="s">
        <v>2720</v>
      </c>
      <c r="DG54" s="742" t="s">
        <v>2720</v>
      </c>
      <c r="DH54" s="742" t="s">
        <v>2720</v>
      </c>
      <c r="DI54" s="943"/>
      <c r="DJ54" s="820" t="s">
        <v>2720</v>
      </c>
      <c r="DK54" s="895" t="s">
        <v>2720</v>
      </c>
      <c r="DL54" s="129"/>
    </row>
    <row r="55" spans="1:116" ht="45" x14ac:dyDescent="0.25">
      <c r="A55" s="536" t="s">
        <v>2063</v>
      </c>
      <c r="B55" s="173" t="s">
        <v>1192</v>
      </c>
      <c r="C55" s="419" t="s">
        <v>584</v>
      </c>
      <c r="D55" s="419">
        <v>9</v>
      </c>
      <c r="E55" s="168">
        <v>1004197</v>
      </c>
      <c r="F55" s="421">
        <v>1</v>
      </c>
      <c r="G55" s="420">
        <v>11452600</v>
      </c>
      <c r="H55" s="420">
        <v>201004140730</v>
      </c>
      <c r="I55" s="420"/>
      <c r="J55" s="133" t="s">
        <v>710</v>
      </c>
      <c r="K55" s="663" t="s">
        <v>2556</v>
      </c>
      <c r="L55" s="163" t="s">
        <v>1658</v>
      </c>
      <c r="M55" s="417" t="s">
        <v>38</v>
      </c>
      <c r="N55" s="417"/>
      <c r="O55" s="419"/>
      <c r="P55" s="117">
        <v>40282</v>
      </c>
      <c r="Q55" s="112">
        <v>0.3125</v>
      </c>
      <c r="R55" s="94" t="s">
        <v>1617</v>
      </c>
      <c r="S55" s="234"/>
      <c r="T55" s="234"/>
      <c r="U55" s="234"/>
      <c r="V55" s="234"/>
      <c r="W55" s="234"/>
      <c r="X55" s="234"/>
      <c r="Y55" s="281"/>
      <c r="Z55" s="234"/>
      <c r="AA55" s="234"/>
      <c r="AB55" s="234"/>
      <c r="AC55" s="234"/>
      <c r="AD55" s="234"/>
      <c r="AE55" s="234"/>
      <c r="AF55" s="281"/>
      <c r="AG55" s="234"/>
      <c r="AH55" s="234"/>
      <c r="AI55" s="234"/>
      <c r="AJ55" s="234"/>
      <c r="AK55" s="234"/>
      <c r="AL55" s="234"/>
      <c r="AM55" s="281"/>
      <c r="AN55" s="690" t="s">
        <v>178</v>
      </c>
      <c r="AO55" s="690" t="s">
        <v>178</v>
      </c>
      <c r="AP55" s="690" t="s">
        <v>178</v>
      </c>
      <c r="AQ55" s="676" t="s">
        <v>178</v>
      </c>
      <c r="AR55" s="429" t="str">
        <f t="shared" si="0"/>
        <v xml:space="preserve">  </v>
      </c>
      <c r="AS55" s="691"/>
      <c r="AT55" s="18"/>
      <c r="AU55" s="31">
        <v>153.44517566147451</v>
      </c>
      <c r="AV55" s="31"/>
      <c r="AW55" s="668">
        <v>0.1</v>
      </c>
      <c r="AX55" s="669">
        <v>1</v>
      </c>
      <c r="AY55" s="31" t="str">
        <f t="shared" si="22"/>
        <v xml:space="preserve">  </v>
      </c>
      <c r="AZ55" s="498"/>
      <c r="BA55" s="18"/>
      <c r="BB55" s="716">
        <v>1.2252435281103378</v>
      </c>
      <c r="BC55" s="716"/>
      <c r="BD55" s="660">
        <v>6.0000000000000001E-3</v>
      </c>
      <c r="BE55" s="660">
        <v>0.01</v>
      </c>
      <c r="BF55" s="31" t="str">
        <f t="shared" si="23"/>
        <v xml:space="preserve">  </v>
      </c>
      <c r="BG55" s="348"/>
      <c r="BH55" s="726">
        <f>BB55/AU55*100</f>
        <v>0.79848944277885159</v>
      </c>
      <c r="BI55" s="670" t="s">
        <v>2720</v>
      </c>
      <c r="BJ55" s="671" t="s">
        <v>2720</v>
      </c>
      <c r="BK55" s="671" t="s">
        <v>2720</v>
      </c>
      <c r="BL55" s="671" t="s">
        <v>2720</v>
      </c>
      <c r="BM55" s="671" t="s">
        <v>2720</v>
      </c>
      <c r="BN55" s="661" t="s">
        <v>2720</v>
      </c>
      <c r="BP55" s="661" t="s">
        <v>2720</v>
      </c>
      <c r="BQ55" s="741" t="s">
        <v>2720</v>
      </c>
      <c r="BR55" s="741" t="s">
        <v>2720</v>
      </c>
      <c r="BS55" s="741" t="s">
        <v>2720</v>
      </c>
      <c r="BT55" s="741" t="s">
        <v>2720</v>
      </c>
      <c r="BU55" s="661" t="s">
        <v>2720</v>
      </c>
      <c r="BV55" s="520"/>
      <c r="BW55" s="666" t="s">
        <v>178</v>
      </c>
      <c r="BX55" s="792"/>
      <c r="BY55" s="742" t="s">
        <v>2720</v>
      </c>
      <c r="BZ55" s="742" t="s">
        <v>2720</v>
      </c>
      <c r="CA55" s="742" t="s">
        <v>2720</v>
      </c>
      <c r="CB55" s="742" t="s">
        <v>2720</v>
      </c>
      <c r="CC55" s="742" t="s">
        <v>2720</v>
      </c>
      <c r="CD55" s="816" t="s">
        <v>2720</v>
      </c>
      <c r="CE55" s="820" t="s">
        <v>2720</v>
      </c>
      <c r="CF55" s="820" t="s">
        <v>2720</v>
      </c>
      <c r="CG55" s="742" t="s">
        <v>2720</v>
      </c>
      <c r="CH55" s="742" t="s">
        <v>2720</v>
      </c>
      <c r="CI55" s="742" t="s">
        <v>2720</v>
      </c>
      <c r="CJ55" s="816"/>
      <c r="CK55" s="479" t="s">
        <v>2720</v>
      </c>
      <c r="CL55" s="479" t="s">
        <v>2720</v>
      </c>
      <c r="CM55" s="479" t="s">
        <v>2720</v>
      </c>
      <c r="CN55" s="479" t="s">
        <v>2720</v>
      </c>
      <c r="CO55" s="742" t="s">
        <v>2720</v>
      </c>
      <c r="CP55" s="658"/>
      <c r="CQ55" s="479" t="s">
        <v>2720</v>
      </c>
      <c r="CR55" s="479" t="s">
        <v>2720</v>
      </c>
      <c r="CS55" s="479" t="s">
        <v>2720</v>
      </c>
      <c r="CT55" s="479" t="s">
        <v>2720</v>
      </c>
      <c r="CU55" s="31">
        <f t="shared" si="2"/>
        <v>0</v>
      </c>
      <c r="CV55" s="658"/>
      <c r="CW55" s="895" t="s">
        <v>2720</v>
      </c>
      <c r="CX55" s="479" t="s">
        <v>2720</v>
      </c>
      <c r="CY55" s="479" t="s">
        <v>2720</v>
      </c>
      <c r="CZ55" s="31" t="s">
        <v>2720</v>
      </c>
      <c r="DA55" s="910" t="s">
        <v>2720</v>
      </c>
      <c r="DB55" s="742" t="s">
        <v>2720</v>
      </c>
      <c r="DC55" s="921"/>
      <c r="DD55" s="479" t="s">
        <v>2720</v>
      </c>
      <c r="DE55" s="479" t="s">
        <v>2720</v>
      </c>
      <c r="DF55" s="742" t="s">
        <v>2720</v>
      </c>
      <c r="DG55" s="742" t="s">
        <v>2720</v>
      </c>
      <c r="DH55" s="742" t="s">
        <v>2720</v>
      </c>
      <c r="DI55" s="943"/>
      <c r="DJ55" s="820" t="s">
        <v>2720</v>
      </c>
      <c r="DK55" s="895" t="s">
        <v>2720</v>
      </c>
      <c r="DL55" s="129"/>
    </row>
    <row r="56" spans="1:116" ht="45" x14ac:dyDescent="0.25">
      <c r="A56" s="536" t="s">
        <v>2064</v>
      </c>
      <c r="B56" s="173" t="s">
        <v>1193</v>
      </c>
      <c r="C56" s="419" t="s">
        <v>584</v>
      </c>
      <c r="D56" s="419">
        <v>7</v>
      </c>
      <c r="E56" s="172">
        <v>1004198</v>
      </c>
      <c r="F56" s="421">
        <v>1</v>
      </c>
      <c r="G56" s="420">
        <v>11452900</v>
      </c>
      <c r="H56" s="420">
        <v>201004140800</v>
      </c>
      <c r="I56" s="420"/>
      <c r="J56" s="152" t="s">
        <v>711</v>
      </c>
      <c r="K56" s="663" t="s">
        <v>2558</v>
      </c>
      <c r="L56" s="165" t="s">
        <v>729</v>
      </c>
      <c r="M56" s="417" t="s">
        <v>39</v>
      </c>
      <c r="N56" s="417"/>
      <c r="O56" s="419"/>
      <c r="P56" s="117">
        <v>40282</v>
      </c>
      <c r="Q56" s="112">
        <v>0.33333333333333331</v>
      </c>
      <c r="R56" s="137" t="s">
        <v>1618</v>
      </c>
      <c r="S56" s="234"/>
      <c r="T56" s="234"/>
      <c r="U56" s="234"/>
      <c r="V56" s="234"/>
      <c r="W56" s="234"/>
      <c r="X56" s="234"/>
      <c r="Y56" s="281"/>
      <c r="Z56" s="234"/>
      <c r="AA56" s="234"/>
      <c r="AB56" s="234"/>
      <c r="AC56" s="234"/>
      <c r="AD56" s="234"/>
      <c r="AE56" s="234"/>
      <c r="AF56" s="281"/>
      <c r="AG56" s="234"/>
      <c r="AH56" s="234"/>
      <c r="AI56" s="234"/>
      <c r="AJ56" s="234"/>
      <c r="AK56" s="234"/>
      <c r="AL56" s="234"/>
      <c r="AM56" s="281"/>
      <c r="AN56" s="690" t="s">
        <v>178</v>
      </c>
      <c r="AO56" s="690" t="s">
        <v>178</v>
      </c>
      <c r="AP56" s="690" t="s">
        <v>178</v>
      </c>
      <c r="AQ56" s="676" t="s">
        <v>178</v>
      </c>
      <c r="AR56" s="429" t="str">
        <f t="shared" si="0"/>
        <v xml:space="preserve">  </v>
      </c>
      <c r="AS56" s="691"/>
      <c r="AT56" s="18"/>
      <c r="AU56" s="31">
        <v>40.13269759148789</v>
      </c>
      <c r="AV56" s="31"/>
      <c r="AW56" s="668">
        <v>0.1</v>
      </c>
      <c r="AX56" s="669">
        <v>1</v>
      </c>
      <c r="AY56" s="31" t="str">
        <f t="shared" si="22"/>
        <v xml:space="preserve">  </v>
      </c>
      <c r="AZ56" s="498"/>
      <c r="BA56" s="18"/>
      <c r="BB56" s="716">
        <v>4.7880794512684156E-2</v>
      </c>
      <c r="BC56" s="716"/>
      <c r="BD56" s="660">
        <v>6.0000000000000001E-3</v>
      </c>
      <c r="BE56" s="660">
        <v>0.01</v>
      </c>
      <c r="BF56" s="31" t="str">
        <f t="shared" si="23"/>
        <v xml:space="preserve">  </v>
      </c>
      <c r="BG56" s="348"/>
      <c r="BH56" s="726">
        <f>BB56/AU56*100</f>
        <v>0.11930619516301749</v>
      </c>
      <c r="BI56" s="670" t="s">
        <v>2720</v>
      </c>
      <c r="BJ56" s="671" t="s">
        <v>2720</v>
      </c>
      <c r="BK56" s="671" t="s">
        <v>2720</v>
      </c>
      <c r="BL56" s="671" t="s">
        <v>2720</v>
      </c>
      <c r="BM56" s="671" t="s">
        <v>2720</v>
      </c>
      <c r="BN56" s="661" t="s">
        <v>2720</v>
      </c>
      <c r="BP56" s="661" t="s">
        <v>2720</v>
      </c>
      <c r="BQ56" s="741" t="s">
        <v>2720</v>
      </c>
      <c r="BR56" s="741" t="s">
        <v>2720</v>
      </c>
      <c r="BS56" s="741" t="s">
        <v>2720</v>
      </c>
      <c r="BT56" s="741" t="s">
        <v>2720</v>
      </c>
      <c r="BU56" s="661" t="s">
        <v>2720</v>
      </c>
      <c r="BV56" s="520"/>
      <c r="BW56" s="666" t="s">
        <v>178</v>
      </c>
      <c r="BX56" s="792"/>
      <c r="BY56" s="742" t="s">
        <v>2720</v>
      </c>
      <c r="BZ56" s="742" t="s">
        <v>2720</v>
      </c>
      <c r="CA56" s="742" t="s">
        <v>2720</v>
      </c>
      <c r="CB56" s="742" t="s">
        <v>2720</v>
      </c>
      <c r="CC56" s="742" t="s">
        <v>2720</v>
      </c>
      <c r="CD56" s="816" t="s">
        <v>2720</v>
      </c>
      <c r="CE56" s="820" t="s">
        <v>2720</v>
      </c>
      <c r="CF56" s="820" t="s">
        <v>2720</v>
      </c>
      <c r="CG56" s="742" t="s">
        <v>2720</v>
      </c>
      <c r="CH56" s="742" t="s">
        <v>2720</v>
      </c>
      <c r="CI56" s="742" t="s">
        <v>2720</v>
      </c>
      <c r="CJ56" s="816"/>
      <c r="CK56" s="479" t="s">
        <v>2720</v>
      </c>
      <c r="CL56" s="479" t="s">
        <v>2720</v>
      </c>
      <c r="CM56" s="479" t="s">
        <v>2720</v>
      </c>
      <c r="CN56" s="479" t="s">
        <v>2720</v>
      </c>
      <c r="CO56" s="742" t="s">
        <v>2720</v>
      </c>
      <c r="CP56" s="658"/>
      <c r="CQ56" s="479" t="s">
        <v>2720</v>
      </c>
      <c r="CR56" s="479" t="s">
        <v>2720</v>
      </c>
      <c r="CS56" s="479" t="s">
        <v>2720</v>
      </c>
      <c r="CT56" s="479" t="s">
        <v>2720</v>
      </c>
      <c r="CU56" s="31">
        <f t="shared" si="2"/>
        <v>0</v>
      </c>
      <c r="CV56" s="658"/>
      <c r="CW56" s="895" t="s">
        <v>2720</v>
      </c>
      <c r="CX56" s="479" t="s">
        <v>2720</v>
      </c>
      <c r="CY56" s="479" t="s">
        <v>2720</v>
      </c>
      <c r="CZ56" s="31" t="s">
        <v>2720</v>
      </c>
      <c r="DA56" s="910" t="s">
        <v>2720</v>
      </c>
      <c r="DB56" s="742" t="s">
        <v>2720</v>
      </c>
      <c r="DC56" s="921"/>
      <c r="DD56" s="479" t="s">
        <v>2720</v>
      </c>
      <c r="DE56" s="479" t="s">
        <v>2720</v>
      </c>
      <c r="DF56" s="742" t="s">
        <v>2720</v>
      </c>
      <c r="DG56" s="742" t="s">
        <v>2720</v>
      </c>
      <c r="DH56" s="742" t="s">
        <v>2720</v>
      </c>
      <c r="DI56" s="943"/>
      <c r="DJ56" s="820" t="s">
        <v>2720</v>
      </c>
      <c r="DK56" s="895" t="s">
        <v>2720</v>
      </c>
      <c r="DL56" s="540" t="s">
        <v>945</v>
      </c>
    </row>
    <row r="57" spans="1:116" ht="45" x14ac:dyDescent="0.25">
      <c r="A57" s="536" t="s">
        <v>2065</v>
      </c>
      <c r="B57" s="169" t="s">
        <v>1194</v>
      </c>
      <c r="C57" s="104" t="s">
        <v>585</v>
      </c>
      <c r="D57" s="104">
        <v>7</v>
      </c>
      <c r="E57" s="172">
        <v>1002701</v>
      </c>
      <c r="F57" s="421">
        <v>4</v>
      </c>
      <c r="G57" s="103">
        <v>11452900</v>
      </c>
      <c r="H57" s="103">
        <v>201004140805</v>
      </c>
      <c r="I57" s="103"/>
      <c r="J57" s="153" t="s">
        <v>712</v>
      </c>
      <c r="K57" s="663" t="s">
        <v>2558</v>
      </c>
      <c r="L57" s="165" t="s">
        <v>729</v>
      </c>
      <c r="M57" s="159" t="s">
        <v>674</v>
      </c>
      <c r="N57" s="159"/>
      <c r="O57" s="104" t="s">
        <v>40</v>
      </c>
      <c r="P57" s="117">
        <v>40282</v>
      </c>
      <c r="Q57" s="113">
        <v>0.33680555555555558</v>
      </c>
      <c r="R57" s="137" t="s">
        <v>1619</v>
      </c>
      <c r="S57" s="233"/>
      <c r="T57" s="233"/>
      <c r="U57" s="233"/>
      <c r="V57" s="233"/>
      <c r="W57" s="233"/>
      <c r="X57" s="233"/>
      <c r="Y57" s="281"/>
      <c r="Z57" s="233"/>
      <c r="AA57" s="233"/>
      <c r="AB57" s="233"/>
      <c r="AC57" s="233"/>
      <c r="AD57" s="233"/>
      <c r="AE57" s="233"/>
      <c r="AF57" s="281"/>
      <c r="AG57" s="233"/>
      <c r="AH57" s="233"/>
      <c r="AI57" s="233"/>
      <c r="AJ57" s="233"/>
      <c r="AK57" s="233"/>
      <c r="AL57" s="233"/>
      <c r="AM57" s="281"/>
      <c r="AN57" s="692" t="s">
        <v>178</v>
      </c>
      <c r="AO57" s="692" t="s">
        <v>178</v>
      </c>
      <c r="AP57" s="692" t="s">
        <v>178</v>
      </c>
      <c r="AQ57" s="679" t="s">
        <v>178</v>
      </c>
      <c r="AR57" s="429" t="str">
        <f t="shared" si="0"/>
        <v xml:space="preserve">  </v>
      </c>
      <c r="AS57" s="693"/>
      <c r="AT57" s="58"/>
      <c r="AU57" s="31">
        <v>77.121150616938365</v>
      </c>
      <c r="AV57" s="31"/>
      <c r="AW57" s="668">
        <v>0.1</v>
      </c>
      <c r="AX57" s="669">
        <v>1</v>
      </c>
      <c r="AY57" s="31" t="str">
        <f t="shared" si="22"/>
        <v xml:space="preserve">  </v>
      </c>
      <c r="AZ57" s="498"/>
      <c r="BA57" s="18"/>
      <c r="BB57" s="716">
        <v>0.2846613423728318</v>
      </c>
      <c r="BC57" s="716"/>
      <c r="BD57" s="660">
        <v>6.0000000000000001E-3</v>
      </c>
      <c r="BE57" s="660">
        <v>0.01</v>
      </c>
      <c r="BF57" s="31" t="str">
        <f t="shared" si="23"/>
        <v xml:space="preserve">  </v>
      </c>
      <c r="BG57" s="348"/>
      <c r="BH57" s="726">
        <f>BB57/AU57*100</f>
        <v>0.36910930412170317</v>
      </c>
      <c r="BI57" s="670" t="s">
        <v>2720</v>
      </c>
      <c r="BJ57" s="671" t="s">
        <v>2720</v>
      </c>
      <c r="BK57" s="671" t="s">
        <v>2720</v>
      </c>
      <c r="BL57" s="671" t="s">
        <v>2720</v>
      </c>
      <c r="BM57" s="671" t="s">
        <v>2720</v>
      </c>
      <c r="BN57" s="661" t="s">
        <v>2720</v>
      </c>
      <c r="BP57" s="661" t="s">
        <v>2720</v>
      </c>
      <c r="BQ57" s="741" t="s">
        <v>2720</v>
      </c>
      <c r="BR57" s="741" t="s">
        <v>2720</v>
      </c>
      <c r="BS57" s="741" t="s">
        <v>2720</v>
      </c>
      <c r="BT57" s="741" t="s">
        <v>2720</v>
      </c>
      <c r="BU57" s="661" t="s">
        <v>2720</v>
      </c>
      <c r="BV57" s="520"/>
      <c r="BW57" s="666" t="s">
        <v>178</v>
      </c>
      <c r="BX57" s="792"/>
      <c r="BY57" s="742" t="s">
        <v>2720</v>
      </c>
      <c r="BZ57" s="742" t="s">
        <v>2720</v>
      </c>
      <c r="CA57" s="742" t="s">
        <v>2720</v>
      </c>
      <c r="CB57" s="742" t="s">
        <v>2720</v>
      </c>
      <c r="CC57" s="742" t="s">
        <v>2720</v>
      </c>
      <c r="CD57" s="816" t="s">
        <v>2720</v>
      </c>
      <c r="CE57" s="820" t="s">
        <v>2720</v>
      </c>
      <c r="CF57" s="820" t="s">
        <v>2720</v>
      </c>
      <c r="CG57" s="742" t="s">
        <v>2720</v>
      </c>
      <c r="CH57" s="742" t="s">
        <v>2720</v>
      </c>
      <c r="CI57" s="742" t="s">
        <v>2720</v>
      </c>
      <c r="CJ57" s="816"/>
      <c r="CK57" s="479" t="s">
        <v>2720</v>
      </c>
      <c r="CL57" s="479" t="s">
        <v>2720</v>
      </c>
      <c r="CM57" s="479" t="s">
        <v>2720</v>
      </c>
      <c r="CN57" s="479" t="s">
        <v>2720</v>
      </c>
      <c r="CO57" s="742" t="s">
        <v>2720</v>
      </c>
      <c r="CP57" s="828"/>
      <c r="CQ57" s="479" t="s">
        <v>2720</v>
      </c>
      <c r="CR57" s="479" t="s">
        <v>2720</v>
      </c>
      <c r="CS57" s="479" t="s">
        <v>2720</v>
      </c>
      <c r="CT57" s="479" t="s">
        <v>2720</v>
      </c>
      <c r="CU57" s="31">
        <f t="shared" si="2"/>
        <v>0</v>
      </c>
      <c r="CV57" s="658"/>
      <c r="CW57" s="895" t="s">
        <v>2720</v>
      </c>
      <c r="CX57" s="479" t="s">
        <v>2720</v>
      </c>
      <c r="CY57" s="479" t="s">
        <v>2720</v>
      </c>
      <c r="CZ57" s="31" t="s">
        <v>2720</v>
      </c>
      <c r="DA57" s="910" t="s">
        <v>2720</v>
      </c>
      <c r="DB57" s="742" t="s">
        <v>2720</v>
      </c>
      <c r="DC57" s="921"/>
      <c r="DD57" s="479" t="s">
        <v>2720</v>
      </c>
      <c r="DE57" s="479" t="s">
        <v>2720</v>
      </c>
      <c r="DF57" s="742" t="s">
        <v>2720</v>
      </c>
      <c r="DG57" s="742" t="s">
        <v>2720</v>
      </c>
      <c r="DH57" s="742" t="s">
        <v>2720</v>
      </c>
      <c r="DI57" s="945"/>
      <c r="DJ57" s="820" t="s">
        <v>2720</v>
      </c>
      <c r="DK57" s="895" t="s">
        <v>2720</v>
      </c>
      <c r="DL57" s="70"/>
    </row>
    <row r="58" spans="1:116" ht="15" x14ac:dyDescent="0.25">
      <c r="A58" s="536" t="s">
        <v>2066</v>
      </c>
      <c r="B58" s="173" t="s">
        <v>1195</v>
      </c>
      <c r="C58" s="102" t="s">
        <v>586</v>
      </c>
      <c r="D58" s="102">
        <v>2</v>
      </c>
      <c r="E58" s="166"/>
      <c r="F58" s="421">
        <v>4</v>
      </c>
      <c r="G58" s="420">
        <v>88888823</v>
      </c>
      <c r="H58" s="420">
        <v>201004141000</v>
      </c>
      <c r="I58" s="420"/>
      <c r="J58" s="133" t="s">
        <v>713</v>
      </c>
      <c r="K58" s="167" t="s">
        <v>124</v>
      </c>
      <c r="L58" s="167"/>
      <c r="M58" s="417" t="s">
        <v>676</v>
      </c>
      <c r="N58" s="417"/>
      <c r="O58" s="419" t="s">
        <v>658</v>
      </c>
      <c r="P58" s="117">
        <v>40282</v>
      </c>
      <c r="Q58" s="112">
        <v>0.41666666666666669</v>
      </c>
      <c r="R58" s="146"/>
      <c r="S58" s="234"/>
      <c r="T58" s="234"/>
      <c r="U58" s="234"/>
      <c r="V58" s="234"/>
      <c r="W58" s="234"/>
      <c r="X58" s="234"/>
      <c r="Y58" s="281"/>
      <c r="Z58" s="234"/>
      <c r="AA58" s="234"/>
      <c r="AB58" s="234"/>
      <c r="AC58" s="234"/>
      <c r="AD58" s="234"/>
      <c r="AE58" s="234"/>
      <c r="AF58" s="281"/>
      <c r="AG58" s="234"/>
      <c r="AH58" s="234"/>
      <c r="AI58" s="234"/>
      <c r="AJ58" s="234"/>
      <c r="AK58" s="234"/>
      <c r="AL58" s="234"/>
      <c r="AM58" s="281"/>
      <c r="AN58" s="690" t="s">
        <v>178</v>
      </c>
      <c r="AO58" s="690" t="s">
        <v>178</v>
      </c>
      <c r="AP58" s="690" t="s">
        <v>178</v>
      </c>
      <c r="AQ58" s="676" t="s">
        <v>178</v>
      </c>
      <c r="AR58" s="429" t="str">
        <f t="shared" si="0"/>
        <v xml:space="preserve">  </v>
      </c>
      <c r="AS58" s="691"/>
      <c r="AT58" s="18"/>
      <c r="AU58" s="28">
        <v>-0.11435907278520038</v>
      </c>
      <c r="AV58" s="31"/>
      <c r="AW58" s="668">
        <v>0.1</v>
      </c>
      <c r="AX58" s="669">
        <v>1</v>
      </c>
      <c r="AY58" s="31" t="str">
        <f t="shared" si="22"/>
        <v>&lt;MDL</v>
      </c>
      <c r="AZ58" s="498"/>
      <c r="BA58" s="18"/>
      <c r="BB58" s="716">
        <v>1.9784600312811186E-2</v>
      </c>
      <c r="BC58" s="716"/>
      <c r="BD58" s="660">
        <v>6.0000000000000001E-3</v>
      </c>
      <c r="BE58" s="660">
        <v>0.01</v>
      </c>
      <c r="BF58" s="31" t="str">
        <f t="shared" si="23"/>
        <v xml:space="preserve">  </v>
      </c>
      <c r="BG58" s="348"/>
      <c r="BH58" s="726" t="s">
        <v>79</v>
      </c>
      <c r="BI58" s="670" t="s">
        <v>2720</v>
      </c>
      <c r="BJ58" s="671" t="s">
        <v>2720</v>
      </c>
      <c r="BK58" s="671" t="s">
        <v>2720</v>
      </c>
      <c r="BL58" s="671" t="s">
        <v>2720</v>
      </c>
      <c r="BM58" s="671" t="s">
        <v>2720</v>
      </c>
      <c r="BN58" s="661" t="s">
        <v>2720</v>
      </c>
      <c r="BP58" s="661" t="s">
        <v>2720</v>
      </c>
      <c r="BQ58" s="741" t="s">
        <v>2720</v>
      </c>
      <c r="BR58" s="741" t="s">
        <v>2720</v>
      </c>
      <c r="BS58" s="741" t="s">
        <v>2720</v>
      </c>
      <c r="BT58" s="741" t="s">
        <v>2720</v>
      </c>
      <c r="BU58" s="661" t="s">
        <v>2720</v>
      </c>
      <c r="BV58" s="520"/>
      <c r="BW58" s="666" t="s">
        <v>178</v>
      </c>
      <c r="BX58" s="792"/>
      <c r="BY58" s="742" t="s">
        <v>2720</v>
      </c>
      <c r="BZ58" s="742" t="s">
        <v>2720</v>
      </c>
      <c r="CA58" s="742" t="s">
        <v>2720</v>
      </c>
      <c r="CB58" s="742" t="s">
        <v>2720</v>
      </c>
      <c r="CC58" s="742" t="s">
        <v>2720</v>
      </c>
      <c r="CD58" s="816" t="s">
        <v>2720</v>
      </c>
      <c r="CE58" s="820" t="s">
        <v>2720</v>
      </c>
      <c r="CF58" s="820" t="s">
        <v>2720</v>
      </c>
      <c r="CG58" s="742" t="s">
        <v>2720</v>
      </c>
      <c r="CH58" s="742" t="s">
        <v>2720</v>
      </c>
      <c r="CI58" s="742" t="s">
        <v>2720</v>
      </c>
      <c r="CJ58" s="816"/>
      <c r="CK58" s="479" t="s">
        <v>2720</v>
      </c>
      <c r="CL58" s="479" t="s">
        <v>2720</v>
      </c>
      <c r="CM58" s="479" t="s">
        <v>2720</v>
      </c>
      <c r="CN58" s="479" t="s">
        <v>2720</v>
      </c>
      <c r="CO58" s="742" t="s">
        <v>2720</v>
      </c>
      <c r="CP58" s="658"/>
      <c r="CQ58" s="479" t="s">
        <v>2720</v>
      </c>
      <c r="CR58" s="479" t="s">
        <v>2720</v>
      </c>
      <c r="CS58" s="479" t="s">
        <v>2720</v>
      </c>
      <c r="CT58" s="479" t="s">
        <v>2720</v>
      </c>
      <c r="CU58" s="31">
        <f t="shared" si="2"/>
        <v>0</v>
      </c>
      <c r="CV58" s="658"/>
      <c r="CW58" s="895" t="s">
        <v>2720</v>
      </c>
      <c r="CX58" s="479" t="s">
        <v>2720</v>
      </c>
      <c r="CY58" s="479" t="s">
        <v>2720</v>
      </c>
      <c r="CZ58" s="31" t="s">
        <v>2720</v>
      </c>
      <c r="DA58" s="910" t="s">
        <v>2720</v>
      </c>
      <c r="DB58" s="742" t="s">
        <v>2720</v>
      </c>
      <c r="DC58" s="921"/>
      <c r="DD58" s="479" t="s">
        <v>2720</v>
      </c>
      <c r="DE58" s="479" t="s">
        <v>2720</v>
      </c>
      <c r="DF58" s="742" t="s">
        <v>2720</v>
      </c>
      <c r="DG58" s="742" t="s">
        <v>2720</v>
      </c>
      <c r="DH58" s="742" t="s">
        <v>2720</v>
      </c>
      <c r="DI58" s="943"/>
      <c r="DJ58" s="820" t="s">
        <v>2720</v>
      </c>
      <c r="DK58" s="895" t="s">
        <v>2720</v>
      </c>
      <c r="DL58" s="129"/>
    </row>
    <row r="59" spans="1:116" ht="15" x14ac:dyDescent="0.25">
      <c r="A59" s="536" t="s">
        <v>2067</v>
      </c>
      <c r="B59" s="173" t="s">
        <v>1196</v>
      </c>
      <c r="C59" s="102" t="s">
        <v>584</v>
      </c>
      <c r="D59" s="419">
        <v>9</v>
      </c>
      <c r="E59" s="170">
        <v>1003810</v>
      </c>
      <c r="F59" s="421">
        <v>1</v>
      </c>
      <c r="G59" s="187">
        <v>11452800</v>
      </c>
      <c r="H59" s="420">
        <v>201004150920</v>
      </c>
      <c r="I59" s="420"/>
      <c r="J59" s="133" t="s">
        <v>714</v>
      </c>
      <c r="K59" s="164" t="s">
        <v>2557</v>
      </c>
      <c r="L59" s="165" t="s">
        <v>1660</v>
      </c>
      <c r="M59" s="417" t="s">
        <v>115</v>
      </c>
      <c r="N59" s="417"/>
      <c r="O59" s="104"/>
      <c r="P59" s="117">
        <v>40283</v>
      </c>
      <c r="Q59" s="112">
        <v>0.3888888888888889</v>
      </c>
      <c r="R59" s="138" t="s">
        <v>1620</v>
      </c>
      <c r="S59" s="234"/>
      <c r="T59" s="234"/>
      <c r="U59" s="234"/>
      <c r="V59" s="234"/>
      <c r="W59" s="234"/>
      <c r="X59" s="234"/>
      <c r="Y59" s="281"/>
      <c r="Z59" s="234"/>
      <c r="AA59" s="234"/>
      <c r="AB59" s="234"/>
      <c r="AC59" s="234"/>
      <c r="AD59" s="234"/>
      <c r="AE59" s="234"/>
      <c r="AF59" s="281"/>
      <c r="AG59" s="234"/>
      <c r="AH59" s="234"/>
      <c r="AI59" s="234"/>
      <c r="AJ59" s="234"/>
      <c r="AK59" s="234"/>
      <c r="AL59" s="234"/>
      <c r="AM59" s="281"/>
      <c r="AN59" s="690" t="s">
        <v>178</v>
      </c>
      <c r="AO59" s="690" t="s">
        <v>178</v>
      </c>
      <c r="AP59" s="690" t="s">
        <v>178</v>
      </c>
      <c r="AQ59" s="676" t="s">
        <v>178</v>
      </c>
      <c r="AR59" s="429" t="str">
        <f t="shared" si="0"/>
        <v xml:space="preserve">  </v>
      </c>
      <c r="AS59" s="691"/>
      <c r="AT59" s="18"/>
      <c r="AU59" s="31">
        <v>25.314086217755563</v>
      </c>
      <c r="AV59" s="31"/>
      <c r="AW59" s="668">
        <v>0.1</v>
      </c>
      <c r="AX59" s="669">
        <v>1</v>
      </c>
      <c r="AY59" s="31" t="str">
        <f t="shared" si="22"/>
        <v xml:space="preserve">  </v>
      </c>
      <c r="AZ59" s="498"/>
      <c r="BA59" s="18"/>
      <c r="BB59" s="716">
        <v>0.46718678764677379</v>
      </c>
      <c r="BC59" s="716"/>
      <c r="BD59" s="660">
        <v>6.0000000000000001E-3</v>
      </c>
      <c r="BE59" s="660">
        <v>0.01</v>
      </c>
      <c r="BF59" s="31" t="str">
        <f t="shared" si="23"/>
        <v xml:space="preserve">  </v>
      </c>
      <c r="BG59" s="348"/>
      <c r="BH59" s="726">
        <f t="shared" ref="BH59:BH68" si="33">BB59/AU59*100</f>
        <v>1.845560545334179</v>
      </c>
      <c r="BI59" s="670" t="s">
        <v>2720</v>
      </c>
      <c r="BJ59" s="671" t="s">
        <v>2720</v>
      </c>
      <c r="BK59" s="671" t="s">
        <v>2720</v>
      </c>
      <c r="BL59" s="671" t="s">
        <v>2720</v>
      </c>
      <c r="BM59" s="671" t="s">
        <v>2720</v>
      </c>
      <c r="BN59" s="661" t="s">
        <v>2720</v>
      </c>
      <c r="BP59" s="661" t="s">
        <v>2720</v>
      </c>
      <c r="BQ59" s="741" t="s">
        <v>2720</v>
      </c>
      <c r="BR59" s="741" t="s">
        <v>2720</v>
      </c>
      <c r="BS59" s="741" t="s">
        <v>2720</v>
      </c>
      <c r="BT59" s="741" t="s">
        <v>2720</v>
      </c>
      <c r="BU59" s="661" t="s">
        <v>2720</v>
      </c>
      <c r="BV59" s="520"/>
      <c r="BW59" s="666" t="s">
        <v>178</v>
      </c>
      <c r="BX59" s="792"/>
      <c r="BY59" s="742" t="s">
        <v>2720</v>
      </c>
      <c r="BZ59" s="742" t="s">
        <v>2720</v>
      </c>
      <c r="CA59" s="742" t="s">
        <v>2720</v>
      </c>
      <c r="CB59" s="742" t="s">
        <v>2720</v>
      </c>
      <c r="CC59" s="742" t="s">
        <v>2720</v>
      </c>
      <c r="CD59" s="816" t="s">
        <v>2720</v>
      </c>
      <c r="CE59" s="820" t="s">
        <v>2720</v>
      </c>
      <c r="CF59" s="820" t="s">
        <v>2720</v>
      </c>
      <c r="CG59" s="742" t="s">
        <v>2720</v>
      </c>
      <c r="CH59" s="742" t="s">
        <v>2720</v>
      </c>
      <c r="CI59" s="742" t="s">
        <v>2720</v>
      </c>
      <c r="CJ59" s="816"/>
      <c r="CK59" s="479" t="s">
        <v>2720</v>
      </c>
      <c r="CL59" s="479" t="s">
        <v>2720</v>
      </c>
      <c r="CM59" s="479" t="s">
        <v>2720</v>
      </c>
      <c r="CN59" s="479" t="s">
        <v>2720</v>
      </c>
      <c r="CO59" s="742" t="s">
        <v>2720</v>
      </c>
      <c r="CP59" s="658"/>
      <c r="CQ59" s="479" t="s">
        <v>2720</v>
      </c>
      <c r="CR59" s="479" t="s">
        <v>2720</v>
      </c>
      <c r="CS59" s="479" t="s">
        <v>2720</v>
      </c>
      <c r="CT59" s="479" t="s">
        <v>2720</v>
      </c>
      <c r="CU59" s="31">
        <f t="shared" si="2"/>
        <v>0</v>
      </c>
      <c r="CV59" s="658"/>
      <c r="CW59" s="895" t="s">
        <v>2720</v>
      </c>
      <c r="CX59" s="479" t="s">
        <v>2720</v>
      </c>
      <c r="CY59" s="479" t="s">
        <v>2720</v>
      </c>
      <c r="CZ59" s="31" t="s">
        <v>2720</v>
      </c>
      <c r="DA59" s="910" t="s">
        <v>2720</v>
      </c>
      <c r="DB59" s="742" t="s">
        <v>2720</v>
      </c>
      <c r="DC59" s="921"/>
      <c r="DD59" s="479" t="s">
        <v>2720</v>
      </c>
      <c r="DE59" s="479" t="s">
        <v>2720</v>
      </c>
      <c r="DF59" s="742" t="s">
        <v>2720</v>
      </c>
      <c r="DG59" s="742" t="s">
        <v>2720</v>
      </c>
      <c r="DH59" s="742" t="s">
        <v>2720</v>
      </c>
      <c r="DI59" s="943"/>
      <c r="DJ59" s="820" t="s">
        <v>2720</v>
      </c>
      <c r="DK59" s="895" t="s">
        <v>2720</v>
      </c>
      <c r="DL59" s="129"/>
    </row>
    <row r="60" spans="1:116" ht="45" x14ac:dyDescent="0.25">
      <c r="A60" s="536" t="s">
        <v>2068</v>
      </c>
      <c r="B60" s="173" t="s">
        <v>1197</v>
      </c>
      <c r="C60" s="419" t="s">
        <v>584</v>
      </c>
      <c r="D60" s="419">
        <v>9</v>
      </c>
      <c r="E60" s="172">
        <v>1004199</v>
      </c>
      <c r="F60" s="421">
        <v>1</v>
      </c>
      <c r="G60" s="420">
        <v>11452900</v>
      </c>
      <c r="H60" s="420">
        <v>201004150950</v>
      </c>
      <c r="I60" s="420"/>
      <c r="J60" s="133" t="s">
        <v>715</v>
      </c>
      <c r="K60" s="663" t="s">
        <v>2558</v>
      </c>
      <c r="L60" s="165" t="s">
        <v>729</v>
      </c>
      <c r="M60" s="417" t="s">
        <v>43</v>
      </c>
      <c r="N60" s="417"/>
      <c r="O60" s="104"/>
      <c r="P60" s="117">
        <v>40283</v>
      </c>
      <c r="Q60" s="112">
        <v>0.40972222222222227</v>
      </c>
      <c r="R60" s="92" t="s">
        <v>1621</v>
      </c>
      <c r="S60" s="234"/>
      <c r="T60" s="234"/>
      <c r="U60" s="234"/>
      <c r="V60" s="234"/>
      <c r="W60" s="234"/>
      <c r="X60" s="234"/>
      <c r="Y60" s="281"/>
      <c r="Z60" s="234"/>
      <c r="AA60" s="234"/>
      <c r="AB60" s="234"/>
      <c r="AC60" s="234"/>
      <c r="AD60" s="234"/>
      <c r="AE60" s="234"/>
      <c r="AF60" s="281"/>
      <c r="AG60" s="234"/>
      <c r="AH60" s="234"/>
      <c r="AI60" s="234"/>
      <c r="AJ60" s="234"/>
      <c r="AK60" s="234"/>
      <c r="AL60" s="234"/>
      <c r="AM60" s="281"/>
      <c r="AN60" s="690" t="s">
        <v>178</v>
      </c>
      <c r="AO60" s="690" t="s">
        <v>178</v>
      </c>
      <c r="AP60" s="690" t="s">
        <v>178</v>
      </c>
      <c r="AQ60" s="676" t="s">
        <v>178</v>
      </c>
      <c r="AR60" s="429" t="str">
        <f t="shared" si="0"/>
        <v xml:space="preserve">  </v>
      </c>
      <c r="AS60" s="691"/>
      <c r="AT60" s="18"/>
      <c r="AU60" s="31">
        <v>53.487769486860444</v>
      </c>
      <c r="AV60" s="31"/>
      <c r="AW60" s="668">
        <v>0.1</v>
      </c>
      <c r="AX60" s="669">
        <v>1</v>
      </c>
      <c r="AY60" s="31" t="str">
        <f t="shared" si="22"/>
        <v xml:space="preserve">  </v>
      </c>
      <c r="AZ60" s="498"/>
      <c r="BA60" s="18"/>
      <c r="BB60" s="716">
        <v>0.49898598817469608</v>
      </c>
      <c r="BC60" s="716"/>
      <c r="BD60" s="660">
        <v>6.0000000000000001E-3</v>
      </c>
      <c r="BE60" s="660">
        <v>0.01</v>
      </c>
      <c r="BF60" s="31" t="str">
        <f t="shared" si="23"/>
        <v xml:space="preserve">  </v>
      </c>
      <c r="BG60" s="348"/>
      <c r="BH60" s="726">
        <f t="shared" si="33"/>
        <v>0.93289735758615744</v>
      </c>
      <c r="BI60" s="670" t="s">
        <v>2720</v>
      </c>
      <c r="BJ60" s="671" t="s">
        <v>2720</v>
      </c>
      <c r="BK60" s="671" t="s">
        <v>2720</v>
      </c>
      <c r="BL60" s="671" t="s">
        <v>2720</v>
      </c>
      <c r="BM60" s="671" t="s">
        <v>2720</v>
      </c>
      <c r="BN60" s="661" t="s">
        <v>2720</v>
      </c>
      <c r="BP60" s="661" t="s">
        <v>2720</v>
      </c>
      <c r="BQ60" s="741" t="s">
        <v>2720</v>
      </c>
      <c r="BR60" s="741" t="s">
        <v>2720</v>
      </c>
      <c r="BS60" s="741" t="s">
        <v>2720</v>
      </c>
      <c r="BT60" s="741" t="s">
        <v>2720</v>
      </c>
      <c r="BU60" s="661" t="s">
        <v>2720</v>
      </c>
      <c r="BV60" s="520"/>
      <c r="BW60" s="666" t="s">
        <v>178</v>
      </c>
      <c r="BX60" s="792"/>
      <c r="BY60" s="742" t="s">
        <v>2720</v>
      </c>
      <c r="BZ60" s="742" t="s">
        <v>2720</v>
      </c>
      <c r="CA60" s="742" t="s">
        <v>2720</v>
      </c>
      <c r="CB60" s="742" t="s">
        <v>2720</v>
      </c>
      <c r="CC60" s="742" t="s">
        <v>2720</v>
      </c>
      <c r="CD60" s="816" t="s">
        <v>2720</v>
      </c>
      <c r="CE60" s="820" t="s">
        <v>2720</v>
      </c>
      <c r="CF60" s="820" t="s">
        <v>2720</v>
      </c>
      <c r="CG60" s="742" t="s">
        <v>2720</v>
      </c>
      <c r="CH60" s="742" t="s">
        <v>2720</v>
      </c>
      <c r="CI60" s="742" t="s">
        <v>2720</v>
      </c>
      <c r="CJ60" s="816"/>
      <c r="CK60" s="479" t="s">
        <v>2720</v>
      </c>
      <c r="CL60" s="479" t="s">
        <v>2720</v>
      </c>
      <c r="CM60" s="479" t="s">
        <v>2720</v>
      </c>
      <c r="CN60" s="479" t="s">
        <v>2720</v>
      </c>
      <c r="CO60" s="742" t="s">
        <v>2720</v>
      </c>
      <c r="CP60" s="658"/>
      <c r="CQ60" s="479" t="s">
        <v>2720</v>
      </c>
      <c r="CR60" s="479" t="s">
        <v>2720</v>
      </c>
      <c r="CS60" s="479" t="s">
        <v>2720</v>
      </c>
      <c r="CT60" s="479" t="s">
        <v>2720</v>
      </c>
      <c r="CU60" s="31">
        <f t="shared" si="2"/>
        <v>0</v>
      </c>
      <c r="CV60" s="658"/>
      <c r="CW60" s="895" t="s">
        <v>2720</v>
      </c>
      <c r="CX60" s="479" t="s">
        <v>2720</v>
      </c>
      <c r="CY60" s="479" t="s">
        <v>2720</v>
      </c>
      <c r="CZ60" s="31" t="s">
        <v>2720</v>
      </c>
      <c r="DA60" s="910" t="s">
        <v>2720</v>
      </c>
      <c r="DB60" s="742" t="s">
        <v>2720</v>
      </c>
      <c r="DC60" s="921"/>
      <c r="DD60" s="479" t="s">
        <v>2720</v>
      </c>
      <c r="DE60" s="479" t="s">
        <v>2720</v>
      </c>
      <c r="DF60" s="742" t="s">
        <v>2720</v>
      </c>
      <c r="DG60" s="742" t="s">
        <v>2720</v>
      </c>
      <c r="DH60" s="742" t="s">
        <v>2720</v>
      </c>
      <c r="DI60" s="943"/>
      <c r="DJ60" s="820" t="s">
        <v>2720</v>
      </c>
      <c r="DK60" s="895" t="s">
        <v>2720</v>
      </c>
      <c r="DL60" s="129"/>
    </row>
    <row r="61" spans="1:116" ht="45" x14ac:dyDescent="0.25">
      <c r="A61" s="536" t="s">
        <v>2069</v>
      </c>
      <c r="B61" s="173" t="s">
        <v>1198</v>
      </c>
      <c r="C61" s="419" t="s">
        <v>584</v>
      </c>
      <c r="D61" s="419">
        <v>9</v>
      </c>
      <c r="E61" s="168">
        <v>1004200</v>
      </c>
      <c r="F61" s="421">
        <v>1</v>
      </c>
      <c r="G61" s="420">
        <v>11452600</v>
      </c>
      <c r="H61" s="420">
        <v>201004151130</v>
      </c>
      <c r="I61" s="420"/>
      <c r="J61" s="133" t="s">
        <v>716</v>
      </c>
      <c r="K61" s="663" t="s">
        <v>2556</v>
      </c>
      <c r="L61" s="163" t="s">
        <v>1658</v>
      </c>
      <c r="M61" s="417" t="s">
        <v>38</v>
      </c>
      <c r="N61" s="417"/>
      <c r="O61" s="104"/>
      <c r="P61" s="117">
        <v>40283</v>
      </c>
      <c r="Q61" s="112">
        <v>0.47916666666666669</v>
      </c>
      <c r="R61" s="94" t="s">
        <v>1622</v>
      </c>
      <c r="S61" s="234"/>
      <c r="T61" s="234"/>
      <c r="U61" s="234"/>
      <c r="V61" s="234"/>
      <c r="W61" s="234"/>
      <c r="X61" s="234"/>
      <c r="Y61" s="281"/>
      <c r="Z61" s="234"/>
      <c r="AA61" s="234"/>
      <c r="AB61" s="234"/>
      <c r="AC61" s="234"/>
      <c r="AD61" s="234"/>
      <c r="AE61" s="234"/>
      <c r="AF61" s="281"/>
      <c r="AG61" s="234"/>
      <c r="AH61" s="234"/>
      <c r="AI61" s="234"/>
      <c r="AJ61" s="234"/>
      <c r="AK61" s="234"/>
      <c r="AL61" s="234"/>
      <c r="AM61" s="281"/>
      <c r="AN61" s="690" t="s">
        <v>178</v>
      </c>
      <c r="AO61" s="690" t="s">
        <v>178</v>
      </c>
      <c r="AP61" s="690" t="s">
        <v>178</v>
      </c>
      <c r="AQ61" s="676" t="s">
        <v>178</v>
      </c>
      <c r="AR61" s="429" t="str">
        <f t="shared" si="0"/>
        <v xml:space="preserve">  </v>
      </c>
      <c r="AS61" s="691"/>
      <c r="AT61" s="18"/>
      <c r="AU61" s="31">
        <v>80.167751331750708</v>
      </c>
      <c r="AV61" s="31"/>
      <c r="AW61" s="668">
        <v>0.1</v>
      </c>
      <c r="AX61" s="669">
        <v>1</v>
      </c>
      <c r="AY61" s="31" t="str">
        <f t="shared" si="22"/>
        <v xml:space="preserve">  </v>
      </c>
      <c r="AZ61" s="498"/>
      <c r="BA61" s="18"/>
      <c r="BB61" s="716">
        <v>0.6851607099872089</v>
      </c>
      <c r="BC61" s="716"/>
      <c r="BD61" s="660">
        <v>6.0000000000000001E-3</v>
      </c>
      <c r="BE61" s="660">
        <v>0.01</v>
      </c>
      <c r="BF61" s="31" t="str">
        <f t="shared" si="23"/>
        <v xml:space="preserve">  </v>
      </c>
      <c r="BG61" s="348"/>
      <c r="BH61" s="726">
        <f t="shared" si="33"/>
        <v>0.85465876066783064</v>
      </c>
      <c r="BI61" s="670" t="s">
        <v>2720</v>
      </c>
      <c r="BJ61" s="671" t="s">
        <v>2720</v>
      </c>
      <c r="BK61" s="671" t="s">
        <v>2720</v>
      </c>
      <c r="BL61" s="671" t="s">
        <v>2720</v>
      </c>
      <c r="BM61" s="671" t="s">
        <v>2720</v>
      </c>
      <c r="BN61" s="661" t="s">
        <v>2720</v>
      </c>
      <c r="BP61" s="661" t="s">
        <v>2720</v>
      </c>
      <c r="BQ61" s="741" t="s">
        <v>2720</v>
      </c>
      <c r="BR61" s="741" t="s">
        <v>2720</v>
      </c>
      <c r="BS61" s="741" t="s">
        <v>2720</v>
      </c>
      <c r="BT61" s="741" t="s">
        <v>2720</v>
      </c>
      <c r="BU61" s="661" t="s">
        <v>2720</v>
      </c>
      <c r="BV61" s="520"/>
      <c r="BW61" s="666" t="s">
        <v>178</v>
      </c>
      <c r="BX61" s="792"/>
      <c r="BY61" s="742" t="s">
        <v>2720</v>
      </c>
      <c r="BZ61" s="742" t="s">
        <v>2720</v>
      </c>
      <c r="CA61" s="742" t="s">
        <v>2720</v>
      </c>
      <c r="CB61" s="742" t="s">
        <v>2720</v>
      </c>
      <c r="CC61" s="742" t="s">
        <v>2720</v>
      </c>
      <c r="CD61" s="816" t="s">
        <v>2720</v>
      </c>
      <c r="CE61" s="820" t="s">
        <v>2720</v>
      </c>
      <c r="CF61" s="820" t="s">
        <v>2720</v>
      </c>
      <c r="CG61" s="742" t="s">
        <v>2720</v>
      </c>
      <c r="CH61" s="742" t="s">
        <v>2720</v>
      </c>
      <c r="CI61" s="742" t="s">
        <v>2720</v>
      </c>
      <c r="CJ61" s="816"/>
      <c r="CK61" s="479" t="s">
        <v>2720</v>
      </c>
      <c r="CL61" s="479" t="s">
        <v>2720</v>
      </c>
      <c r="CM61" s="479" t="s">
        <v>2720</v>
      </c>
      <c r="CN61" s="479" t="s">
        <v>2720</v>
      </c>
      <c r="CO61" s="742" t="s">
        <v>2720</v>
      </c>
      <c r="CP61" s="658"/>
      <c r="CQ61" s="479" t="s">
        <v>2720</v>
      </c>
      <c r="CR61" s="479" t="s">
        <v>2720</v>
      </c>
      <c r="CS61" s="479" t="s">
        <v>2720</v>
      </c>
      <c r="CT61" s="479" t="s">
        <v>2720</v>
      </c>
      <c r="CU61" s="31">
        <f t="shared" si="2"/>
        <v>0</v>
      </c>
      <c r="CV61" s="658"/>
      <c r="CW61" s="895" t="s">
        <v>2720</v>
      </c>
      <c r="CX61" s="479" t="s">
        <v>2720</v>
      </c>
      <c r="CY61" s="479" t="s">
        <v>2720</v>
      </c>
      <c r="CZ61" s="31" t="s">
        <v>2720</v>
      </c>
      <c r="DA61" s="910" t="s">
        <v>2720</v>
      </c>
      <c r="DB61" s="742" t="s">
        <v>2720</v>
      </c>
      <c r="DC61" s="921"/>
      <c r="DD61" s="479" t="s">
        <v>2720</v>
      </c>
      <c r="DE61" s="479" t="s">
        <v>2720</v>
      </c>
      <c r="DF61" s="742" t="s">
        <v>2720</v>
      </c>
      <c r="DG61" s="742" t="s">
        <v>2720</v>
      </c>
      <c r="DH61" s="742" t="s">
        <v>2720</v>
      </c>
      <c r="DI61" s="943"/>
      <c r="DJ61" s="820" t="s">
        <v>2720</v>
      </c>
      <c r="DK61" s="895" t="s">
        <v>2720</v>
      </c>
      <c r="DL61" s="129"/>
    </row>
    <row r="62" spans="1:116" ht="15" x14ac:dyDescent="0.25">
      <c r="A62" s="536" t="s">
        <v>2070</v>
      </c>
      <c r="B62" s="173" t="s">
        <v>1199</v>
      </c>
      <c r="C62" s="419" t="s">
        <v>584</v>
      </c>
      <c r="D62" s="419">
        <v>9</v>
      </c>
      <c r="E62" s="188">
        <v>1003815</v>
      </c>
      <c r="F62" s="421">
        <v>1</v>
      </c>
      <c r="G62" s="187">
        <v>384051121403001</v>
      </c>
      <c r="H62" s="420">
        <v>201004211510</v>
      </c>
      <c r="I62" s="420"/>
      <c r="J62" s="133" t="s">
        <v>717</v>
      </c>
      <c r="K62" s="175" t="s">
        <v>1662</v>
      </c>
      <c r="L62" s="175" t="s">
        <v>1662</v>
      </c>
      <c r="M62" s="417" t="s">
        <v>223</v>
      </c>
      <c r="N62" s="417"/>
      <c r="O62" s="417"/>
      <c r="P62" s="117">
        <v>40289</v>
      </c>
      <c r="Q62" s="112">
        <v>0.63194444444444442</v>
      </c>
      <c r="R62" s="154" t="s">
        <v>1623</v>
      </c>
      <c r="S62" s="234"/>
      <c r="T62" s="234"/>
      <c r="U62" s="234"/>
      <c r="V62" s="234"/>
      <c r="W62" s="234"/>
      <c r="X62" s="234"/>
      <c r="Y62" s="281"/>
      <c r="Z62" s="234"/>
      <c r="AA62" s="234"/>
      <c r="AB62" s="234"/>
      <c r="AC62" s="234"/>
      <c r="AD62" s="234"/>
      <c r="AE62" s="234"/>
      <c r="AF62" s="281"/>
      <c r="AG62" s="234"/>
      <c r="AH62" s="234"/>
      <c r="AI62" s="234"/>
      <c r="AJ62" s="234"/>
      <c r="AK62" s="234"/>
      <c r="AL62" s="234"/>
      <c r="AM62" s="281"/>
      <c r="AN62" s="690" t="s">
        <v>178</v>
      </c>
      <c r="AO62" s="690" t="s">
        <v>178</v>
      </c>
      <c r="AP62" s="690" t="s">
        <v>178</v>
      </c>
      <c r="AQ62" s="676" t="s">
        <v>178</v>
      </c>
      <c r="AR62" s="429" t="str">
        <f t="shared" si="0"/>
        <v xml:space="preserve">  </v>
      </c>
      <c r="AS62" s="691"/>
      <c r="AT62" s="18"/>
      <c r="AU62" s="31">
        <v>5.7152875701074262</v>
      </c>
      <c r="AV62" s="31"/>
      <c r="AW62" s="668">
        <v>0.1</v>
      </c>
      <c r="AX62" s="669">
        <v>1</v>
      </c>
      <c r="AY62" s="31" t="str">
        <f t="shared" si="22"/>
        <v xml:space="preserve">  </v>
      </c>
      <c r="AZ62" s="498"/>
      <c r="BA62" s="18"/>
      <c r="BB62" s="716">
        <v>0.26169569886918981</v>
      </c>
      <c r="BC62" s="716"/>
      <c r="BD62" s="660">
        <v>6.0000000000000001E-3</v>
      </c>
      <c r="BE62" s="660">
        <v>0.01</v>
      </c>
      <c r="BF62" s="31" t="str">
        <f t="shared" si="23"/>
        <v xml:space="preserve">  </v>
      </c>
      <c r="BG62" s="348"/>
      <c r="BH62" s="726">
        <f t="shared" si="33"/>
        <v>4.5788719405464828</v>
      </c>
      <c r="BI62" s="670" t="s">
        <v>2720</v>
      </c>
      <c r="BJ62" s="671" t="s">
        <v>2720</v>
      </c>
      <c r="BK62" s="671" t="s">
        <v>2720</v>
      </c>
      <c r="BL62" s="671" t="s">
        <v>2720</v>
      </c>
      <c r="BM62" s="671" t="s">
        <v>2720</v>
      </c>
      <c r="BN62" s="661" t="s">
        <v>2720</v>
      </c>
      <c r="BP62" s="661" t="s">
        <v>2720</v>
      </c>
      <c r="BQ62" s="741" t="s">
        <v>2720</v>
      </c>
      <c r="BR62" s="741" t="s">
        <v>2720</v>
      </c>
      <c r="BS62" s="741" t="s">
        <v>2720</v>
      </c>
      <c r="BT62" s="741" t="s">
        <v>2720</v>
      </c>
      <c r="BU62" s="661" t="s">
        <v>2720</v>
      </c>
      <c r="BV62" s="520"/>
      <c r="BW62" s="666" t="s">
        <v>178</v>
      </c>
      <c r="BX62" s="792"/>
      <c r="BY62" s="742" t="s">
        <v>2720</v>
      </c>
      <c r="BZ62" s="742" t="s">
        <v>2720</v>
      </c>
      <c r="CA62" s="742" t="s">
        <v>2720</v>
      </c>
      <c r="CB62" s="742" t="s">
        <v>2720</v>
      </c>
      <c r="CC62" s="742" t="s">
        <v>2720</v>
      </c>
      <c r="CD62" s="816" t="s">
        <v>2720</v>
      </c>
      <c r="CE62" s="820" t="s">
        <v>2720</v>
      </c>
      <c r="CF62" s="820" t="s">
        <v>2720</v>
      </c>
      <c r="CG62" s="742" t="s">
        <v>2720</v>
      </c>
      <c r="CH62" s="742" t="s">
        <v>2720</v>
      </c>
      <c r="CI62" s="742" t="s">
        <v>2720</v>
      </c>
      <c r="CJ62" s="816"/>
      <c r="CK62" s="479" t="s">
        <v>2720</v>
      </c>
      <c r="CL62" s="479" t="s">
        <v>2720</v>
      </c>
      <c r="CM62" s="479" t="s">
        <v>2720</v>
      </c>
      <c r="CN62" s="479" t="s">
        <v>2720</v>
      </c>
      <c r="CO62" s="742" t="s">
        <v>2720</v>
      </c>
      <c r="CP62" s="658"/>
      <c r="CQ62" s="479" t="s">
        <v>2720</v>
      </c>
      <c r="CR62" s="479" t="s">
        <v>2720</v>
      </c>
      <c r="CS62" s="479" t="s">
        <v>2720</v>
      </c>
      <c r="CT62" s="479" t="s">
        <v>2720</v>
      </c>
      <c r="CU62" s="31">
        <f t="shared" si="2"/>
        <v>0</v>
      </c>
      <c r="CV62" s="658"/>
      <c r="CW62" s="895" t="s">
        <v>2720</v>
      </c>
      <c r="CX62" s="479" t="s">
        <v>2720</v>
      </c>
      <c r="CY62" s="479" t="s">
        <v>2720</v>
      </c>
      <c r="CZ62" s="31" t="s">
        <v>2720</v>
      </c>
      <c r="DA62" s="910" t="s">
        <v>2720</v>
      </c>
      <c r="DB62" s="742" t="s">
        <v>2720</v>
      </c>
      <c r="DC62" s="921"/>
      <c r="DD62" s="479" t="s">
        <v>2720</v>
      </c>
      <c r="DE62" s="479" t="s">
        <v>2720</v>
      </c>
      <c r="DF62" s="742" t="s">
        <v>2720</v>
      </c>
      <c r="DG62" s="742" t="s">
        <v>2720</v>
      </c>
      <c r="DH62" s="742" t="s">
        <v>2720</v>
      </c>
      <c r="DI62" s="943"/>
      <c r="DJ62" s="820" t="s">
        <v>2720</v>
      </c>
      <c r="DK62" s="895" t="s">
        <v>2720</v>
      </c>
      <c r="DL62" s="129"/>
    </row>
    <row r="63" spans="1:116" ht="15" x14ac:dyDescent="0.25">
      <c r="A63" s="536" t="s">
        <v>2071</v>
      </c>
      <c r="B63" s="173" t="s">
        <v>1200</v>
      </c>
      <c r="C63" s="419" t="s">
        <v>584</v>
      </c>
      <c r="D63" s="419">
        <v>9</v>
      </c>
      <c r="E63" s="189">
        <v>1003813</v>
      </c>
      <c r="F63" s="421">
        <v>1</v>
      </c>
      <c r="G63" s="187">
        <v>384118121403201</v>
      </c>
      <c r="H63" s="420">
        <v>201004211200</v>
      </c>
      <c r="I63" s="420"/>
      <c r="J63" s="133" t="s">
        <v>718</v>
      </c>
      <c r="K63" s="167" t="s">
        <v>1681</v>
      </c>
      <c r="L63" s="167" t="s">
        <v>1681</v>
      </c>
      <c r="M63" s="419" t="s">
        <v>1671</v>
      </c>
      <c r="N63" s="417" t="s">
        <v>221</v>
      </c>
      <c r="O63" s="417"/>
      <c r="P63" s="117">
        <v>40289</v>
      </c>
      <c r="Q63" s="112">
        <v>0.5</v>
      </c>
      <c r="R63" s="155" t="s">
        <v>1624</v>
      </c>
      <c r="S63" s="234"/>
      <c r="T63" s="234"/>
      <c r="U63" s="234"/>
      <c r="V63" s="234"/>
      <c r="W63" s="234"/>
      <c r="X63" s="234"/>
      <c r="Y63" s="281"/>
      <c r="Z63" s="234"/>
      <c r="AA63" s="234"/>
      <c r="AB63" s="234"/>
      <c r="AC63" s="234"/>
      <c r="AD63" s="234"/>
      <c r="AE63" s="234"/>
      <c r="AF63" s="281"/>
      <c r="AG63" s="234"/>
      <c r="AH63" s="234"/>
      <c r="AI63" s="234"/>
      <c r="AJ63" s="234"/>
      <c r="AK63" s="234"/>
      <c r="AL63" s="234"/>
      <c r="AM63" s="281"/>
      <c r="AN63" s="690" t="s">
        <v>178</v>
      </c>
      <c r="AO63" s="690" t="s">
        <v>178</v>
      </c>
      <c r="AP63" s="690" t="s">
        <v>178</v>
      </c>
      <c r="AQ63" s="676" t="s">
        <v>178</v>
      </c>
      <c r="AR63" s="429" t="str">
        <f t="shared" si="0"/>
        <v xml:space="preserve">  </v>
      </c>
      <c r="AS63" s="691"/>
      <c r="AT63" s="18"/>
      <c r="AU63" s="31">
        <v>8.8252630821098137</v>
      </c>
      <c r="AV63" s="31"/>
      <c r="AW63" s="668">
        <v>0.1</v>
      </c>
      <c r="AX63" s="669">
        <v>1</v>
      </c>
      <c r="AY63" s="31" t="str">
        <f t="shared" si="22"/>
        <v xml:space="preserve">  </v>
      </c>
      <c r="AZ63" s="498"/>
      <c r="BA63" s="18"/>
      <c r="BB63" s="716">
        <v>0.37446008728867158</v>
      </c>
      <c r="BC63" s="716"/>
      <c r="BD63" s="660">
        <v>6.0000000000000001E-3</v>
      </c>
      <c r="BE63" s="660">
        <v>0.01</v>
      </c>
      <c r="BF63" s="31" t="str">
        <f t="shared" si="23"/>
        <v xml:space="preserve">  </v>
      </c>
      <c r="BG63" s="348"/>
      <c r="BH63" s="726">
        <f t="shared" si="33"/>
        <v>4.2430473041394166</v>
      </c>
      <c r="BI63" s="670" t="s">
        <v>2720</v>
      </c>
      <c r="BJ63" s="671" t="s">
        <v>2720</v>
      </c>
      <c r="BK63" s="671" t="s">
        <v>2720</v>
      </c>
      <c r="BL63" s="671" t="s">
        <v>2720</v>
      </c>
      <c r="BM63" s="671" t="s">
        <v>2720</v>
      </c>
      <c r="BN63" s="661" t="s">
        <v>2720</v>
      </c>
      <c r="BP63" s="661" t="s">
        <v>2720</v>
      </c>
      <c r="BQ63" s="741" t="s">
        <v>2720</v>
      </c>
      <c r="BR63" s="741" t="s">
        <v>2720</v>
      </c>
      <c r="BS63" s="741" t="s">
        <v>2720</v>
      </c>
      <c r="BT63" s="741" t="s">
        <v>2720</v>
      </c>
      <c r="BU63" s="661" t="s">
        <v>2720</v>
      </c>
      <c r="BV63" s="520"/>
      <c r="BW63" s="666" t="s">
        <v>178</v>
      </c>
      <c r="BX63" s="792"/>
      <c r="BY63" s="742" t="s">
        <v>2720</v>
      </c>
      <c r="BZ63" s="742" t="s">
        <v>2720</v>
      </c>
      <c r="CA63" s="742" t="s">
        <v>2720</v>
      </c>
      <c r="CB63" s="742" t="s">
        <v>2720</v>
      </c>
      <c r="CC63" s="742" t="s">
        <v>2720</v>
      </c>
      <c r="CD63" s="816" t="s">
        <v>2720</v>
      </c>
      <c r="CE63" s="820" t="s">
        <v>2720</v>
      </c>
      <c r="CF63" s="820" t="s">
        <v>2720</v>
      </c>
      <c r="CG63" s="742" t="s">
        <v>2720</v>
      </c>
      <c r="CH63" s="742" t="s">
        <v>2720</v>
      </c>
      <c r="CI63" s="742" t="s">
        <v>2720</v>
      </c>
      <c r="CJ63" s="816"/>
      <c r="CK63" s="479" t="s">
        <v>2720</v>
      </c>
      <c r="CL63" s="479" t="s">
        <v>2720</v>
      </c>
      <c r="CM63" s="479" t="s">
        <v>2720</v>
      </c>
      <c r="CN63" s="479" t="s">
        <v>2720</v>
      </c>
      <c r="CO63" s="742" t="s">
        <v>2720</v>
      </c>
      <c r="CP63" s="658"/>
      <c r="CQ63" s="479" t="s">
        <v>2720</v>
      </c>
      <c r="CR63" s="479" t="s">
        <v>2720</v>
      </c>
      <c r="CS63" s="479" t="s">
        <v>2720</v>
      </c>
      <c r="CT63" s="479" t="s">
        <v>2720</v>
      </c>
      <c r="CU63" s="31">
        <f t="shared" si="2"/>
        <v>0</v>
      </c>
      <c r="CV63" s="658"/>
      <c r="CW63" s="895" t="s">
        <v>2720</v>
      </c>
      <c r="CX63" s="479" t="s">
        <v>2720</v>
      </c>
      <c r="CY63" s="479" t="s">
        <v>2720</v>
      </c>
      <c r="CZ63" s="31" t="s">
        <v>2720</v>
      </c>
      <c r="DA63" s="910" t="s">
        <v>2720</v>
      </c>
      <c r="DB63" s="742" t="s">
        <v>2720</v>
      </c>
      <c r="DC63" s="921"/>
      <c r="DD63" s="479" t="s">
        <v>2720</v>
      </c>
      <c r="DE63" s="479" t="s">
        <v>2720</v>
      </c>
      <c r="DF63" s="742" t="s">
        <v>2720</v>
      </c>
      <c r="DG63" s="742" t="s">
        <v>2720</v>
      </c>
      <c r="DH63" s="742" t="s">
        <v>2720</v>
      </c>
      <c r="DI63" s="943"/>
      <c r="DJ63" s="820" t="s">
        <v>2720</v>
      </c>
      <c r="DK63" s="895" t="s">
        <v>2720</v>
      </c>
      <c r="DL63" s="129"/>
    </row>
    <row r="64" spans="1:116" ht="15" x14ac:dyDescent="0.25">
      <c r="A64" s="536" t="s">
        <v>2072</v>
      </c>
      <c r="B64" s="173" t="s">
        <v>1201</v>
      </c>
      <c r="C64" s="419" t="s">
        <v>584</v>
      </c>
      <c r="D64" s="419">
        <v>9</v>
      </c>
      <c r="E64" s="190">
        <v>1003814</v>
      </c>
      <c r="F64" s="421">
        <v>1</v>
      </c>
      <c r="G64" s="187">
        <v>384144121403601</v>
      </c>
      <c r="H64" s="420">
        <v>201004211350</v>
      </c>
      <c r="I64" s="420"/>
      <c r="J64" s="133" t="s">
        <v>719</v>
      </c>
      <c r="K64" s="175" t="s">
        <v>1683</v>
      </c>
      <c r="L64" s="175" t="s">
        <v>1683</v>
      </c>
      <c r="M64" s="419" t="s">
        <v>1672</v>
      </c>
      <c r="N64" s="417"/>
      <c r="O64" s="417"/>
      <c r="P64" s="117">
        <v>40289</v>
      </c>
      <c r="Q64" s="112">
        <v>0.57638888888888895</v>
      </c>
      <c r="R64" s="156" t="s">
        <v>1625</v>
      </c>
      <c r="S64" s="234"/>
      <c r="T64" s="234"/>
      <c r="U64" s="234"/>
      <c r="V64" s="234"/>
      <c r="W64" s="234"/>
      <c r="X64" s="234"/>
      <c r="Y64" s="281"/>
      <c r="Z64" s="234"/>
      <c r="AA64" s="234"/>
      <c r="AB64" s="234"/>
      <c r="AC64" s="234"/>
      <c r="AD64" s="234"/>
      <c r="AE64" s="234"/>
      <c r="AF64" s="281"/>
      <c r="AG64" s="234"/>
      <c r="AH64" s="234"/>
      <c r="AI64" s="234"/>
      <c r="AJ64" s="234"/>
      <c r="AK64" s="234"/>
      <c r="AL64" s="234"/>
      <c r="AM64" s="281"/>
      <c r="AN64" s="690" t="s">
        <v>178</v>
      </c>
      <c r="AO64" s="690" t="s">
        <v>178</v>
      </c>
      <c r="AP64" s="690" t="s">
        <v>178</v>
      </c>
      <c r="AQ64" s="676" t="s">
        <v>178</v>
      </c>
      <c r="AR64" s="429" t="str">
        <f t="shared" si="0"/>
        <v xml:space="preserve">  </v>
      </c>
      <c r="AS64" s="691"/>
      <c r="AT64" s="18"/>
      <c r="AU64" s="31">
        <v>6.2490616248391166</v>
      </c>
      <c r="AV64" s="31"/>
      <c r="AW64" s="668">
        <v>0.1</v>
      </c>
      <c r="AX64" s="669">
        <v>1</v>
      </c>
      <c r="AY64" s="31" t="str">
        <f t="shared" si="22"/>
        <v xml:space="preserve">  </v>
      </c>
      <c r="AZ64" s="498"/>
      <c r="BA64" s="18"/>
      <c r="BB64" s="716">
        <v>0.3741608599431358</v>
      </c>
      <c r="BC64" s="716"/>
      <c r="BD64" s="660">
        <v>6.0000000000000001E-3</v>
      </c>
      <c r="BE64" s="660">
        <v>0.01</v>
      </c>
      <c r="BF64" s="31" t="str">
        <f t="shared" si="23"/>
        <v xml:space="preserve">  </v>
      </c>
      <c r="BG64" s="348"/>
      <c r="BH64" s="726">
        <f t="shared" si="33"/>
        <v>5.987472718398239</v>
      </c>
      <c r="BI64" s="670" t="s">
        <v>2720</v>
      </c>
      <c r="BJ64" s="671" t="s">
        <v>2720</v>
      </c>
      <c r="BK64" s="671" t="s">
        <v>2720</v>
      </c>
      <c r="BL64" s="671" t="s">
        <v>2720</v>
      </c>
      <c r="BM64" s="671" t="s">
        <v>2720</v>
      </c>
      <c r="BN64" s="661" t="s">
        <v>2720</v>
      </c>
      <c r="BP64" s="661" t="s">
        <v>2720</v>
      </c>
      <c r="BQ64" s="741" t="s">
        <v>2720</v>
      </c>
      <c r="BR64" s="741" t="s">
        <v>2720</v>
      </c>
      <c r="BS64" s="741" t="s">
        <v>2720</v>
      </c>
      <c r="BT64" s="741" t="s">
        <v>2720</v>
      </c>
      <c r="BU64" s="661" t="s">
        <v>2720</v>
      </c>
      <c r="BV64" s="520"/>
      <c r="BW64" s="666" t="s">
        <v>178</v>
      </c>
      <c r="BX64" s="792"/>
      <c r="BY64" s="742" t="s">
        <v>2720</v>
      </c>
      <c r="BZ64" s="742" t="s">
        <v>2720</v>
      </c>
      <c r="CA64" s="742" t="s">
        <v>2720</v>
      </c>
      <c r="CB64" s="742" t="s">
        <v>2720</v>
      </c>
      <c r="CC64" s="742" t="s">
        <v>2720</v>
      </c>
      <c r="CD64" s="816" t="s">
        <v>2720</v>
      </c>
      <c r="CE64" s="820" t="s">
        <v>2720</v>
      </c>
      <c r="CF64" s="820" t="s">
        <v>2720</v>
      </c>
      <c r="CG64" s="742" t="s">
        <v>2720</v>
      </c>
      <c r="CH64" s="742" t="s">
        <v>2720</v>
      </c>
      <c r="CI64" s="742" t="s">
        <v>2720</v>
      </c>
      <c r="CJ64" s="816"/>
      <c r="CK64" s="479" t="s">
        <v>2720</v>
      </c>
      <c r="CL64" s="479" t="s">
        <v>2720</v>
      </c>
      <c r="CM64" s="479" t="s">
        <v>2720</v>
      </c>
      <c r="CN64" s="479" t="s">
        <v>2720</v>
      </c>
      <c r="CO64" s="742" t="s">
        <v>2720</v>
      </c>
      <c r="CP64" s="658"/>
      <c r="CQ64" s="479" t="s">
        <v>2720</v>
      </c>
      <c r="CR64" s="479" t="s">
        <v>2720</v>
      </c>
      <c r="CS64" s="479" t="s">
        <v>2720</v>
      </c>
      <c r="CT64" s="479" t="s">
        <v>2720</v>
      </c>
      <c r="CU64" s="31">
        <f t="shared" si="2"/>
        <v>0</v>
      </c>
      <c r="CV64" s="658"/>
      <c r="CW64" s="895" t="s">
        <v>2720</v>
      </c>
      <c r="CX64" s="479" t="s">
        <v>2720</v>
      </c>
      <c r="CY64" s="479" t="s">
        <v>2720</v>
      </c>
      <c r="CZ64" s="31" t="s">
        <v>2720</v>
      </c>
      <c r="DA64" s="910" t="s">
        <v>2720</v>
      </c>
      <c r="DB64" s="742" t="s">
        <v>2720</v>
      </c>
      <c r="DC64" s="921"/>
      <c r="DD64" s="479" t="s">
        <v>2720</v>
      </c>
      <c r="DE64" s="479" t="s">
        <v>2720</v>
      </c>
      <c r="DF64" s="742" t="s">
        <v>2720</v>
      </c>
      <c r="DG64" s="742" t="s">
        <v>2720</v>
      </c>
      <c r="DH64" s="742" t="s">
        <v>2720</v>
      </c>
      <c r="DI64" s="943"/>
      <c r="DJ64" s="820" t="s">
        <v>2720</v>
      </c>
      <c r="DK64" s="895" t="s">
        <v>2720</v>
      </c>
      <c r="DL64" s="129"/>
    </row>
    <row r="65" spans="1:116" ht="15" x14ac:dyDescent="0.25">
      <c r="A65" s="536" t="s">
        <v>2073</v>
      </c>
      <c r="B65" s="173" t="s">
        <v>1202</v>
      </c>
      <c r="C65" s="419" t="s">
        <v>584</v>
      </c>
      <c r="D65" s="419">
        <v>7</v>
      </c>
      <c r="E65" s="191">
        <v>1003817</v>
      </c>
      <c r="F65" s="421">
        <v>1</v>
      </c>
      <c r="G65" s="187">
        <v>384048121402601</v>
      </c>
      <c r="H65" s="420">
        <v>201004221240</v>
      </c>
      <c r="I65" s="420"/>
      <c r="J65" s="133" t="s">
        <v>721</v>
      </c>
      <c r="K65" s="167" t="s">
        <v>1650</v>
      </c>
      <c r="L65" s="167" t="s">
        <v>1650</v>
      </c>
      <c r="M65" s="417" t="s">
        <v>720</v>
      </c>
      <c r="N65" s="417"/>
      <c r="O65" s="417"/>
      <c r="P65" s="117">
        <v>40290</v>
      </c>
      <c r="Q65" s="112">
        <v>0.52777777777777779</v>
      </c>
      <c r="R65" s="157" t="s">
        <v>1626</v>
      </c>
      <c r="S65" s="234"/>
      <c r="T65" s="234"/>
      <c r="U65" s="234"/>
      <c r="V65" s="234"/>
      <c r="W65" s="234"/>
      <c r="X65" s="234"/>
      <c r="Y65" s="281"/>
      <c r="Z65" s="234"/>
      <c r="AA65" s="234"/>
      <c r="AB65" s="234"/>
      <c r="AC65" s="234"/>
      <c r="AD65" s="234"/>
      <c r="AE65" s="234"/>
      <c r="AF65" s="281"/>
      <c r="AG65" s="234"/>
      <c r="AH65" s="234"/>
      <c r="AI65" s="234"/>
      <c r="AJ65" s="234"/>
      <c r="AK65" s="234"/>
      <c r="AL65" s="234"/>
      <c r="AM65" s="281"/>
      <c r="AN65" s="690" t="s">
        <v>178</v>
      </c>
      <c r="AO65" s="690" t="s">
        <v>178</v>
      </c>
      <c r="AP65" s="690" t="s">
        <v>178</v>
      </c>
      <c r="AQ65" s="676" t="s">
        <v>178</v>
      </c>
      <c r="AR65" s="429" t="str">
        <f t="shared" si="0"/>
        <v xml:space="preserve">  </v>
      </c>
      <c r="AS65" s="691"/>
      <c r="AT65" s="18"/>
      <c r="AU65" s="31">
        <v>6.046811292095672</v>
      </c>
      <c r="AV65" s="31"/>
      <c r="AW65" s="668">
        <v>0.1</v>
      </c>
      <c r="AX65" s="669">
        <v>1</v>
      </c>
      <c r="AY65" s="31" t="str">
        <f t="shared" si="22"/>
        <v xml:space="preserve">  </v>
      </c>
      <c r="AZ65" s="498"/>
      <c r="BA65" s="18"/>
      <c r="BB65" s="716">
        <v>0.3167445119277571</v>
      </c>
      <c r="BC65" s="716">
        <v>6.7580083832305959E-3</v>
      </c>
      <c r="BD65" s="660">
        <v>6.0000000000000001E-3</v>
      </c>
      <c r="BE65" s="660">
        <v>0.01</v>
      </c>
      <c r="BF65" s="31" t="str">
        <f t="shared" si="23"/>
        <v xml:space="preserve">  </v>
      </c>
      <c r="BG65" s="348"/>
      <c r="BH65" s="726">
        <f t="shared" si="33"/>
        <v>5.238207323284624</v>
      </c>
      <c r="BI65" s="670" t="s">
        <v>2720</v>
      </c>
      <c r="BJ65" s="671" t="s">
        <v>2720</v>
      </c>
      <c r="BK65" s="671" t="s">
        <v>2720</v>
      </c>
      <c r="BL65" s="671" t="s">
        <v>2720</v>
      </c>
      <c r="BM65" s="671" t="s">
        <v>2720</v>
      </c>
      <c r="BN65" s="661" t="s">
        <v>2720</v>
      </c>
      <c r="BP65" s="661" t="s">
        <v>2720</v>
      </c>
      <c r="BQ65" s="741" t="s">
        <v>2720</v>
      </c>
      <c r="BR65" s="741" t="s">
        <v>2720</v>
      </c>
      <c r="BS65" s="741" t="s">
        <v>2720</v>
      </c>
      <c r="BT65" s="741" t="s">
        <v>2720</v>
      </c>
      <c r="BU65" s="661" t="s">
        <v>2720</v>
      </c>
      <c r="BV65" s="520"/>
      <c r="BW65" s="666" t="s">
        <v>178</v>
      </c>
      <c r="BX65" s="792"/>
      <c r="BY65" s="742" t="s">
        <v>2720</v>
      </c>
      <c r="BZ65" s="742" t="s">
        <v>2720</v>
      </c>
      <c r="CA65" s="742" t="s">
        <v>2720</v>
      </c>
      <c r="CB65" s="742" t="s">
        <v>2720</v>
      </c>
      <c r="CC65" s="742" t="s">
        <v>2720</v>
      </c>
      <c r="CD65" s="816" t="s">
        <v>2720</v>
      </c>
      <c r="CE65" s="820" t="s">
        <v>2720</v>
      </c>
      <c r="CF65" s="820" t="s">
        <v>2720</v>
      </c>
      <c r="CG65" s="742" t="s">
        <v>2720</v>
      </c>
      <c r="CH65" s="742" t="s">
        <v>2720</v>
      </c>
      <c r="CI65" s="742" t="s">
        <v>2720</v>
      </c>
      <c r="CJ65" s="816"/>
      <c r="CK65" s="479" t="s">
        <v>2720</v>
      </c>
      <c r="CL65" s="479" t="s">
        <v>2720</v>
      </c>
      <c r="CM65" s="479" t="s">
        <v>2720</v>
      </c>
      <c r="CN65" s="479" t="s">
        <v>2720</v>
      </c>
      <c r="CO65" s="742" t="s">
        <v>2720</v>
      </c>
      <c r="CP65" s="658"/>
      <c r="CQ65" s="479" t="s">
        <v>2720</v>
      </c>
      <c r="CR65" s="479" t="s">
        <v>2720</v>
      </c>
      <c r="CS65" s="479" t="s">
        <v>2720</v>
      </c>
      <c r="CT65" s="479" t="s">
        <v>2720</v>
      </c>
      <c r="CU65" s="31">
        <f t="shared" si="2"/>
        <v>0</v>
      </c>
      <c r="CV65" s="658"/>
      <c r="CW65" s="895" t="s">
        <v>2720</v>
      </c>
      <c r="CX65" s="479" t="s">
        <v>2720</v>
      </c>
      <c r="CY65" s="479" t="s">
        <v>2720</v>
      </c>
      <c r="CZ65" s="31" t="s">
        <v>2720</v>
      </c>
      <c r="DA65" s="910" t="s">
        <v>2720</v>
      </c>
      <c r="DB65" s="742" t="s">
        <v>2720</v>
      </c>
      <c r="DC65" s="921"/>
      <c r="DD65" s="479" t="s">
        <v>2720</v>
      </c>
      <c r="DE65" s="479" t="s">
        <v>2720</v>
      </c>
      <c r="DF65" s="742" t="s">
        <v>2720</v>
      </c>
      <c r="DG65" s="742" t="s">
        <v>2720</v>
      </c>
      <c r="DH65" s="742" t="s">
        <v>2720</v>
      </c>
      <c r="DI65" s="943"/>
      <c r="DJ65" s="820" t="s">
        <v>2720</v>
      </c>
      <c r="DK65" s="895" t="s">
        <v>2720</v>
      </c>
      <c r="DL65" s="129"/>
    </row>
    <row r="66" spans="1:116" ht="15" x14ac:dyDescent="0.25">
      <c r="A66" s="536" t="s">
        <v>2074</v>
      </c>
      <c r="B66" s="169" t="s">
        <v>1203</v>
      </c>
      <c r="C66" s="104" t="s">
        <v>585</v>
      </c>
      <c r="D66" s="104">
        <v>7</v>
      </c>
      <c r="E66" s="191">
        <v>1002785</v>
      </c>
      <c r="F66" s="421">
        <v>4</v>
      </c>
      <c r="G66" s="171">
        <v>384048121402601</v>
      </c>
      <c r="H66" s="103">
        <v>201004221245</v>
      </c>
      <c r="I66" s="103"/>
      <c r="J66" s="144" t="s">
        <v>722</v>
      </c>
      <c r="K66" s="192" t="s">
        <v>1650</v>
      </c>
      <c r="L66" s="192" t="s">
        <v>1650</v>
      </c>
      <c r="M66" s="159" t="s">
        <v>720</v>
      </c>
      <c r="N66" s="159"/>
      <c r="O66" s="159" t="s">
        <v>40</v>
      </c>
      <c r="P66" s="158">
        <v>40290</v>
      </c>
      <c r="Q66" s="113">
        <v>0.53125</v>
      </c>
      <c r="R66" s="157" t="s">
        <v>1627</v>
      </c>
      <c r="S66" s="233"/>
      <c r="T66" s="233"/>
      <c r="U66" s="233"/>
      <c r="V66" s="233"/>
      <c r="W66" s="233"/>
      <c r="X66" s="233"/>
      <c r="Y66" s="281"/>
      <c r="Z66" s="233"/>
      <c r="AA66" s="233"/>
      <c r="AB66" s="233"/>
      <c r="AC66" s="233"/>
      <c r="AD66" s="233"/>
      <c r="AE66" s="233"/>
      <c r="AF66" s="281"/>
      <c r="AG66" s="233"/>
      <c r="AH66" s="233"/>
      <c r="AI66" s="233"/>
      <c r="AJ66" s="233"/>
      <c r="AK66" s="233"/>
      <c r="AL66" s="233"/>
      <c r="AM66" s="281"/>
      <c r="AN66" s="692" t="s">
        <v>178</v>
      </c>
      <c r="AO66" s="692" t="s">
        <v>178</v>
      </c>
      <c r="AP66" s="692" t="s">
        <v>178</v>
      </c>
      <c r="AQ66" s="679" t="s">
        <v>178</v>
      </c>
      <c r="AR66" s="429" t="str">
        <f t="shared" si="0"/>
        <v xml:space="preserve">  </v>
      </c>
      <c r="AS66" s="693"/>
      <c r="AT66" s="58"/>
      <c r="AU66" s="31">
        <v>6.9018692096353238</v>
      </c>
      <c r="AV66" s="31"/>
      <c r="AW66" s="668">
        <v>0.1</v>
      </c>
      <c r="AX66" s="669">
        <v>1</v>
      </c>
      <c r="AY66" s="31" t="str">
        <f t="shared" si="22"/>
        <v xml:space="preserve">  </v>
      </c>
      <c r="AZ66" s="498"/>
      <c r="BA66" s="18"/>
      <c r="BB66" s="716">
        <v>0.30133721452379525</v>
      </c>
      <c r="BC66" s="716"/>
      <c r="BD66" s="660">
        <v>6.0000000000000001E-3</v>
      </c>
      <c r="BE66" s="660">
        <v>0.01</v>
      </c>
      <c r="BF66" s="31" t="str">
        <f t="shared" si="23"/>
        <v xml:space="preserve">  </v>
      </c>
      <c r="BG66" s="348"/>
      <c r="BH66" s="726">
        <f t="shared" si="33"/>
        <v>4.3660232521229867</v>
      </c>
      <c r="BI66" s="670" t="s">
        <v>2720</v>
      </c>
      <c r="BJ66" s="671" t="s">
        <v>2720</v>
      </c>
      <c r="BK66" s="671" t="s">
        <v>2720</v>
      </c>
      <c r="BL66" s="671" t="s">
        <v>2720</v>
      </c>
      <c r="BM66" s="671" t="s">
        <v>2720</v>
      </c>
      <c r="BN66" s="661" t="s">
        <v>2720</v>
      </c>
      <c r="BP66" s="661" t="s">
        <v>2720</v>
      </c>
      <c r="BQ66" s="741" t="s">
        <v>2720</v>
      </c>
      <c r="BR66" s="741" t="s">
        <v>2720</v>
      </c>
      <c r="BS66" s="741" t="s">
        <v>2720</v>
      </c>
      <c r="BT66" s="741" t="s">
        <v>2720</v>
      </c>
      <c r="BU66" s="661" t="s">
        <v>2720</v>
      </c>
      <c r="BV66" s="520"/>
      <c r="BW66" s="666" t="s">
        <v>178</v>
      </c>
      <c r="BX66" s="792"/>
      <c r="BY66" s="742" t="s">
        <v>2720</v>
      </c>
      <c r="BZ66" s="742" t="s">
        <v>2720</v>
      </c>
      <c r="CA66" s="742" t="s">
        <v>2720</v>
      </c>
      <c r="CB66" s="742" t="s">
        <v>2720</v>
      </c>
      <c r="CC66" s="742" t="s">
        <v>2720</v>
      </c>
      <c r="CD66" s="816" t="s">
        <v>2720</v>
      </c>
      <c r="CE66" s="820" t="s">
        <v>2720</v>
      </c>
      <c r="CF66" s="820" t="s">
        <v>2720</v>
      </c>
      <c r="CG66" s="742" t="s">
        <v>2720</v>
      </c>
      <c r="CH66" s="742" t="s">
        <v>2720</v>
      </c>
      <c r="CI66" s="742" t="s">
        <v>2720</v>
      </c>
      <c r="CJ66" s="816"/>
      <c r="CK66" s="479" t="s">
        <v>2720</v>
      </c>
      <c r="CL66" s="479" t="s">
        <v>2720</v>
      </c>
      <c r="CM66" s="479" t="s">
        <v>2720</v>
      </c>
      <c r="CN66" s="479" t="s">
        <v>2720</v>
      </c>
      <c r="CO66" s="742" t="s">
        <v>2720</v>
      </c>
      <c r="CP66" s="828"/>
      <c r="CQ66" s="479" t="s">
        <v>2720</v>
      </c>
      <c r="CR66" s="479" t="s">
        <v>2720</v>
      </c>
      <c r="CS66" s="479" t="s">
        <v>2720</v>
      </c>
      <c r="CT66" s="479" t="s">
        <v>2720</v>
      </c>
      <c r="CU66" s="31">
        <f t="shared" si="2"/>
        <v>0</v>
      </c>
      <c r="CV66" s="658"/>
      <c r="CW66" s="895" t="s">
        <v>2720</v>
      </c>
      <c r="CX66" s="479" t="s">
        <v>2720</v>
      </c>
      <c r="CY66" s="479" t="s">
        <v>2720</v>
      </c>
      <c r="CZ66" s="31" t="s">
        <v>2720</v>
      </c>
      <c r="DA66" s="910" t="s">
        <v>2720</v>
      </c>
      <c r="DB66" s="742" t="s">
        <v>2720</v>
      </c>
      <c r="DC66" s="921"/>
      <c r="DD66" s="479" t="s">
        <v>2720</v>
      </c>
      <c r="DE66" s="479" t="s">
        <v>2720</v>
      </c>
      <c r="DF66" s="742" t="s">
        <v>2720</v>
      </c>
      <c r="DG66" s="742" t="s">
        <v>2720</v>
      </c>
      <c r="DH66" s="742" t="s">
        <v>2720</v>
      </c>
      <c r="DI66" s="945"/>
      <c r="DJ66" s="820" t="s">
        <v>2720</v>
      </c>
      <c r="DK66" s="895" t="s">
        <v>2720</v>
      </c>
      <c r="DL66" s="70"/>
    </row>
    <row r="67" spans="1:116" ht="45" x14ac:dyDescent="0.25">
      <c r="A67" s="536" t="s">
        <v>2075</v>
      </c>
      <c r="B67" s="173" t="s">
        <v>1204</v>
      </c>
      <c r="C67" s="419" t="s">
        <v>584</v>
      </c>
      <c r="D67" s="419">
        <v>9</v>
      </c>
      <c r="E67" s="193">
        <v>1004202</v>
      </c>
      <c r="F67" s="421">
        <v>1</v>
      </c>
      <c r="G67" s="420">
        <v>11452900</v>
      </c>
      <c r="H67" s="420">
        <v>201005040940</v>
      </c>
      <c r="I67" s="420"/>
      <c r="J67" s="102" t="s">
        <v>48</v>
      </c>
      <c r="K67" s="663" t="s">
        <v>2558</v>
      </c>
      <c r="L67" s="165" t="s">
        <v>729</v>
      </c>
      <c r="M67" s="419" t="s">
        <v>43</v>
      </c>
      <c r="N67" s="419"/>
      <c r="O67" s="419"/>
      <c r="P67" s="117">
        <v>40302</v>
      </c>
      <c r="Q67" s="114">
        <v>0.40277777777777773</v>
      </c>
      <c r="R67" s="92" t="s">
        <v>1628</v>
      </c>
      <c r="S67" s="237" t="s">
        <v>72</v>
      </c>
      <c r="T67" s="33">
        <v>129.69999999999999</v>
      </c>
      <c r="U67" s="275">
        <v>141.6</v>
      </c>
      <c r="V67" s="275">
        <f>U67-T67</f>
        <v>11.900000000000006</v>
      </c>
      <c r="W67" s="33">
        <v>515</v>
      </c>
      <c r="X67" s="33">
        <f>V67/(W67/1000)</f>
        <v>23.106796116504864</v>
      </c>
      <c r="Y67" s="281" t="str">
        <f t="shared" ref="Y67:Y73" si="34">IF(V67&lt;Y$5,"&lt;MDL",IF(V67&lt;Y$6,"E, &lt;RL",IF(V67&gt;Y$6,"  ",)))</f>
        <v xml:space="preserve">  </v>
      </c>
      <c r="Z67" s="29" t="s">
        <v>73</v>
      </c>
      <c r="AA67" s="245">
        <v>130.30000000000001</v>
      </c>
      <c r="AB67" s="275">
        <v>142.80000000000001</v>
      </c>
      <c r="AC67" s="275">
        <f>AB67-AA67</f>
        <v>12.5</v>
      </c>
      <c r="AD67" s="245">
        <v>550</v>
      </c>
      <c r="AE67" s="33">
        <f t="shared" ref="AE67:AE83" si="35">AC67/(AD67/1000)</f>
        <v>22.727272727272727</v>
      </c>
      <c r="AF67" s="281" t="str">
        <f t="shared" ref="AF67:AF73" si="36">IF(AC67&lt;AF$5,"&lt;MDL",IF(AC67&lt;AF$6,"E, &lt;RL",IF(AC67&gt;AF$6,"  ",)))</f>
        <v xml:space="preserve">  </v>
      </c>
      <c r="AG67" s="29" t="s">
        <v>75</v>
      </c>
      <c r="AH67" s="245">
        <v>131.19999999999999</v>
      </c>
      <c r="AI67" s="245">
        <v>144.4</v>
      </c>
      <c r="AJ67" s="33">
        <f>AI67-AH67</f>
        <v>13.200000000000017</v>
      </c>
      <c r="AK67" s="245">
        <v>560</v>
      </c>
      <c r="AL67" s="33">
        <f t="shared" ref="AL67:AL83" si="37">AJ67/(AK67/1000)</f>
        <v>23.571428571428601</v>
      </c>
      <c r="AM67" s="281" t="str">
        <f t="shared" ref="AM67:AM72" si="38">IF(AJ67&lt;AM$5,"&lt;MDL",IF(AJ67&lt;AM$6,"E, &lt;RL",IF(AJ67&gt;AM$6,"  ",)))</f>
        <v xml:space="preserve">  </v>
      </c>
      <c r="AN67" s="547">
        <f>AVERAGE(X67,AE67,AL67)</f>
        <v>23.135165805068727</v>
      </c>
      <c r="AO67" s="547">
        <f>STDEV(X67,AE67,AL67)</f>
        <v>0.42279238608037567</v>
      </c>
      <c r="AP67" s="547">
        <f>AO67/AN67*100</f>
        <v>1.827488031176095</v>
      </c>
      <c r="AQ67" s="29">
        <f t="shared" ref="AQ67:AQ83" si="39">COUNT(X67,AE67,AL67)</f>
        <v>3</v>
      </c>
      <c r="AR67" s="429" t="str">
        <f t="shared" si="0"/>
        <v xml:space="preserve">  </v>
      </c>
      <c r="AT67" s="24" t="s">
        <v>80</v>
      </c>
      <c r="AU67" s="31">
        <v>4.653935898951481</v>
      </c>
      <c r="AV67" s="31"/>
      <c r="AW67" s="668">
        <v>0.1</v>
      </c>
      <c r="AX67" s="669">
        <v>1</v>
      </c>
      <c r="AY67" s="31" t="str">
        <f t="shared" si="22"/>
        <v xml:space="preserve">  </v>
      </c>
      <c r="AZ67" s="498"/>
      <c r="BA67" s="18" t="s">
        <v>80</v>
      </c>
      <c r="BB67" s="716">
        <v>0.48145262048692483</v>
      </c>
      <c r="BC67" s="716"/>
      <c r="BD67" s="660">
        <v>6.0000000000000001E-3</v>
      </c>
      <c r="BE67" s="660">
        <v>0.01</v>
      </c>
      <c r="BF67" s="31" t="str">
        <f t="shared" si="23"/>
        <v xml:space="preserve">  </v>
      </c>
      <c r="BG67" s="348"/>
      <c r="BH67" s="726">
        <f t="shared" si="33"/>
        <v>10.345063424603566</v>
      </c>
      <c r="BI67" s="21" t="s">
        <v>83</v>
      </c>
      <c r="BJ67" s="28">
        <v>1.3643368293442741</v>
      </c>
      <c r="BK67" s="28"/>
      <c r="BL67" s="28">
        <v>0.1</v>
      </c>
      <c r="BM67" s="28">
        <v>1</v>
      </c>
      <c r="BN67" s="31" t="str">
        <f t="shared" ref="BN67:BN92" si="40">IF(BJ67&lt;BL67,"&lt;MDL",IF(BJ67&lt;BM67,"E, &lt;RL",IF(BJ67&gt;BM67,"  ",)))</f>
        <v xml:space="preserve">  </v>
      </c>
      <c r="BP67" s="466" t="s">
        <v>83</v>
      </c>
      <c r="BQ67" s="716">
        <v>0.20800382590395827</v>
      </c>
      <c r="BS67" s="727">
        <v>6.0000000000000001E-3</v>
      </c>
      <c r="BT67" s="716">
        <v>0.01</v>
      </c>
      <c r="BU67" s="31" t="str">
        <f t="shared" ref="BU67:BU92" si="41">IF(BQ67&lt;BS67,"&lt;MDL",IF(BQ67&lt;BT67,"E, &lt;RL",IF(BQ67&gt;BT67,"  ",)))</f>
        <v xml:space="preserve">  </v>
      </c>
      <c r="BV67" s="520"/>
      <c r="BW67" s="31">
        <f>BQ67/BJ67*100</f>
        <v>15.245782524534562</v>
      </c>
      <c r="BX67" s="336"/>
      <c r="BY67" s="33">
        <v>327.80428250504866</v>
      </c>
      <c r="BZ67" s="31"/>
      <c r="CA67" s="680">
        <v>2</v>
      </c>
      <c r="CB67" s="680">
        <v>13</v>
      </c>
      <c r="CC67" s="680" t="str">
        <f t="shared" ref="CC67:CC71" si="42">IF(BY67&lt;CA67,"&lt;MDL",IF(BY67&lt;CB67,"E, &lt;RL",IF(BY67&gt;CB67,"  ",)))</f>
        <v xml:space="preserve">  </v>
      </c>
      <c r="CD67" s="498"/>
      <c r="CE67" s="547">
        <f>BY67*(X67/1000)</f>
        <v>7.5745067219613214</v>
      </c>
      <c r="CF67" s="547"/>
      <c r="CG67" s="660">
        <v>0.5</v>
      </c>
      <c r="CH67" s="660">
        <v>3</v>
      </c>
      <c r="CI67" s="31" t="str">
        <f t="shared" ref="CI67:CI83" si="43">IF(CE67&lt;CG$10,"&lt;MDL",IF(CE67&lt;CH$10,"E, &lt;RL",IF(CE67&gt;CH$10,"  ",)))</f>
        <v xml:space="preserve">  </v>
      </c>
      <c r="CK67" s="227">
        <v>13.494841464662981</v>
      </c>
      <c r="CL67" s="227"/>
      <c r="CM67" s="227">
        <v>0.6</v>
      </c>
      <c r="CN67" s="227">
        <v>0.8</v>
      </c>
      <c r="CO67" s="31" t="str">
        <f t="shared" si="1"/>
        <v xml:space="preserve">  </v>
      </c>
      <c r="CP67" s="658"/>
      <c r="CQ67" s="888">
        <f>CK67*(AE67/1000)</f>
        <v>0.3067009423787041</v>
      </c>
      <c r="CR67" s="28"/>
      <c r="CS67" s="227">
        <v>0.1</v>
      </c>
      <c r="CT67" s="464">
        <v>0.13</v>
      </c>
      <c r="CU67" s="31" t="str">
        <f t="shared" si="2"/>
        <v xml:space="preserve">  </v>
      </c>
      <c r="CW67" s="336">
        <f>CK67/BY67*100</f>
        <v>4.1167373902307522</v>
      </c>
      <c r="CX67" s="227">
        <v>10.832344952791104</v>
      </c>
      <c r="CY67" s="227"/>
      <c r="CZ67" s="10">
        <v>1.2</v>
      </c>
      <c r="DA67" s="910">
        <v>0.7</v>
      </c>
      <c r="DB67" s="675" t="str">
        <f t="shared" ref="DB67:DB71" si="44">IF(CX67&lt;DA67,"&lt;MDL",IF(CX67&lt;CZ67,"E, &lt;RL",IF(CX67&gt;CZ67,"  ",)))</f>
        <v xml:space="preserve">  </v>
      </c>
      <c r="DC67" s="519"/>
      <c r="DD67" s="28">
        <f>CX67*(AL67/1000)</f>
        <v>0.25533384531579062</v>
      </c>
      <c r="DE67" s="28"/>
      <c r="DF67" s="28">
        <v>0.2</v>
      </c>
      <c r="DG67" s="28">
        <v>0.12</v>
      </c>
      <c r="DH67" s="28" t="str">
        <f t="shared" ref="DH67:DH71" si="45">IF(DD67&lt;DG67,"&lt;MDL",IF(DD67&lt;DF67,"E, &lt;RL",IF(DD67&gt;DF67,"  ",)))</f>
        <v xml:space="preserve">  </v>
      </c>
      <c r="DI67" s="335"/>
      <c r="DJ67" s="31">
        <f>CX67/BY67*100</f>
        <v>3.3045159965609265</v>
      </c>
      <c r="DK67" s="550">
        <f>DD67/CE67*100</f>
        <v>3.3709633470319926</v>
      </c>
    </row>
    <row r="68" spans="1:116" ht="45" x14ac:dyDescent="0.25">
      <c r="A68" s="536" t="s">
        <v>2076</v>
      </c>
      <c r="B68" s="173" t="s">
        <v>1205</v>
      </c>
      <c r="C68" s="102" t="s">
        <v>584</v>
      </c>
      <c r="D68" s="419">
        <v>9</v>
      </c>
      <c r="E68" s="194">
        <v>1004201</v>
      </c>
      <c r="F68" s="421">
        <v>1</v>
      </c>
      <c r="G68" s="420">
        <v>11452600</v>
      </c>
      <c r="H68" s="420">
        <v>201005040840</v>
      </c>
      <c r="I68" s="420"/>
      <c r="J68" s="102" t="s">
        <v>78</v>
      </c>
      <c r="K68" s="663" t="s">
        <v>2556</v>
      </c>
      <c r="L68" s="163" t="s">
        <v>1658</v>
      </c>
      <c r="M68" s="419" t="s">
        <v>84</v>
      </c>
      <c r="N68" s="419"/>
      <c r="O68" s="419"/>
      <c r="P68" s="117">
        <v>40302</v>
      </c>
      <c r="Q68" s="114">
        <v>0.3611111111111111</v>
      </c>
      <c r="R68" s="93" t="s">
        <v>1629</v>
      </c>
      <c r="S68" s="237" t="s">
        <v>74</v>
      </c>
      <c r="T68" s="33">
        <v>128.9</v>
      </c>
      <c r="U68" s="275">
        <v>186.4</v>
      </c>
      <c r="V68" s="275">
        <f>U68-T68</f>
        <v>57.5</v>
      </c>
      <c r="W68" s="33">
        <v>210</v>
      </c>
      <c r="X68" s="33">
        <f>V68/(W68/1000)</f>
        <v>273.8095238095238</v>
      </c>
      <c r="Y68" s="281" t="str">
        <f t="shared" si="34"/>
        <v xml:space="preserve">  </v>
      </c>
      <c r="Z68" s="29" t="s">
        <v>76</v>
      </c>
      <c r="AA68" s="33">
        <v>130.19999999999999</v>
      </c>
      <c r="AB68" s="275">
        <v>187.5</v>
      </c>
      <c r="AC68" s="275">
        <f>AB68-AA68</f>
        <v>57.300000000000011</v>
      </c>
      <c r="AD68" s="33">
        <v>270</v>
      </c>
      <c r="AE68" s="33">
        <f t="shared" si="35"/>
        <v>212.22222222222226</v>
      </c>
      <c r="AF68" s="281" t="str">
        <f t="shared" si="36"/>
        <v xml:space="preserve">  </v>
      </c>
      <c r="AG68" s="29" t="s">
        <v>77</v>
      </c>
      <c r="AH68" s="33">
        <v>130.6</v>
      </c>
      <c r="AI68" s="33">
        <v>210.4</v>
      </c>
      <c r="AJ68" s="33">
        <f>AI68-AH68</f>
        <v>79.800000000000011</v>
      </c>
      <c r="AK68" s="33">
        <v>270</v>
      </c>
      <c r="AL68" s="33">
        <f t="shared" si="37"/>
        <v>295.5555555555556</v>
      </c>
      <c r="AM68" s="281" t="str">
        <f t="shared" si="38"/>
        <v xml:space="preserve">  </v>
      </c>
      <c r="AN68" s="547">
        <f>AVERAGE(X68,AE68,AL68)</f>
        <v>260.52910052910056</v>
      </c>
      <c r="AO68" s="547">
        <f>STDEV(X68,AE68,AL68)</f>
        <v>43.224857929107351</v>
      </c>
      <c r="AP68" s="547">
        <f>AO68/AN68*100</f>
        <v>16.591182267671179</v>
      </c>
      <c r="AQ68" s="29">
        <f t="shared" si="39"/>
        <v>3</v>
      </c>
      <c r="AR68" s="429" t="str">
        <f t="shared" si="0"/>
        <v xml:space="preserve">  </v>
      </c>
      <c r="AT68" s="24" t="s">
        <v>81</v>
      </c>
      <c r="AU68" s="31">
        <v>36.114155525832295</v>
      </c>
      <c r="AV68" s="31"/>
      <c r="AW68" s="668">
        <v>0.1</v>
      </c>
      <c r="AX68" s="669">
        <v>1</v>
      </c>
      <c r="AY68" s="31" t="str">
        <f t="shared" si="22"/>
        <v xml:space="preserve">  </v>
      </c>
      <c r="AZ68" s="498"/>
      <c r="BA68" s="18" t="s">
        <v>81</v>
      </c>
      <c r="BB68" s="716">
        <v>0.7445997605076542</v>
      </c>
      <c r="BC68" s="716"/>
      <c r="BD68" s="660">
        <v>6.0000000000000001E-3</v>
      </c>
      <c r="BE68" s="660">
        <v>0.01</v>
      </c>
      <c r="BF68" s="31" t="str">
        <f t="shared" si="23"/>
        <v xml:space="preserve">  </v>
      </c>
      <c r="BG68" s="348"/>
      <c r="BH68" s="726">
        <f t="shared" si="33"/>
        <v>2.0617947440998452</v>
      </c>
      <c r="BI68" s="21" t="s">
        <v>82</v>
      </c>
      <c r="BJ68" s="28">
        <v>1.9380097276117318</v>
      </c>
      <c r="BK68" s="28"/>
      <c r="BL68" s="28">
        <v>0.1</v>
      </c>
      <c r="BM68" s="28">
        <v>1</v>
      </c>
      <c r="BN68" s="31" t="str">
        <f t="shared" si="40"/>
        <v xml:space="preserve">  </v>
      </c>
      <c r="BP68" s="466" t="s">
        <v>82</v>
      </c>
      <c r="BQ68" s="716">
        <v>0.16143823738869231</v>
      </c>
      <c r="BS68" s="727">
        <v>6.0000000000000001E-3</v>
      </c>
      <c r="BT68" s="716">
        <v>0.01</v>
      </c>
      <c r="BU68" s="31" t="str">
        <f t="shared" si="41"/>
        <v xml:space="preserve">  </v>
      </c>
      <c r="BV68" s="520"/>
      <c r="BW68" s="31">
        <f>BQ68/BJ68*100</f>
        <v>8.3301045958957882</v>
      </c>
      <c r="BX68" s="336"/>
      <c r="BY68" s="33">
        <v>196.02211780008722</v>
      </c>
      <c r="BZ68" s="31"/>
      <c r="CA68" s="680">
        <v>2</v>
      </c>
      <c r="CB68" s="680">
        <v>13</v>
      </c>
      <c r="CC68" s="680" t="str">
        <f t="shared" si="42"/>
        <v xml:space="preserve">  </v>
      </c>
      <c r="CD68" s="498"/>
      <c r="CE68" s="547">
        <f>BY68*(X68/1000)</f>
        <v>53.672722730976254</v>
      </c>
      <c r="CF68" s="547"/>
      <c r="CG68" s="660">
        <v>0.5</v>
      </c>
      <c r="CH68" s="660">
        <v>3</v>
      </c>
      <c r="CI68" s="31" t="str">
        <f t="shared" si="43"/>
        <v xml:space="preserve">  </v>
      </c>
      <c r="CK68" s="227">
        <v>3.4256880836523216</v>
      </c>
      <c r="CL68" s="227">
        <v>0.10741834723653665</v>
      </c>
      <c r="CM68" s="227">
        <v>0.6</v>
      </c>
      <c r="CN68" s="227">
        <v>0.8</v>
      </c>
      <c r="CO68" s="31" t="str">
        <f t="shared" si="1"/>
        <v xml:space="preserve">  </v>
      </c>
      <c r="CP68" s="658"/>
      <c r="CQ68" s="888">
        <v>0.72700713775288173</v>
      </c>
      <c r="CR68" s="28">
        <v>2.2796560357976114E-2</v>
      </c>
      <c r="CS68" s="227">
        <v>0.1</v>
      </c>
      <c r="CT68" s="464">
        <v>0.13</v>
      </c>
      <c r="CU68" s="31" t="str">
        <f t="shared" si="2"/>
        <v xml:space="preserve">  </v>
      </c>
      <c r="CW68" s="336">
        <f>CK68/BY68*100</f>
        <v>1.7476028328323658</v>
      </c>
      <c r="CX68" s="227">
        <v>2.6396506086811593</v>
      </c>
      <c r="CY68" s="227"/>
      <c r="CZ68" s="10">
        <v>1.2</v>
      </c>
      <c r="DA68" s="910">
        <v>0.7</v>
      </c>
      <c r="DB68" s="907" t="str">
        <f t="shared" si="44"/>
        <v xml:space="preserve">  </v>
      </c>
      <c r="DC68" s="519"/>
      <c r="DD68" s="28">
        <f>CX68*(AL68/1000)</f>
        <v>0.78016340212132063</v>
      </c>
      <c r="DE68" s="28"/>
      <c r="DF68" s="28">
        <v>0.2</v>
      </c>
      <c r="DG68" s="28">
        <v>0.12</v>
      </c>
      <c r="DH68" s="28" t="str">
        <f t="shared" si="45"/>
        <v xml:space="preserve">  </v>
      </c>
      <c r="DI68" s="335"/>
      <c r="DJ68" s="31">
        <f>CX68/BY68*100</f>
        <v>1.3466085553535352</v>
      </c>
      <c r="DK68" s="550">
        <f>100*DD68/CE68</f>
        <v>1.453556597141034</v>
      </c>
    </row>
    <row r="69" spans="1:116" ht="45" x14ac:dyDescent="0.25">
      <c r="A69" s="536" t="s">
        <v>2077</v>
      </c>
      <c r="B69" s="173" t="s">
        <v>1206</v>
      </c>
      <c r="C69" s="102" t="s">
        <v>584</v>
      </c>
      <c r="D69" s="419">
        <v>9</v>
      </c>
      <c r="E69" s="194">
        <v>1004203</v>
      </c>
      <c r="F69" s="421">
        <v>1</v>
      </c>
      <c r="G69" s="420">
        <v>11452600</v>
      </c>
      <c r="H69" s="420">
        <v>201006010930</v>
      </c>
      <c r="I69" s="420"/>
      <c r="J69" s="102" t="s">
        <v>44</v>
      </c>
      <c r="K69" s="663" t="s">
        <v>2556</v>
      </c>
      <c r="L69" s="163" t="s">
        <v>1658</v>
      </c>
      <c r="M69" s="419" t="s">
        <v>38</v>
      </c>
      <c r="N69" s="419"/>
      <c r="O69" s="419"/>
      <c r="P69" s="117">
        <v>40330</v>
      </c>
      <c r="Q69" s="114">
        <v>0.39583333333333331</v>
      </c>
      <c r="R69" s="94" t="s">
        <v>1630</v>
      </c>
      <c r="S69" s="237" t="s">
        <v>54</v>
      </c>
      <c r="T69" s="33">
        <v>130.6</v>
      </c>
      <c r="U69" s="33">
        <v>138.30000000000001</v>
      </c>
      <c r="V69" s="275">
        <f>U69-T69</f>
        <v>7.7000000000000171</v>
      </c>
      <c r="W69" s="237">
        <v>1350</v>
      </c>
      <c r="X69" s="33">
        <f>V69/(W69/1000)</f>
        <v>5.7037037037037157</v>
      </c>
      <c r="Y69" s="281" t="str">
        <f t="shared" si="34"/>
        <v xml:space="preserve">  </v>
      </c>
      <c r="Z69" s="237" t="s">
        <v>59</v>
      </c>
      <c r="AA69" s="33">
        <v>129.1</v>
      </c>
      <c r="AB69" s="33">
        <v>136.6</v>
      </c>
      <c r="AC69" s="275">
        <f>AB69-AA69</f>
        <v>7.5</v>
      </c>
      <c r="AD69" s="33">
        <v>1230</v>
      </c>
      <c r="AE69" s="33">
        <f t="shared" si="35"/>
        <v>6.0975609756097562</v>
      </c>
      <c r="AF69" s="281" t="str">
        <f t="shared" si="36"/>
        <v xml:space="preserve">  </v>
      </c>
      <c r="AG69" s="237" t="s">
        <v>64</v>
      </c>
      <c r="AH69" s="33">
        <v>132.9</v>
      </c>
      <c r="AI69" s="33">
        <v>142.69999999999999</v>
      </c>
      <c r="AJ69" s="33">
        <f>AI69-AH69</f>
        <v>9.7999999999999829</v>
      </c>
      <c r="AK69" s="33">
        <v>1650</v>
      </c>
      <c r="AL69" s="33">
        <f t="shared" si="37"/>
        <v>5.9393939393939297</v>
      </c>
      <c r="AM69" s="281" t="str">
        <f t="shared" si="38"/>
        <v xml:space="preserve">  </v>
      </c>
      <c r="AN69" s="547">
        <f>AVERAGE(X69,AE69,AL69)</f>
        <v>5.9135528729024678</v>
      </c>
      <c r="AO69" s="547">
        <f>STDEV(X69,AE69,AL69)</f>
        <v>0.19819613567468794</v>
      </c>
      <c r="AP69" s="547">
        <f>AO69/AN69*100</f>
        <v>3.3515576834169751</v>
      </c>
      <c r="AQ69" s="29">
        <f t="shared" si="39"/>
        <v>3</v>
      </c>
      <c r="AR69" s="429" t="str">
        <f t="shared" si="0"/>
        <v xml:space="preserve">  </v>
      </c>
      <c r="AT69" s="662" t="s">
        <v>178</v>
      </c>
      <c r="AU69" s="662" t="s">
        <v>178</v>
      </c>
      <c r="AV69" s="662" t="s">
        <v>178</v>
      </c>
      <c r="AW69" s="661" t="s">
        <v>2720</v>
      </c>
      <c r="AX69" s="661" t="s">
        <v>2720</v>
      </c>
      <c r="AY69" s="10"/>
      <c r="AZ69" s="334"/>
      <c r="BA69" s="662" t="s">
        <v>178</v>
      </c>
      <c r="BB69" s="662" t="s">
        <v>178</v>
      </c>
      <c r="BC69" s="662" t="s">
        <v>178</v>
      </c>
      <c r="BD69" s="661" t="s">
        <v>2720</v>
      </c>
      <c r="BE69" s="661" t="s">
        <v>2720</v>
      </c>
      <c r="BF69" s="10" t="str">
        <f t="shared" ref="BF69:BF92" si="46">IF(BB69&lt;BF$5,"&lt;MDL",IF(BB69&lt;BF$6,"E, &lt;RL",IF(BB69&gt;BF$6,"  ",)))</f>
        <v xml:space="preserve">  </v>
      </c>
      <c r="BG69" s="334"/>
      <c r="BH69" s="852" t="s">
        <v>178</v>
      </c>
      <c r="BI69" s="21" t="s">
        <v>49</v>
      </c>
      <c r="BJ69" s="28">
        <v>1.3045761241914722</v>
      </c>
      <c r="BK69" s="28"/>
      <c r="BL69" s="28">
        <v>0.1</v>
      </c>
      <c r="BM69" s="28">
        <v>1</v>
      </c>
      <c r="BN69" s="31" t="str">
        <f t="shared" si="40"/>
        <v xml:space="preserve">  </v>
      </c>
      <c r="BP69" s="466" t="s">
        <v>68</v>
      </c>
      <c r="BQ69" s="716">
        <v>0.10698856554831386</v>
      </c>
      <c r="BS69" s="727">
        <v>6.0000000000000001E-3</v>
      </c>
      <c r="BT69" s="716">
        <v>0.01</v>
      </c>
      <c r="BU69" s="31" t="str">
        <f t="shared" si="41"/>
        <v xml:space="preserve">  </v>
      </c>
      <c r="BV69" s="520"/>
      <c r="BW69" s="31">
        <f>BQ69/BJ69*100</f>
        <v>8.2010212792006598</v>
      </c>
      <c r="BX69" s="336"/>
      <c r="BY69" s="33">
        <v>390.45650147588822</v>
      </c>
      <c r="BZ69" s="31"/>
      <c r="CA69" s="680">
        <v>2</v>
      </c>
      <c r="CB69" s="680">
        <v>13</v>
      </c>
      <c r="CC69" s="680" t="str">
        <f t="shared" si="42"/>
        <v xml:space="preserve">  </v>
      </c>
      <c r="CD69" s="498"/>
      <c r="CE69" s="547">
        <f>BY69*(X69/1000)</f>
        <v>2.2270481936032192</v>
      </c>
      <c r="CF69" s="547"/>
      <c r="CG69" s="660">
        <v>0.5</v>
      </c>
      <c r="CH69" s="660">
        <v>3</v>
      </c>
      <c r="CI69" s="31" t="str">
        <f t="shared" si="43"/>
        <v>E, &lt;RL</v>
      </c>
      <c r="CK69" s="227">
        <v>20.476276788867239</v>
      </c>
      <c r="CL69" s="227"/>
      <c r="CM69" s="227">
        <v>0.6</v>
      </c>
      <c r="CN69" s="227">
        <v>0.8</v>
      </c>
      <c r="CO69" s="31" t="str">
        <f t="shared" si="1"/>
        <v xml:space="preserve">  </v>
      </c>
      <c r="CP69" s="658"/>
      <c r="CQ69" s="888">
        <f>CK69*(AE69/1000)</f>
        <v>0.12485534627358073</v>
      </c>
      <c r="CR69" s="28"/>
      <c r="CS69" s="227">
        <v>0.1</v>
      </c>
      <c r="CT69" s="464">
        <v>0.13</v>
      </c>
      <c r="CU69" s="31" t="str">
        <f t="shared" si="2"/>
        <v>E, &lt;RL</v>
      </c>
      <c r="CW69" s="336">
        <f>CK69/BY69*100</f>
        <v>5.2441889714907735</v>
      </c>
      <c r="CX69" s="227">
        <v>5.7328630169673875</v>
      </c>
      <c r="CY69" s="227"/>
      <c r="CZ69" s="10">
        <v>1.2</v>
      </c>
      <c r="DA69" s="910">
        <v>0.7</v>
      </c>
      <c r="DB69" s="675" t="str">
        <f t="shared" si="44"/>
        <v xml:space="preserve">  </v>
      </c>
      <c r="DC69" s="519"/>
      <c r="DD69" s="28">
        <f>CX69*(AL69/1000)</f>
        <v>3.4049731858351702E-2</v>
      </c>
      <c r="DE69" s="28"/>
      <c r="DF69" s="28">
        <v>0.2</v>
      </c>
      <c r="DG69" s="28">
        <v>0.12</v>
      </c>
      <c r="DH69" s="28" t="str">
        <f t="shared" si="45"/>
        <v>&lt;MDL</v>
      </c>
      <c r="DI69" s="335"/>
      <c r="DJ69" s="31">
        <f>CX69/BY69*100</f>
        <v>1.4682462695070293</v>
      </c>
      <c r="DK69" s="550" t="s">
        <v>2560</v>
      </c>
    </row>
    <row r="70" spans="1:116" ht="45" x14ac:dyDescent="0.25">
      <c r="A70" s="536" t="s">
        <v>2078</v>
      </c>
      <c r="B70" s="173" t="s">
        <v>1207</v>
      </c>
      <c r="C70" s="419" t="s">
        <v>584</v>
      </c>
      <c r="D70" s="419">
        <v>7</v>
      </c>
      <c r="E70" s="193">
        <v>1004204</v>
      </c>
      <c r="F70" s="421">
        <v>1</v>
      </c>
      <c r="G70" s="420">
        <v>11452900</v>
      </c>
      <c r="H70" s="420">
        <v>201006011030</v>
      </c>
      <c r="I70" s="420"/>
      <c r="J70" s="102" t="s">
        <v>45</v>
      </c>
      <c r="K70" s="663" t="s">
        <v>2558</v>
      </c>
      <c r="L70" s="165" t="s">
        <v>729</v>
      </c>
      <c r="M70" s="419" t="s">
        <v>39</v>
      </c>
      <c r="N70" s="419"/>
      <c r="O70" s="419"/>
      <c r="P70" s="117">
        <v>40330</v>
      </c>
      <c r="Q70" s="114">
        <v>0.4375</v>
      </c>
      <c r="R70" s="92" t="s">
        <v>1631</v>
      </c>
      <c r="S70" s="237" t="s">
        <v>55</v>
      </c>
      <c r="T70" s="33">
        <v>130.9</v>
      </c>
      <c r="U70" s="33">
        <v>152.30000000000001</v>
      </c>
      <c r="V70" s="275">
        <f t="shared" ref="V70:V132" si="47">U70-T70</f>
        <v>21.400000000000006</v>
      </c>
      <c r="W70" s="237">
        <v>300</v>
      </c>
      <c r="X70" s="33">
        <f t="shared" ref="X70:X132" si="48">V70/(W70/1000)</f>
        <v>71.333333333333357</v>
      </c>
      <c r="Y70" s="281" t="str">
        <f t="shared" si="34"/>
        <v xml:space="preserve">  </v>
      </c>
      <c r="Z70" s="237" t="s">
        <v>60</v>
      </c>
      <c r="AA70" s="33">
        <v>130.9</v>
      </c>
      <c r="AB70" s="33">
        <v>161.5</v>
      </c>
      <c r="AC70" s="275">
        <f t="shared" ref="AC70:AC110" si="49">AB70-AA70</f>
        <v>30.599999999999994</v>
      </c>
      <c r="AD70" s="33">
        <v>400</v>
      </c>
      <c r="AE70" s="33">
        <f t="shared" si="35"/>
        <v>76.499999999999986</v>
      </c>
      <c r="AF70" s="281" t="str">
        <f t="shared" si="36"/>
        <v xml:space="preserve">  </v>
      </c>
      <c r="AG70" s="237" t="s">
        <v>65</v>
      </c>
      <c r="AH70" s="33">
        <v>130.9</v>
      </c>
      <c r="AI70" s="33">
        <v>160.6</v>
      </c>
      <c r="AJ70" s="33">
        <f t="shared" ref="AJ70:AJ110" si="50">AI70-AH70</f>
        <v>29.699999999999989</v>
      </c>
      <c r="AK70" s="33">
        <v>375</v>
      </c>
      <c r="AL70" s="33">
        <f t="shared" si="37"/>
        <v>79.199999999999974</v>
      </c>
      <c r="AM70" s="281" t="str">
        <f t="shared" si="38"/>
        <v xml:space="preserve">  </v>
      </c>
      <c r="AN70" s="547">
        <f>AVERAGE(X70,AE70,AL70)</f>
        <v>75.677777777777763</v>
      </c>
      <c r="AO70" s="547">
        <f>STDEV(X70,AE70,AL70)</f>
        <v>3.9972675852572022</v>
      </c>
      <c r="AP70" s="547">
        <f>AO70/AN70*100</f>
        <v>5.2819568737798894</v>
      </c>
      <c r="AQ70" s="29">
        <f t="shared" si="39"/>
        <v>3</v>
      </c>
      <c r="AR70" s="429" t="str">
        <f t="shared" si="0"/>
        <v xml:space="preserve">  </v>
      </c>
      <c r="AT70" s="662" t="s">
        <v>178</v>
      </c>
      <c r="AU70" s="662" t="s">
        <v>178</v>
      </c>
      <c r="AV70" s="662" t="s">
        <v>178</v>
      </c>
      <c r="AW70" s="661" t="s">
        <v>2720</v>
      </c>
      <c r="AX70" s="661" t="s">
        <v>2720</v>
      </c>
      <c r="AY70" s="10"/>
      <c r="AZ70" s="334"/>
      <c r="BA70" s="662" t="s">
        <v>178</v>
      </c>
      <c r="BB70" s="662" t="s">
        <v>178</v>
      </c>
      <c r="BC70" s="662" t="s">
        <v>178</v>
      </c>
      <c r="BD70" s="661" t="s">
        <v>2720</v>
      </c>
      <c r="BE70" s="661" t="s">
        <v>2720</v>
      </c>
      <c r="BF70" s="10" t="str">
        <f t="shared" si="46"/>
        <v xml:space="preserve">  </v>
      </c>
      <c r="BG70" s="334"/>
      <c r="BH70" s="852" t="s">
        <v>178</v>
      </c>
      <c r="BI70" s="21" t="s">
        <v>50</v>
      </c>
      <c r="BJ70" s="28">
        <v>0.89571902623748223</v>
      </c>
      <c r="BK70" s="28">
        <v>2.5387433911807977E-2</v>
      </c>
      <c r="BL70" s="28">
        <v>0.1</v>
      </c>
      <c r="BM70" s="28">
        <v>1</v>
      </c>
      <c r="BN70" s="31" t="str">
        <f t="shared" si="40"/>
        <v>E, &lt;RL</v>
      </c>
      <c r="BP70" s="466" t="s">
        <v>69</v>
      </c>
      <c r="BQ70" s="716">
        <v>0.13759571676469068</v>
      </c>
      <c r="BS70" s="727">
        <v>6.0000000000000001E-3</v>
      </c>
      <c r="BT70" s="716">
        <v>0.01</v>
      </c>
      <c r="BU70" s="31" t="str">
        <f t="shared" si="41"/>
        <v xml:space="preserve">  </v>
      </c>
      <c r="BV70" s="520"/>
      <c r="BW70" s="31">
        <f>BQ70/BJ70*100</f>
        <v>15.361481975287402</v>
      </c>
      <c r="BX70" s="336"/>
      <c r="BY70" s="33">
        <v>253.30962366667708</v>
      </c>
      <c r="BZ70" s="31"/>
      <c r="CA70" s="680">
        <v>2</v>
      </c>
      <c r="CB70" s="680">
        <v>13</v>
      </c>
      <c r="CC70" s="680" t="str">
        <f t="shared" si="42"/>
        <v xml:space="preserve">  </v>
      </c>
      <c r="CD70" s="498"/>
      <c r="CE70" s="547">
        <f>BY70*(X70/1000)</f>
        <v>18.069419821556306</v>
      </c>
      <c r="CF70" s="547"/>
      <c r="CG70" s="660">
        <v>0.5</v>
      </c>
      <c r="CH70" s="660">
        <v>3</v>
      </c>
      <c r="CI70" s="31" t="str">
        <f t="shared" si="43"/>
        <v xml:space="preserve">  </v>
      </c>
      <c r="CK70" s="227">
        <v>11.292064405625329</v>
      </c>
      <c r="CL70" s="227"/>
      <c r="CM70" s="227">
        <v>0.6</v>
      </c>
      <c r="CN70" s="227">
        <v>0.8</v>
      </c>
      <c r="CO70" s="31" t="str">
        <f t="shared" si="1"/>
        <v xml:space="preserve">  </v>
      </c>
      <c r="CP70" s="658"/>
      <c r="CQ70" s="888">
        <f>CK70*(AE70/1000)</f>
        <v>0.86384292703033749</v>
      </c>
      <c r="CR70" s="28"/>
      <c r="CS70" s="227">
        <v>0.1</v>
      </c>
      <c r="CT70" s="464">
        <v>0.13</v>
      </c>
      <c r="CU70" s="31" t="str">
        <f t="shared" si="2"/>
        <v xml:space="preserve">  </v>
      </c>
      <c r="CW70" s="336">
        <f>CK70/BY70*100</f>
        <v>4.4578110543815086</v>
      </c>
      <c r="CX70" s="227">
        <v>1.8916517699084312</v>
      </c>
      <c r="CY70" s="227"/>
      <c r="CZ70" s="10">
        <v>1.2</v>
      </c>
      <c r="DA70" s="910">
        <v>0.7</v>
      </c>
      <c r="DB70" s="907" t="str">
        <f t="shared" si="44"/>
        <v xml:space="preserve">  </v>
      </c>
      <c r="DC70" s="519"/>
      <c r="DD70" s="28">
        <f>CX70*(AL70/1000)</f>
        <v>0.14981882017674772</v>
      </c>
      <c r="DE70" s="28"/>
      <c r="DF70" s="28">
        <v>0.2</v>
      </c>
      <c r="DG70" s="28">
        <v>0.12</v>
      </c>
      <c r="DH70" s="28" t="str">
        <f t="shared" si="45"/>
        <v>E, &lt;RL</v>
      </c>
      <c r="DI70" s="335"/>
      <c r="DJ70" s="31">
        <f>CX70/BY70*100</f>
        <v>0.74677453723495402</v>
      </c>
      <c r="DK70" s="550">
        <f>100*DD70/CE70</f>
        <v>0.82912911236927556</v>
      </c>
    </row>
    <row r="71" spans="1:116" ht="45" x14ac:dyDescent="0.25">
      <c r="A71" s="536" t="s">
        <v>2079</v>
      </c>
      <c r="B71" s="169" t="s">
        <v>1208</v>
      </c>
      <c r="C71" s="104" t="s">
        <v>585</v>
      </c>
      <c r="D71" s="104">
        <v>7</v>
      </c>
      <c r="E71" s="193">
        <v>1001985</v>
      </c>
      <c r="F71" s="421">
        <v>4</v>
      </c>
      <c r="G71" s="103">
        <v>11452900</v>
      </c>
      <c r="H71" s="103">
        <v>201006011035</v>
      </c>
      <c r="I71" s="103"/>
      <c r="J71" s="121" t="s">
        <v>46</v>
      </c>
      <c r="K71" s="663" t="s">
        <v>2558</v>
      </c>
      <c r="L71" s="165" t="s">
        <v>729</v>
      </c>
      <c r="M71" s="104" t="s">
        <v>39</v>
      </c>
      <c r="N71" s="104"/>
      <c r="O71" s="104" t="s">
        <v>40</v>
      </c>
      <c r="P71" s="117">
        <v>40330</v>
      </c>
      <c r="Q71" s="161">
        <v>0.44097222222222227</v>
      </c>
      <c r="R71" s="92" t="s">
        <v>1632</v>
      </c>
      <c r="S71" s="238" t="s">
        <v>56</v>
      </c>
      <c r="T71" s="109">
        <v>131.5</v>
      </c>
      <c r="U71" s="109">
        <v>153.4</v>
      </c>
      <c r="V71" s="106">
        <f t="shared" si="47"/>
        <v>21.900000000000006</v>
      </c>
      <c r="W71" s="238">
        <v>300</v>
      </c>
      <c r="X71" s="109">
        <f t="shared" si="48"/>
        <v>73.000000000000028</v>
      </c>
      <c r="Y71" s="281" t="str">
        <f t="shared" si="34"/>
        <v xml:space="preserve">  </v>
      </c>
      <c r="Z71" s="238" t="s">
        <v>61</v>
      </c>
      <c r="AA71" s="109">
        <v>131.9</v>
      </c>
      <c r="AB71" s="109">
        <v>158.5</v>
      </c>
      <c r="AC71" s="106">
        <f t="shared" si="49"/>
        <v>26.599999999999994</v>
      </c>
      <c r="AD71" s="109">
        <v>350</v>
      </c>
      <c r="AE71" s="109">
        <f t="shared" si="35"/>
        <v>75.999999999999986</v>
      </c>
      <c r="AF71" s="281" t="str">
        <f t="shared" si="36"/>
        <v xml:space="preserve">  </v>
      </c>
      <c r="AG71" s="238" t="s">
        <v>66</v>
      </c>
      <c r="AH71" s="109">
        <v>130.19999999999999</v>
      </c>
      <c r="AI71" s="109">
        <v>163.19999999999999</v>
      </c>
      <c r="AJ71" s="109">
        <f t="shared" si="50"/>
        <v>33</v>
      </c>
      <c r="AK71" s="109">
        <v>425</v>
      </c>
      <c r="AL71" s="109">
        <f t="shared" si="37"/>
        <v>77.64705882352942</v>
      </c>
      <c r="AM71" s="281" t="str">
        <f t="shared" si="38"/>
        <v xml:space="preserve">  </v>
      </c>
      <c r="AN71" s="127">
        <f>AVERAGE(X71,AE71,AL71)</f>
        <v>75.549019607843135</v>
      </c>
      <c r="AO71" s="127">
        <f>STDEV(X71,AE71,AL71)</f>
        <v>2.3561252965235204</v>
      </c>
      <c r="AP71" s="127">
        <f>AO71/AN71*100</f>
        <v>3.1186709089722178</v>
      </c>
      <c r="AQ71" s="124">
        <f t="shared" si="39"/>
        <v>3</v>
      </c>
      <c r="AR71" s="429" t="str">
        <f t="shared" si="0"/>
        <v xml:space="preserve">  </v>
      </c>
      <c r="AS71" s="487"/>
      <c r="AT71" s="662" t="s">
        <v>178</v>
      </c>
      <c r="AU71" s="662" t="s">
        <v>178</v>
      </c>
      <c r="AV71" s="662" t="s">
        <v>178</v>
      </c>
      <c r="AW71" s="661" t="s">
        <v>2720</v>
      </c>
      <c r="AX71" s="661" t="s">
        <v>2720</v>
      </c>
      <c r="AY71" s="10"/>
      <c r="AZ71" s="334"/>
      <c r="BA71" s="662" t="s">
        <v>178</v>
      </c>
      <c r="BB71" s="662" t="s">
        <v>178</v>
      </c>
      <c r="BC71" s="662" t="s">
        <v>178</v>
      </c>
      <c r="BD71" s="661" t="s">
        <v>2720</v>
      </c>
      <c r="BE71" s="661" t="s">
        <v>2720</v>
      </c>
      <c r="BF71" s="10" t="str">
        <f t="shared" si="46"/>
        <v xml:space="preserve">  </v>
      </c>
      <c r="BG71" s="334"/>
      <c r="BH71" s="852" t="s">
        <v>178</v>
      </c>
      <c r="BI71" s="21" t="s">
        <v>51</v>
      </c>
      <c r="BJ71" s="28">
        <v>0.83268798433526747</v>
      </c>
      <c r="BK71" s="28">
        <v>5.4573262908819642E-2</v>
      </c>
      <c r="BL71" s="28">
        <v>0.1</v>
      </c>
      <c r="BM71" s="28">
        <v>1</v>
      </c>
      <c r="BN71" s="31" t="str">
        <f t="shared" si="40"/>
        <v>E, &lt;RL</v>
      </c>
      <c r="BP71" s="728" t="s">
        <v>70</v>
      </c>
      <c r="BQ71" s="733">
        <v>0.15102473837597966</v>
      </c>
      <c r="BR71" s="733"/>
      <c r="BS71" s="727">
        <v>6.0000000000000001E-3</v>
      </c>
      <c r="BT71" s="716">
        <v>0.01</v>
      </c>
      <c r="BU71" s="31" t="str">
        <f t="shared" si="41"/>
        <v xml:space="preserve">  </v>
      </c>
      <c r="BV71" s="520"/>
      <c r="BW71" s="105">
        <f>BQ71/BJ71*100</f>
        <v>18.137014249886445</v>
      </c>
      <c r="BX71" s="771"/>
      <c r="BY71" s="33">
        <v>276.31989393646523</v>
      </c>
      <c r="BZ71" s="31"/>
      <c r="CA71" s="680">
        <v>2</v>
      </c>
      <c r="CB71" s="680">
        <v>13</v>
      </c>
      <c r="CC71" s="680" t="str">
        <f t="shared" si="42"/>
        <v xml:space="preserve">  </v>
      </c>
      <c r="CD71" s="498"/>
      <c r="CE71" s="127">
        <f>BY71*(X71/1000)</f>
        <v>20.171352257361967</v>
      </c>
      <c r="CF71" s="127"/>
      <c r="CG71" s="660">
        <v>0.5</v>
      </c>
      <c r="CH71" s="660">
        <v>3</v>
      </c>
      <c r="CI71" s="31" t="str">
        <f t="shared" si="43"/>
        <v xml:space="preserve">  </v>
      </c>
      <c r="CJ71" s="475"/>
      <c r="CK71" s="108">
        <v>11.314031304994193</v>
      </c>
      <c r="CL71" s="108"/>
      <c r="CM71" s="227">
        <v>0.6</v>
      </c>
      <c r="CN71" s="227">
        <v>0.8</v>
      </c>
      <c r="CO71" s="31" t="str">
        <f t="shared" si="1"/>
        <v xml:space="preserve">  </v>
      </c>
      <c r="CP71" s="828"/>
      <c r="CQ71" s="889">
        <f>CK71*(AE71/1000)</f>
        <v>0.85986637917955855</v>
      </c>
      <c r="CR71" s="801"/>
      <c r="CS71" s="227">
        <v>0.1</v>
      </c>
      <c r="CT71" s="464">
        <v>0.13</v>
      </c>
      <c r="CU71" s="31" t="str">
        <f t="shared" si="2"/>
        <v xml:space="preserve">  </v>
      </c>
      <c r="CV71" s="475"/>
      <c r="CW71" s="771">
        <f>CK71/BY71*100</f>
        <v>4.0945409842968639</v>
      </c>
      <c r="CX71" s="108">
        <v>2.0239862070307812</v>
      </c>
      <c r="CY71" s="108"/>
      <c r="CZ71" s="10">
        <v>1.2</v>
      </c>
      <c r="DA71" s="910">
        <v>0.7</v>
      </c>
      <c r="DB71" s="907" t="str">
        <f t="shared" si="44"/>
        <v xml:space="preserve">  </v>
      </c>
      <c r="DC71" s="480"/>
      <c r="DD71" s="28">
        <f>CX71*(AL71/1000)</f>
        <v>0.15715657607533126</v>
      </c>
      <c r="DE71" s="28"/>
      <c r="DF71" s="28">
        <v>0.2</v>
      </c>
      <c r="DG71" s="28">
        <v>0.12</v>
      </c>
      <c r="DH71" s="28" t="str">
        <f t="shared" si="45"/>
        <v>E, &lt;RL</v>
      </c>
      <c r="DI71" s="335"/>
      <c r="DJ71" s="105">
        <f>CX71/BY71*100</f>
        <v>0.73247936592511875</v>
      </c>
      <c r="DK71" s="924">
        <f>100*DD71/CE71</f>
        <v>0.77910778647957823</v>
      </c>
      <c r="DL71" s="76"/>
    </row>
    <row r="72" spans="1:116" ht="15" x14ac:dyDescent="0.25">
      <c r="A72" s="536" t="s">
        <v>2080</v>
      </c>
      <c r="B72" s="173" t="s">
        <v>1209</v>
      </c>
      <c r="C72" s="102" t="s">
        <v>586</v>
      </c>
      <c r="D72" s="102">
        <v>2</v>
      </c>
      <c r="E72" s="87"/>
      <c r="F72" s="421">
        <v>4</v>
      </c>
      <c r="G72" s="420">
        <v>88888823</v>
      </c>
      <c r="H72" s="420">
        <v>201006021400</v>
      </c>
      <c r="I72" s="420"/>
      <c r="J72" s="2" t="s">
        <v>47</v>
      </c>
      <c r="K72" s="167" t="s">
        <v>124</v>
      </c>
      <c r="L72" s="167"/>
      <c r="M72" s="1" t="s">
        <v>41</v>
      </c>
      <c r="N72" s="1"/>
      <c r="O72" s="1" t="s">
        <v>42</v>
      </c>
      <c r="P72" s="117">
        <v>40331</v>
      </c>
      <c r="Q72" s="202">
        <v>0.58333333333333337</v>
      </c>
      <c r="R72" s="95"/>
      <c r="S72" s="226" t="s">
        <v>57</v>
      </c>
      <c r="T72" s="32">
        <v>130.69999999999999</v>
      </c>
      <c r="U72" s="32">
        <v>130</v>
      </c>
      <c r="V72" s="32">
        <f t="shared" si="47"/>
        <v>-0.69999999999998863</v>
      </c>
      <c r="W72" s="226">
        <v>1300</v>
      </c>
      <c r="X72" s="32">
        <f t="shared" si="48"/>
        <v>-0.53846153846152967</v>
      </c>
      <c r="Y72" s="281" t="str">
        <f t="shared" si="34"/>
        <v>&lt;MDL</v>
      </c>
      <c r="Z72" s="226" t="s">
        <v>62</v>
      </c>
      <c r="AA72" s="32">
        <v>131.5</v>
      </c>
      <c r="AB72" s="32">
        <v>131</v>
      </c>
      <c r="AC72" s="32">
        <f t="shared" si="49"/>
        <v>-0.5</v>
      </c>
      <c r="AD72" s="32">
        <v>725</v>
      </c>
      <c r="AE72" s="32">
        <f t="shared" si="35"/>
        <v>-0.68965517241379315</v>
      </c>
      <c r="AF72" s="281" t="str">
        <f t="shared" si="36"/>
        <v>&lt;MDL</v>
      </c>
      <c r="AG72" s="226" t="s">
        <v>67</v>
      </c>
      <c r="AH72" s="32">
        <v>133.1</v>
      </c>
      <c r="AI72" s="32">
        <v>132.5</v>
      </c>
      <c r="AJ72" s="32">
        <f t="shared" si="50"/>
        <v>-0.59999999999999432</v>
      </c>
      <c r="AK72" s="32">
        <v>1270</v>
      </c>
      <c r="AL72" s="32">
        <f t="shared" si="37"/>
        <v>-0.47244094488188526</v>
      </c>
      <c r="AM72" s="281" t="str">
        <f t="shared" si="38"/>
        <v>&lt;MDL</v>
      </c>
      <c r="AN72" s="457" t="s">
        <v>814</v>
      </c>
      <c r="AO72" s="45"/>
      <c r="AP72" s="45"/>
      <c r="AQ72" s="36">
        <f t="shared" si="39"/>
        <v>3</v>
      </c>
      <c r="AR72" s="429" t="s">
        <v>79</v>
      </c>
      <c r="AS72" s="488"/>
      <c r="AT72" s="662" t="s">
        <v>178</v>
      </c>
      <c r="AU72" s="662" t="s">
        <v>178</v>
      </c>
      <c r="AV72" s="662" t="s">
        <v>178</v>
      </c>
      <c r="AW72" s="661" t="s">
        <v>2720</v>
      </c>
      <c r="AX72" s="661" t="s">
        <v>2720</v>
      </c>
      <c r="AY72" s="10"/>
      <c r="AZ72" s="334"/>
      <c r="BA72" s="662" t="s">
        <v>178</v>
      </c>
      <c r="BB72" s="662" t="s">
        <v>178</v>
      </c>
      <c r="BC72" s="662" t="s">
        <v>178</v>
      </c>
      <c r="BD72" s="661" t="s">
        <v>2720</v>
      </c>
      <c r="BE72" s="661" t="s">
        <v>2720</v>
      </c>
      <c r="BF72" s="10" t="str">
        <f t="shared" si="46"/>
        <v xml:space="preserve">  </v>
      </c>
      <c r="BG72" s="334"/>
      <c r="BH72" s="852" t="s">
        <v>178</v>
      </c>
      <c r="BI72" s="21" t="s">
        <v>52</v>
      </c>
      <c r="BJ72" s="28">
        <v>-2.5385628120435964E-2</v>
      </c>
      <c r="BK72" s="28"/>
      <c r="BL72" s="28">
        <v>0.1</v>
      </c>
      <c r="BM72" s="28">
        <v>1</v>
      </c>
      <c r="BN72" s="31" t="str">
        <f t="shared" si="40"/>
        <v>&lt;MDL</v>
      </c>
      <c r="BP72" s="466" t="s">
        <v>71</v>
      </c>
      <c r="BQ72" s="716">
        <v>2.1238190395293288E-2</v>
      </c>
      <c r="BS72" s="727">
        <v>6.0000000000000001E-3</v>
      </c>
      <c r="BT72" s="716">
        <v>0.01</v>
      </c>
      <c r="BU72" s="31" t="str">
        <f t="shared" si="41"/>
        <v xml:space="preserve">  </v>
      </c>
      <c r="BV72" s="520"/>
      <c r="BW72" s="31" t="s">
        <v>79</v>
      </c>
      <c r="BX72" s="336"/>
      <c r="BY72" s="28" t="s">
        <v>2667</v>
      </c>
      <c r="BZ72" s="105"/>
      <c r="CA72" s="105"/>
      <c r="CB72" s="105"/>
      <c r="CC72" s="237" t="s">
        <v>79</v>
      </c>
      <c r="CD72" s="336" t="s">
        <v>3042</v>
      </c>
      <c r="CE72" s="31">
        <v>0.51670894737419559</v>
      </c>
      <c r="CF72" s="4"/>
      <c r="CG72" s="660">
        <v>0.5</v>
      </c>
      <c r="CH72" s="660">
        <v>3</v>
      </c>
      <c r="CI72" s="31" t="str">
        <f t="shared" si="43"/>
        <v>E, &lt;RL</v>
      </c>
      <c r="CJ72" s="332"/>
      <c r="CK72" s="227" t="s">
        <v>2667</v>
      </c>
      <c r="CL72" s="8"/>
      <c r="CM72" s="227"/>
      <c r="CN72" s="227"/>
      <c r="CO72" s="31" t="s">
        <v>79</v>
      </c>
      <c r="CP72" s="658"/>
      <c r="CQ72" s="840">
        <v>0</v>
      </c>
      <c r="CR72" s="28"/>
      <c r="CS72" s="227">
        <v>0.1</v>
      </c>
      <c r="CT72" s="464">
        <v>0.13</v>
      </c>
      <c r="CU72" s="31" t="str">
        <f t="shared" si="2"/>
        <v>&lt;MDL</v>
      </c>
      <c r="CV72" s="474"/>
      <c r="CW72" s="336" t="s">
        <v>79</v>
      </c>
      <c r="CX72" s="909" t="s">
        <v>2667</v>
      </c>
      <c r="CY72" s="8"/>
      <c r="CZ72" s="10">
        <v>1.2</v>
      </c>
      <c r="DA72" s="910">
        <v>0.7</v>
      </c>
      <c r="DB72" s="457" t="s">
        <v>79</v>
      </c>
      <c r="DC72" s="501"/>
      <c r="DD72" s="31" t="s">
        <v>79</v>
      </c>
      <c r="DE72" s="237"/>
      <c r="DF72" s="237"/>
      <c r="DG72" s="237"/>
      <c r="DH72" s="237"/>
      <c r="DI72" s="498"/>
      <c r="DJ72" s="31" t="s">
        <v>79</v>
      </c>
      <c r="DK72" s="336" t="s">
        <v>79</v>
      </c>
      <c r="DL72" s="35"/>
    </row>
    <row r="73" spans="1:116" ht="45" x14ac:dyDescent="0.25">
      <c r="A73" s="536" t="s">
        <v>2081</v>
      </c>
      <c r="B73" s="173" t="s">
        <v>1210</v>
      </c>
      <c r="C73" s="102" t="s">
        <v>584</v>
      </c>
      <c r="D73" s="419">
        <v>7</v>
      </c>
      <c r="E73" s="194">
        <v>1100450</v>
      </c>
      <c r="F73" s="421">
        <v>1</v>
      </c>
      <c r="G73" s="420">
        <v>11452600</v>
      </c>
      <c r="H73" s="420">
        <v>201012081520</v>
      </c>
      <c r="I73" s="420"/>
      <c r="J73" s="102" t="s">
        <v>85</v>
      </c>
      <c r="K73" s="663" t="s">
        <v>2556</v>
      </c>
      <c r="L73" s="163" t="s">
        <v>1658</v>
      </c>
      <c r="M73" s="419" t="s">
        <v>38</v>
      </c>
      <c r="N73" s="419"/>
      <c r="O73" s="101"/>
      <c r="P73" s="117">
        <v>40520</v>
      </c>
      <c r="Q73" s="114">
        <v>0.63888888888888895</v>
      </c>
      <c r="R73" s="94" t="s">
        <v>97</v>
      </c>
      <c r="S73" s="226" t="s">
        <v>90</v>
      </c>
      <c r="T73" s="33">
        <v>133.69999999999999</v>
      </c>
      <c r="U73" s="33">
        <v>180.7</v>
      </c>
      <c r="V73" s="275">
        <f t="shared" si="47"/>
        <v>47</v>
      </c>
      <c r="W73" s="33">
        <v>707.9</v>
      </c>
      <c r="X73" s="33">
        <f t="shared" si="48"/>
        <v>66.39355841220511</v>
      </c>
      <c r="Y73" s="281" t="str">
        <f t="shared" si="34"/>
        <v xml:space="preserve">  </v>
      </c>
      <c r="Z73" s="36" t="s">
        <v>92</v>
      </c>
      <c r="AA73" s="245">
        <v>134.5</v>
      </c>
      <c r="AB73" s="245">
        <v>154.1</v>
      </c>
      <c r="AC73" s="275">
        <f t="shared" si="49"/>
        <v>19.599999999999994</v>
      </c>
      <c r="AD73" s="245">
        <v>1358</v>
      </c>
      <c r="AE73" s="33">
        <f t="shared" si="35"/>
        <v>14.432989690721644</v>
      </c>
      <c r="AF73" s="281" t="str">
        <f t="shared" si="36"/>
        <v xml:space="preserve">  </v>
      </c>
      <c r="AG73" s="36" t="s">
        <v>94</v>
      </c>
      <c r="AH73" s="245">
        <v>132</v>
      </c>
      <c r="AI73" s="245">
        <v>170.5</v>
      </c>
      <c r="AJ73" s="33">
        <f t="shared" si="50"/>
        <v>38.5</v>
      </c>
      <c r="AK73" s="245">
        <v>758</v>
      </c>
      <c r="AL73" s="33">
        <f t="shared" si="37"/>
        <v>50.791556728232187</v>
      </c>
      <c r="AM73" s="281" t="str">
        <f t="shared" ref="AM73:AM136" si="51">IF(AJ73&lt;AM$5,"&lt;MDL",IF(AJ73&lt;AM$6,"E, &lt;RL",IF(AJ73&gt;AM$6,"  ",)))</f>
        <v xml:space="preserve">  </v>
      </c>
      <c r="AN73" s="547">
        <f t="shared" ref="AN73:AN83" si="52">AVERAGE(X73,AE73,AL73)</f>
        <v>43.872701610386315</v>
      </c>
      <c r="AO73" s="547">
        <f t="shared" ref="AO73:AO83" si="53">STDEV(X73,AE73,AL73)</f>
        <v>26.662297211067685</v>
      </c>
      <c r="AP73" s="547">
        <f>AO73/AN73*100</f>
        <v>60.771952107813021</v>
      </c>
      <c r="AQ73" s="29">
        <f t="shared" si="39"/>
        <v>3</v>
      </c>
      <c r="AR73" s="429" t="str">
        <f t="shared" si="0"/>
        <v xml:space="preserve">  </v>
      </c>
      <c r="AT73" s="662" t="s">
        <v>178</v>
      </c>
      <c r="AU73" s="662" t="s">
        <v>178</v>
      </c>
      <c r="AV73" s="662" t="s">
        <v>178</v>
      </c>
      <c r="AW73" s="661" t="s">
        <v>2720</v>
      </c>
      <c r="AX73" s="661" t="s">
        <v>2720</v>
      </c>
      <c r="AY73" s="10"/>
      <c r="AZ73" s="334"/>
      <c r="BA73" s="662" t="s">
        <v>178</v>
      </c>
      <c r="BB73" s="662" t="s">
        <v>178</v>
      </c>
      <c r="BC73" s="662" t="s">
        <v>178</v>
      </c>
      <c r="BD73" s="661" t="s">
        <v>2720</v>
      </c>
      <c r="BE73" s="661" t="s">
        <v>2720</v>
      </c>
      <c r="BF73" s="10" t="str">
        <f t="shared" si="46"/>
        <v xml:space="preserve">  </v>
      </c>
      <c r="BG73" s="334"/>
      <c r="BH73" s="852" t="s">
        <v>178</v>
      </c>
      <c r="BI73" s="21" t="s">
        <v>164</v>
      </c>
      <c r="BJ73" s="28">
        <v>1.3757418201723823</v>
      </c>
      <c r="BK73" s="28"/>
      <c r="BL73" s="28">
        <v>0.1</v>
      </c>
      <c r="BM73" s="28">
        <v>1</v>
      </c>
      <c r="BN73" s="31" t="str">
        <f t="shared" si="40"/>
        <v xml:space="preserve">  </v>
      </c>
      <c r="BP73" s="466" t="s">
        <v>70</v>
      </c>
      <c r="BQ73" s="716">
        <v>6.1211289127556454E-2</v>
      </c>
      <c r="BS73" s="727">
        <v>6.0000000000000001E-3</v>
      </c>
      <c r="BT73" s="716">
        <v>0.01</v>
      </c>
      <c r="BU73" s="31" t="str">
        <f t="shared" si="41"/>
        <v xml:space="preserve">  </v>
      </c>
      <c r="BV73" s="520"/>
      <c r="BW73" s="31">
        <f>BQ73/BJ73*100</f>
        <v>4.4493296801784075</v>
      </c>
      <c r="BX73" s="336"/>
      <c r="BY73" s="33">
        <v>50.366069648694861</v>
      </c>
      <c r="BZ73" s="31"/>
      <c r="CA73" s="680">
        <v>2</v>
      </c>
      <c r="CB73" s="680">
        <v>13</v>
      </c>
      <c r="CC73" s="680" t="str">
        <f t="shared" ref="CC73:CC74" si="54">IF(BY73&lt;CA73,"&lt;MDL",IF(BY73&lt;CB73,"E, &lt;RL",IF(BY73&gt;CB73,"  ",)))</f>
        <v xml:space="preserve">  </v>
      </c>
      <c r="CD73" s="335"/>
      <c r="CE73" s="547">
        <f>BY73*(X73/1000)</f>
        <v>3.3439825872138131</v>
      </c>
      <c r="CF73" s="547"/>
      <c r="CG73" s="660">
        <v>0.5</v>
      </c>
      <c r="CH73" s="660">
        <v>3</v>
      </c>
      <c r="CI73" s="31" t="str">
        <f t="shared" si="43"/>
        <v xml:space="preserve">  </v>
      </c>
      <c r="CK73" s="28">
        <v>2.6845213604563272</v>
      </c>
      <c r="CL73" s="8"/>
      <c r="CM73" s="227">
        <v>0.6</v>
      </c>
      <c r="CN73" s="227">
        <v>0.8</v>
      </c>
      <c r="CO73" s="31"/>
      <c r="CP73" s="658" t="s">
        <v>3080</v>
      </c>
      <c r="CQ73" s="888">
        <f>CK73*(AE73/1000)</f>
        <v>3.8745669119988217E-2</v>
      </c>
      <c r="CR73" s="28"/>
      <c r="CS73" s="227">
        <v>0.1</v>
      </c>
      <c r="CT73" s="464">
        <v>0.13</v>
      </c>
      <c r="CU73" s="31" t="str">
        <f t="shared" si="2"/>
        <v>&lt;MDL</v>
      </c>
      <c r="CW73" s="336">
        <f>CK73/BY73*100</f>
        <v>5.3300195532050836</v>
      </c>
      <c r="CX73" s="227">
        <v>3.7504830392187465</v>
      </c>
      <c r="CY73" s="227"/>
      <c r="CZ73" s="10">
        <v>1.2</v>
      </c>
      <c r="DA73" s="910">
        <v>0.7</v>
      </c>
      <c r="DB73" s="675" t="str">
        <f t="shared" ref="DB73:DB74" si="55">IF(CX73&lt;DA73,"&lt;MDL",IF(CX73&lt;CZ73,"E, &lt;RL",IF(CX73&gt;CZ73,"  ",)))</f>
        <v xml:space="preserve">  </v>
      </c>
      <c r="DC73" s="519"/>
      <c r="DD73" s="28">
        <f>CX73*(AL73/1000)</f>
        <v>0.19049287204475163</v>
      </c>
      <c r="DE73" s="28"/>
      <c r="DF73" s="28">
        <v>0.2</v>
      </c>
      <c r="DG73" s="28">
        <v>0.12</v>
      </c>
      <c r="DH73" s="28" t="str">
        <f t="shared" ref="DH73:DH74" si="56">IF(DD73&lt;DG73,"&lt;MDL",IF(DD73&lt;DF73,"E, &lt;RL",IF(DD73&gt;DF73,"  ",)))</f>
        <v>E, &lt;RL</v>
      </c>
      <c r="DI73" s="335"/>
      <c r="DJ73" s="31">
        <f>CX73/BY73*100</f>
        <v>7.4464477085039587</v>
      </c>
      <c r="DK73" s="550">
        <f>100*DD73/CE73</f>
        <v>5.6965868414843985</v>
      </c>
    </row>
    <row r="74" spans="1:116" ht="45" x14ac:dyDescent="0.25">
      <c r="A74" s="536" t="s">
        <v>2082</v>
      </c>
      <c r="B74" s="173" t="s">
        <v>1211</v>
      </c>
      <c r="C74" s="102" t="s">
        <v>585</v>
      </c>
      <c r="D74" s="104">
        <v>7</v>
      </c>
      <c r="E74" s="194">
        <v>1100171</v>
      </c>
      <c r="F74" s="421">
        <v>4</v>
      </c>
      <c r="G74" s="420">
        <v>11452600</v>
      </c>
      <c r="H74" s="420">
        <v>201012081521</v>
      </c>
      <c r="I74" s="420"/>
      <c r="J74" s="102" t="s">
        <v>86</v>
      </c>
      <c r="K74" s="663" t="s">
        <v>2556</v>
      </c>
      <c r="L74" s="163" t="s">
        <v>1658</v>
      </c>
      <c r="M74" s="419" t="s">
        <v>87</v>
      </c>
      <c r="N74" s="419"/>
      <c r="O74" s="419" t="s">
        <v>40</v>
      </c>
      <c r="P74" s="117">
        <v>40520</v>
      </c>
      <c r="Q74" s="114">
        <v>0.63958333333333328</v>
      </c>
      <c r="R74" s="94" t="s">
        <v>89</v>
      </c>
      <c r="S74" s="226" t="s">
        <v>91</v>
      </c>
      <c r="T74" s="33">
        <v>131.69999999999999</v>
      </c>
      <c r="U74" s="33">
        <v>151.80000000000001</v>
      </c>
      <c r="V74" s="275">
        <f t="shared" si="47"/>
        <v>20.100000000000023</v>
      </c>
      <c r="W74" s="237">
        <v>761</v>
      </c>
      <c r="X74" s="33">
        <f t="shared" si="48"/>
        <v>26.412614980289124</v>
      </c>
      <c r="Y74" s="281" t="str">
        <f t="shared" ref="Y74:Y137" si="57">IF(V74&lt;Y$5,"&lt;MDL",IF(V74&lt;Y$6,"E, &lt;RL",IF(V74&gt;Y$6,"  ",)))</f>
        <v xml:space="preserve">  </v>
      </c>
      <c r="Z74" s="36" t="s">
        <v>93</v>
      </c>
      <c r="AA74" s="245">
        <v>133.19999999999999</v>
      </c>
      <c r="AB74" s="245">
        <v>144.1</v>
      </c>
      <c r="AC74" s="275">
        <f t="shared" si="49"/>
        <v>10.900000000000006</v>
      </c>
      <c r="AD74" s="245">
        <v>617</v>
      </c>
      <c r="AE74" s="33">
        <f t="shared" si="35"/>
        <v>17.666126418152359</v>
      </c>
      <c r="AF74" s="281" t="str">
        <f t="shared" ref="AF74:AF137" si="58">IF(AC74&lt;AF$5,"&lt;MDL",IF(AC74&lt;AF$6,"E, &lt;RL",IF(AC74&gt;AF$6,"  ",)))</f>
        <v xml:space="preserve">  </v>
      </c>
      <c r="AG74" s="36" t="s">
        <v>95</v>
      </c>
      <c r="AH74" s="239">
        <v>130.5</v>
      </c>
      <c r="AI74" s="239">
        <v>207.5</v>
      </c>
      <c r="AJ74" s="239">
        <f t="shared" si="50"/>
        <v>77</v>
      </c>
      <c r="AK74" s="239">
        <v>715.7</v>
      </c>
      <c r="AL74" s="239">
        <f t="shared" si="37"/>
        <v>107.58697778398771</v>
      </c>
      <c r="AM74" s="281" t="str">
        <f t="shared" si="51"/>
        <v xml:space="preserve">  </v>
      </c>
      <c r="AN74" s="47">
        <f t="shared" si="52"/>
        <v>50.555239727476398</v>
      </c>
      <c r="AO74" s="47">
        <f t="shared" si="53"/>
        <v>49.584167078330424</v>
      </c>
      <c r="AP74" s="47">
        <f>AO74/AN74*100</f>
        <v>98.079184958115817</v>
      </c>
      <c r="AQ74" s="283">
        <f t="shared" si="39"/>
        <v>3</v>
      </c>
      <c r="AR74" s="429" t="str">
        <f t="shared" ref="AR74:AR137" si="59">IF(AN74&lt;AR$5,"&lt;MDL",IF(AN74&lt;AR$6,"E, &lt;RL",IF(AN74&gt;AR$6,"  ",)))</f>
        <v xml:space="preserve">  </v>
      </c>
      <c r="AS74" s="489"/>
      <c r="AT74" s="662" t="s">
        <v>178</v>
      </c>
      <c r="AU74" s="662" t="s">
        <v>178</v>
      </c>
      <c r="AV74" s="662" t="s">
        <v>178</v>
      </c>
      <c r="AW74" s="661" t="s">
        <v>2720</v>
      </c>
      <c r="AX74" s="661" t="s">
        <v>2720</v>
      </c>
      <c r="AY74" s="10"/>
      <c r="AZ74" s="334"/>
      <c r="BA74" s="662" t="s">
        <v>178</v>
      </c>
      <c r="BB74" s="662" t="s">
        <v>178</v>
      </c>
      <c r="BC74" s="662" t="s">
        <v>178</v>
      </c>
      <c r="BD74" s="661" t="s">
        <v>2720</v>
      </c>
      <c r="BE74" s="661" t="s">
        <v>2720</v>
      </c>
      <c r="BF74" s="10" t="str">
        <f t="shared" si="46"/>
        <v xml:space="preserve">  </v>
      </c>
      <c r="BG74" s="334"/>
      <c r="BH74" s="852" t="s">
        <v>178</v>
      </c>
      <c r="BI74" s="21" t="s">
        <v>71</v>
      </c>
      <c r="BJ74" s="28">
        <v>2.3232609905349775</v>
      </c>
      <c r="BK74" s="28"/>
      <c r="BL74" s="28">
        <v>0.1</v>
      </c>
      <c r="BM74" s="28">
        <v>1</v>
      </c>
      <c r="BN74" s="31" t="str">
        <f t="shared" si="40"/>
        <v xml:space="preserve">  </v>
      </c>
      <c r="BP74" s="466" t="s">
        <v>228</v>
      </c>
      <c r="BQ74" s="716">
        <v>5.8830439857251705E-2</v>
      </c>
      <c r="BS74" s="727">
        <v>6.0000000000000001E-3</v>
      </c>
      <c r="BT74" s="716">
        <v>0.01</v>
      </c>
      <c r="BU74" s="31" t="str">
        <f t="shared" si="41"/>
        <v xml:space="preserve">  </v>
      </c>
      <c r="BV74" s="520"/>
      <c r="BW74" s="31">
        <f>BQ74/BJ74*100</f>
        <v>2.5322355127955216</v>
      </c>
      <c r="BX74" s="336"/>
      <c r="BY74" s="33">
        <v>108.44601336398367</v>
      </c>
      <c r="BZ74" s="31"/>
      <c r="CA74" s="680">
        <v>2</v>
      </c>
      <c r="CB74" s="680">
        <v>13</v>
      </c>
      <c r="CC74" s="680" t="str">
        <f t="shared" si="54"/>
        <v xml:space="preserve">  </v>
      </c>
      <c r="CD74" s="335"/>
      <c r="CE74" s="547">
        <f>BY74*(X74/1000)</f>
        <v>2.8643427971301896</v>
      </c>
      <c r="CF74" s="547"/>
      <c r="CG74" s="660">
        <v>0.5</v>
      </c>
      <c r="CH74" s="660">
        <v>3</v>
      </c>
      <c r="CI74" s="31" t="str">
        <f t="shared" si="43"/>
        <v>E, &lt;RL</v>
      </c>
      <c r="CK74" s="227">
        <v>6.4832722214024106</v>
      </c>
      <c r="CL74" s="227"/>
      <c r="CM74" s="227">
        <v>0.6</v>
      </c>
      <c r="CN74" s="227">
        <v>0.8</v>
      </c>
      <c r="CO74" s="31" t="str">
        <f t="shared" ref="CO74:CO137" si="60">IF(CK74&lt;CM74,"&lt;MDL",IF(CK74&lt;CN74,"E, &lt;RL",IF(CK74&gt;CN74,"  ",)))</f>
        <v xml:space="preserve">  </v>
      </c>
      <c r="CP74" s="611" t="s">
        <v>3081</v>
      </c>
      <c r="CQ74" s="888">
        <f>CK74*(AE74/1000)</f>
        <v>0.11453430666659047</v>
      </c>
      <c r="CR74" s="28"/>
      <c r="CS74" s="227">
        <v>0.1</v>
      </c>
      <c r="CT74" s="464">
        <v>0.13</v>
      </c>
      <c r="CU74" s="31" t="str">
        <f t="shared" ref="CU74:CU137" si="61">IF(CQ74&lt;CS74,"&lt;MDL",IF(CQ74&lt;CT74,"E, &lt;RL",IF(CQ74&gt;CT74,"  ",)))</f>
        <v>E, &lt;RL</v>
      </c>
      <c r="CW74" s="336">
        <f>CK74/BY74*100</f>
        <v>5.9783407617228184</v>
      </c>
      <c r="CX74" s="227">
        <v>1.6580813981287243</v>
      </c>
      <c r="CY74" s="227"/>
      <c r="CZ74" s="10">
        <v>1.2</v>
      </c>
      <c r="DA74" s="910">
        <v>0.7</v>
      </c>
      <c r="DB74" s="907" t="str">
        <f t="shared" si="55"/>
        <v xml:space="preserve">  </v>
      </c>
      <c r="DC74" s="519"/>
      <c r="DD74" s="28">
        <f>CX74*(AL74/1000)</f>
        <v>0.17838796654451836</v>
      </c>
      <c r="DE74" s="28"/>
      <c r="DF74" s="28">
        <v>0.2</v>
      </c>
      <c r="DG74" s="28">
        <v>0.12</v>
      </c>
      <c r="DH74" s="28" t="str">
        <f t="shared" si="56"/>
        <v>E, &lt;RL</v>
      </c>
      <c r="DI74" s="335"/>
      <c r="DJ74" s="31">
        <f>CX74/BY74*100</f>
        <v>1.5289463823475089</v>
      </c>
      <c r="DK74" s="550">
        <f>100*DD74/CE74</f>
        <v>6.227884690451396</v>
      </c>
    </row>
    <row r="75" spans="1:116" ht="15" x14ac:dyDescent="0.25">
      <c r="A75" s="536" t="s">
        <v>2083</v>
      </c>
      <c r="B75" s="173" t="s">
        <v>1212</v>
      </c>
      <c r="C75" s="102" t="s">
        <v>586</v>
      </c>
      <c r="D75" s="102">
        <v>2</v>
      </c>
      <c r="E75" s="195">
        <v>1100363</v>
      </c>
      <c r="F75" s="421">
        <v>4</v>
      </c>
      <c r="G75" s="420">
        <v>88888823</v>
      </c>
      <c r="H75" s="420">
        <v>201012100800</v>
      </c>
      <c r="I75" s="420"/>
      <c r="J75" s="102" t="s">
        <v>96</v>
      </c>
      <c r="K75" s="167" t="s">
        <v>124</v>
      </c>
      <c r="L75" s="167"/>
      <c r="M75" s="419" t="s">
        <v>41</v>
      </c>
      <c r="N75" s="419"/>
      <c r="O75" s="419" t="s">
        <v>42</v>
      </c>
      <c r="P75" s="117">
        <v>40522</v>
      </c>
      <c r="Q75" s="114">
        <v>0.33333333333333331</v>
      </c>
      <c r="R75" s="96" t="s">
        <v>88</v>
      </c>
      <c r="S75" s="226" t="s">
        <v>125</v>
      </c>
      <c r="T75" s="245">
        <v>133.30000000000001</v>
      </c>
      <c r="U75" s="245">
        <v>132.4</v>
      </c>
      <c r="V75" s="275">
        <f t="shared" si="47"/>
        <v>-0.90000000000000568</v>
      </c>
      <c r="W75" s="245">
        <v>1415</v>
      </c>
      <c r="X75" s="33">
        <f t="shared" si="48"/>
        <v>-0.63604240282685909</v>
      </c>
      <c r="Y75" s="281" t="str">
        <f t="shared" si="57"/>
        <v>&lt;MDL</v>
      </c>
      <c r="Z75" s="36" t="s">
        <v>138</v>
      </c>
      <c r="AA75" s="245">
        <v>134.5</v>
      </c>
      <c r="AB75" s="245">
        <v>133.69999999999999</v>
      </c>
      <c r="AC75" s="275">
        <f t="shared" si="49"/>
        <v>-0.80000000000001137</v>
      </c>
      <c r="AD75" s="245">
        <v>1358</v>
      </c>
      <c r="AE75" s="33">
        <f t="shared" si="35"/>
        <v>-0.58910162002946342</v>
      </c>
      <c r="AF75" s="281" t="str">
        <f t="shared" si="58"/>
        <v>&lt;MDL</v>
      </c>
      <c r="AG75" s="36" t="s">
        <v>151</v>
      </c>
      <c r="AH75" s="245">
        <v>133.19999999999999</v>
      </c>
      <c r="AI75" s="33">
        <v>132.4</v>
      </c>
      <c r="AJ75" s="33">
        <f t="shared" si="50"/>
        <v>-0.79999999999998295</v>
      </c>
      <c r="AK75" s="245">
        <v>1389</v>
      </c>
      <c r="AL75" s="33">
        <f t="shared" si="37"/>
        <v>-0.57595392368609288</v>
      </c>
      <c r="AM75" s="281" t="str">
        <f t="shared" si="51"/>
        <v>&lt;MDL</v>
      </c>
      <c r="AN75" s="547">
        <f t="shared" si="52"/>
        <v>-0.60036598218080506</v>
      </c>
      <c r="AO75" s="547">
        <f t="shared" si="53"/>
        <v>3.1588300403314021E-2</v>
      </c>
      <c r="AP75" s="547">
        <f t="shared" ref="AP75:AP103" si="62">AO75/AN75*100</f>
        <v>-5.2615073706492836</v>
      </c>
      <c r="AQ75" s="29">
        <f t="shared" si="39"/>
        <v>3</v>
      </c>
      <c r="AR75" s="429" t="str">
        <f t="shared" si="59"/>
        <v>&lt;MDL</v>
      </c>
      <c r="AT75" s="662" t="s">
        <v>178</v>
      </c>
      <c r="AU75" s="662" t="s">
        <v>178</v>
      </c>
      <c r="AV75" s="662" t="s">
        <v>178</v>
      </c>
      <c r="AW75" s="661" t="s">
        <v>2720</v>
      </c>
      <c r="AX75" s="661" t="s">
        <v>2720</v>
      </c>
      <c r="AY75" s="10"/>
      <c r="AZ75" s="334"/>
      <c r="BA75" s="662" t="s">
        <v>178</v>
      </c>
      <c r="BB75" s="662" t="s">
        <v>178</v>
      </c>
      <c r="BC75" s="662" t="s">
        <v>178</v>
      </c>
      <c r="BD75" s="661" t="s">
        <v>2720</v>
      </c>
      <c r="BE75" s="661" t="s">
        <v>2720</v>
      </c>
      <c r="BF75" s="10" t="str">
        <f t="shared" si="46"/>
        <v xml:space="preserve">  </v>
      </c>
      <c r="BG75" s="334"/>
      <c r="BH75" s="852" t="s">
        <v>178</v>
      </c>
      <c r="BI75" s="18" t="s">
        <v>165</v>
      </c>
      <c r="BJ75" s="28">
        <v>-2.1948883318803933E-3</v>
      </c>
      <c r="BK75" s="28"/>
      <c r="BL75" s="28">
        <v>0.1</v>
      </c>
      <c r="BM75" s="28">
        <v>1</v>
      </c>
      <c r="BN75" s="31" t="str">
        <f t="shared" si="40"/>
        <v>&lt;MDL</v>
      </c>
      <c r="BP75" s="466" t="s">
        <v>165</v>
      </c>
      <c r="BQ75" s="716">
        <v>4.670318250214754E-3</v>
      </c>
      <c r="BS75" s="727">
        <v>6.0000000000000001E-3</v>
      </c>
      <c r="BT75" s="716">
        <v>0.01</v>
      </c>
      <c r="BU75" s="31" t="str">
        <f t="shared" si="41"/>
        <v>&lt;MDL</v>
      </c>
      <c r="BV75" s="520"/>
      <c r="BW75" s="31" t="s">
        <v>79</v>
      </c>
      <c r="BX75" s="336"/>
      <c r="BY75" s="28" t="s">
        <v>2667</v>
      </c>
      <c r="BZ75" s="28"/>
      <c r="CA75" s="28"/>
      <c r="CB75" s="28"/>
      <c r="CC75" s="237" t="s">
        <v>79</v>
      </c>
      <c r="CD75" s="817" t="s">
        <v>3043</v>
      </c>
      <c r="CE75" s="840">
        <v>2.9201501091504042E-2</v>
      </c>
      <c r="CF75" s="547"/>
      <c r="CG75" s="660">
        <v>0.5</v>
      </c>
      <c r="CH75" s="660">
        <v>3</v>
      </c>
      <c r="CI75" s="31" t="str">
        <f t="shared" si="43"/>
        <v>&lt;MDL</v>
      </c>
      <c r="CK75" s="227" t="s">
        <v>2667</v>
      </c>
      <c r="CL75" s="227"/>
      <c r="CM75" s="227"/>
      <c r="CN75" s="227"/>
      <c r="CO75" s="31" t="s">
        <v>79</v>
      </c>
      <c r="CP75" s="611" t="s">
        <v>3081</v>
      </c>
      <c r="CQ75" s="840">
        <v>0</v>
      </c>
      <c r="CR75" s="28"/>
      <c r="CS75" s="227">
        <v>0.1</v>
      </c>
      <c r="CT75" s="464">
        <v>0.13</v>
      </c>
      <c r="CU75" s="31" t="str">
        <f t="shared" si="61"/>
        <v>&lt;MDL</v>
      </c>
      <c r="CW75" s="336" t="s">
        <v>79</v>
      </c>
      <c r="CX75" s="909" t="s">
        <v>2667</v>
      </c>
      <c r="CY75" s="227"/>
      <c r="CZ75" s="10">
        <v>1.2</v>
      </c>
      <c r="DA75" s="910">
        <v>0.7</v>
      </c>
      <c r="DB75" s="457" t="s">
        <v>79</v>
      </c>
      <c r="DC75" s="519"/>
      <c r="DD75" s="31" t="s">
        <v>79</v>
      </c>
      <c r="DE75" s="237"/>
      <c r="DF75" s="237"/>
      <c r="DG75" s="237"/>
      <c r="DH75" s="237"/>
      <c r="DI75" s="498"/>
      <c r="DJ75" s="31" t="s">
        <v>79</v>
      </c>
      <c r="DK75" s="336" t="s">
        <v>79</v>
      </c>
    </row>
    <row r="76" spans="1:116" ht="45" x14ac:dyDescent="0.25">
      <c r="A76" s="536" t="s">
        <v>2084</v>
      </c>
      <c r="B76" s="173" t="s">
        <v>1213</v>
      </c>
      <c r="C76" s="102" t="s">
        <v>584</v>
      </c>
      <c r="D76" s="419">
        <v>9</v>
      </c>
      <c r="E76" s="194">
        <v>1108061</v>
      </c>
      <c r="F76" s="421">
        <v>1</v>
      </c>
      <c r="G76" s="420">
        <v>11452600</v>
      </c>
      <c r="H76" s="184">
        <v>201012200830</v>
      </c>
      <c r="I76" s="184"/>
      <c r="J76" s="102" t="s">
        <v>98</v>
      </c>
      <c r="K76" s="663" t="s">
        <v>2556</v>
      </c>
      <c r="L76" s="163" t="s">
        <v>1658</v>
      </c>
      <c r="M76" s="419" t="s">
        <v>38</v>
      </c>
      <c r="N76" s="419"/>
      <c r="O76" s="419"/>
      <c r="P76" s="131">
        <v>40532</v>
      </c>
      <c r="Q76" s="114">
        <v>0.35416666666666669</v>
      </c>
      <c r="R76" s="94" t="s">
        <v>99</v>
      </c>
      <c r="S76" s="237" t="s">
        <v>126</v>
      </c>
      <c r="T76" s="245">
        <v>132.30000000000001</v>
      </c>
      <c r="U76" s="245">
        <v>150.1</v>
      </c>
      <c r="V76" s="275">
        <f t="shared" si="47"/>
        <v>17.799999999999983</v>
      </c>
      <c r="W76" s="245">
        <v>625</v>
      </c>
      <c r="X76" s="33">
        <f t="shared" si="48"/>
        <v>28.479999999999972</v>
      </c>
      <c r="Y76" s="281" t="str">
        <f t="shared" si="57"/>
        <v xml:space="preserve">  </v>
      </c>
      <c r="Z76" s="29" t="s">
        <v>139</v>
      </c>
      <c r="AA76" s="245">
        <v>132.4</v>
      </c>
      <c r="AB76" s="245">
        <v>163.69999999999999</v>
      </c>
      <c r="AC76" s="275">
        <f t="shared" si="49"/>
        <v>31.299999999999983</v>
      </c>
      <c r="AD76" s="245">
        <v>625</v>
      </c>
      <c r="AE76" s="33">
        <f t="shared" si="35"/>
        <v>50.07999999999997</v>
      </c>
      <c r="AF76" s="281" t="str">
        <f t="shared" si="58"/>
        <v xml:space="preserve">  </v>
      </c>
      <c r="AG76" s="29" t="s">
        <v>152</v>
      </c>
      <c r="AH76" s="245">
        <v>132.4</v>
      </c>
      <c r="AI76" s="33">
        <v>181.6</v>
      </c>
      <c r="AJ76" s="33">
        <f t="shared" si="50"/>
        <v>49.199999999999989</v>
      </c>
      <c r="AK76" s="245">
        <v>625</v>
      </c>
      <c r="AL76" s="33">
        <f t="shared" si="37"/>
        <v>78.719999999999985</v>
      </c>
      <c r="AM76" s="281" t="str">
        <f t="shared" si="51"/>
        <v xml:space="preserve">  </v>
      </c>
      <c r="AN76" s="547">
        <f t="shared" si="52"/>
        <v>52.426666666666641</v>
      </c>
      <c r="AO76" s="547">
        <f t="shared" si="53"/>
        <v>25.202073988728269</v>
      </c>
      <c r="AP76" s="547">
        <f t="shared" si="62"/>
        <v>48.071097384400332</v>
      </c>
      <c r="AQ76" s="29">
        <f t="shared" si="39"/>
        <v>3</v>
      </c>
      <c r="AR76" s="429" t="str">
        <f t="shared" si="59"/>
        <v xml:space="preserve">  </v>
      </c>
      <c r="AT76" s="662" t="s">
        <v>178</v>
      </c>
      <c r="AU76" s="662" t="s">
        <v>178</v>
      </c>
      <c r="AV76" s="662" t="s">
        <v>178</v>
      </c>
      <c r="AW76" s="661" t="s">
        <v>2720</v>
      </c>
      <c r="AX76" s="661" t="s">
        <v>2720</v>
      </c>
      <c r="AY76" s="10"/>
      <c r="AZ76" s="334"/>
      <c r="BA76" s="662" t="s">
        <v>178</v>
      </c>
      <c r="BB76" s="662" t="s">
        <v>178</v>
      </c>
      <c r="BC76" s="662" t="s">
        <v>178</v>
      </c>
      <c r="BD76" s="661" t="s">
        <v>2720</v>
      </c>
      <c r="BE76" s="661" t="s">
        <v>2720</v>
      </c>
      <c r="BF76" s="10" t="str">
        <f t="shared" si="46"/>
        <v xml:space="preserve">  </v>
      </c>
      <c r="BG76" s="334"/>
      <c r="BH76" s="852" t="s">
        <v>178</v>
      </c>
      <c r="BI76" s="18" t="s">
        <v>68</v>
      </c>
      <c r="BJ76" s="28">
        <v>1.0993779703740685</v>
      </c>
      <c r="BK76" s="28"/>
      <c r="BL76" s="28">
        <v>0.1</v>
      </c>
      <c r="BM76" s="28">
        <v>1</v>
      </c>
      <c r="BN76" s="31" t="str">
        <f t="shared" si="40"/>
        <v xml:space="preserve">  </v>
      </c>
      <c r="BP76" s="466" t="s">
        <v>229</v>
      </c>
      <c r="BQ76" s="716">
        <v>0.11960971581046717</v>
      </c>
      <c r="BS76" s="727">
        <v>6.0000000000000001E-3</v>
      </c>
      <c r="BT76" s="716">
        <v>0.01</v>
      </c>
      <c r="BU76" s="31" t="str">
        <f t="shared" si="41"/>
        <v xml:space="preserve">  </v>
      </c>
      <c r="BV76" s="520"/>
      <c r="BW76" s="31">
        <f t="shared" ref="BW76:BW83" si="63">BQ76/BJ76*100</f>
        <v>10.879762832592453</v>
      </c>
      <c r="BX76" s="336"/>
      <c r="BY76" s="33">
        <v>62.352674553419128</v>
      </c>
      <c r="BZ76" s="31"/>
      <c r="CA76" s="680">
        <v>2</v>
      </c>
      <c r="CB76" s="680">
        <v>13</v>
      </c>
      <c r="CC76" s="680" t="str">
        <f t="shared" ref="CC76:CC83" si="64">IF(BY76&lt;CA76,"&lt;MDL",IF(BY76&lt;CB76,"E, &lt;RL",IF(BY76&gt;CB76,"  ",)))</f>
        <v xml:space="preserve">  </v>
      </c>
      <c r="CD76" s="335"/>
      <c r="CE76" s="547">
        <f t="shared" ref="CE76:CE83" si="65">BY76*(X76/1000)</f>
        <v>1.775804171281375</v>
      </c>
      <c r="CF76" s="547"/>
      <c r="CG76" s="660">
        <v>0.5</v>
      </c>
      <c r="CH76" s="660">
        <v>3</v>
      </c>
      <c r="CI76" s="31" t="str">
        <f t="shared" si="43"/>
        <v>E, &lt;RL</v>
      </c>
      <c r="CK76" s="227">
        <v>1.1186325849154424</v>
      </c>
      <c r="CL76" s="227"/>
      <c r="CM76" s="227">
        <v>0.6</v>
      </c>
      <c r="CN76" s="227">
        <v>0.8</v>
      </c>
      <c r="CO76" s="31" t="str">
        <f t="shared" si="60"/>
        <v xml:space="preserve">  </v>
      </c>
      <c r="CP76" s="658"/>
      <c r="CQ76" s="888">
        <f>CK76*(AE76/1000)</f>
        <v>5.6021119852565325E-2</v>
      </c>
      <c r="CR76" s="28"/>
      <c r="CS76" s="227">
        <v>0.1</v>
      </c>
      <c r="CT76" s="464">
        <v>0.13</v>
      </c>
      <c r="CU76" s="31" t="str">
        <f t="shared" si="61"/>
        <v>&lt;MDL</v>
      </c>
      <c r="CW76" s="336">
        <f>CK76/BY76*100</f>
        <v>1.7940410622756549</v>
      </c>
      <c r="CX76" s="227">
        <v>1.2754911678453367</v>
      </c>
      <c r="CY76" s="227"/>
      <c r="CZ76" s="10">
        <v>1.2</v>
      </c>
      <c r="DA76" s="910">
        <v>0.7</v>
      </c>
      <c r="DB76" s="907" t="str">
        <f t="shared" ref="DB76:DB83" si="66">IF(CX76&lt;DA76,"&lt;MDL",IF(CX76&lt;CZ76,"E, &lt;RL",IF(CX76&gt;CZ76,"  ",)))</f>
        <v xml:space="preserve">  </v>
      </c>
      <c r="DC76" s="519"/>
      <c r="DD76" s="28">
        <f t="shared" ref="DD76:DD83" si="67">CX76*(AL76/1000)</f>
        <v>0.10040666473278488</v>
      </c>
      <c r="DE76" s="28"/>
      <c r="DF76" s="28">
        <v>0.2</v>
      </c>
      <c r="DG76" s="28">
        <v>0.12</v>
      </c>
      <c r="DH76" s="28" t="str">
        <f t="shared" ref="DH76:DH83" si="68">IF(DD76&lt;DG76,"&lt;MDL",IF(DD76&lt;DF76,"E, &lt;RL",IF(DD76&gt;DF76,"  ",)))</f>
        <v>&lt;MDL</v>
      </c>
      <c r="DI76" s="335"/>
      <c r="DJ76" s="31">
        <f t="shared" ref="DJ76:DJ83" si="69">CX76/BY76*100</f>
        <v>2.0456077898512453</v>
      </c>
      <c r="DK76" s="550" t="s">
        <v>2560</v>
      </c>
    </row>
    <row r="77" spans="1:116" ht="15" x14ac:dyDescent="0.25">
      <c r="A77" s="536" t="s">
        <v>2085</v>
      </c>
      <c r="B77" s="173" t="s">
        <v>1214</v>
      </c>
      <c r="C77" s="102" t="s">
        <v>584</v>
      </c>
      <c r="D77" s="419">
        <v>9</v>
      </c>
      <c r="E77" s="196">
        <v>1100516</v>
      </c>
      <c r="F77" s="421">
        <v>1</v>
      </c>
      <c r="G77" s="420">
        <v>384043121402301</v>
      </c>
      <c r="H77" s="420">
        <v>201012201020</v>
      </c>
      <c r="I77" s="420"/>
      <c r="J77" s="102" t="s">
        <v>100</v>
      </c>
      <c r="K77" s="164" t="s">
        <v>102</v>
      </c>
      <c r="L77" s="164"/>
      <c r="M77" s="419" t="s">
        <v>102</v>
      </c>
      <c r="N77" s="419"/>
      <c r="O77" s="419"/>
      <c r="P77" s="117">
        <v>40532</v>
      </c>
      <c r="Q77" s="114">
        <v>0.43055555555555558</v>
      </c>
      <c r="R77" s="97" t="s">
        <v>101</v>
      </c>
      <c r="S77" s="237" t="s">
        <v>127</v>
      </c>
      <c r="T77" s="245">
        <v>132.69999999999999</v>
      </c>
      <c r="U77" s="245">
        <v>149.9</v>
      </c>
      <c r="V77" s="275">
        <f t="shared" si="47"/>
        <v>17.200000000000017</v>
      </c>
      <c r="W77" s="245">
        <v>325</v>
      </c>
      <c r="X77" s="33">
        <f t="shared" si="48"/>
        <v>52.923076923076977</v>
      </c>
      <c r="Y77" s="281" t="str">
        <f t="shared" si="57"/>
        <v xml:space="preserve">  </v>
      </c>
      <c r="Z77" s="29" t="s">
        <v>140</v>
      </c>
      <c r="AA77" s="245">
        <v>132</v>
      </c>
      <c r="AB77" s="245">
        <v>252.5</v>
      </c>
      <c r="AC77" s="275">
        <f t="shared" si="49"/>
        <v>120.5</v>
      </c>
      <c r="AD77" s="245">
        <v>345</v>
      </c>
      <c r="AE77" s="33">
        <f t="shared" si="35"/>
        <v>349.27536231884062</v>
      </c>
      <c r="AF77" s="281" t="str">
        <f t="shared" si="58"/>
        <v xml:space="preserve">  </v>
      </c>
      <c r="AG77" s="29" t="s">
        <v>153</v>
      </c>
      <c r="AH77" s="245">
        <v>132.80000000000001</v>
      </c>
      <c r="AI77" s="33">
        <v>182.4</v>
      </c>
      <c r="AJ77" s="33">
        <f t="shared" si="50"/>
        <v>49.599999999999994</v>
      </c>
      <c r="AK77" s="245">
        <v>325</v>
      </c>
      <c r="AL77" s="33">
        <f t="shared" si="37"/>
        <v>152.61538461538458</v>
      </c>
      <c r="AM77" s="281" t="str">
        <f t="shared" si="51"/>
        <v xml:space="preserve">  </v>
      </c>
      <c r="AN77" s="47">
        <f t="shared" si="52"/>
        <v>184.93794128576738</v>
      </c>
      <c r="AO77" s="47">
        <f t="shared" si="53"/>
        <v>150.79698278515264</v>
      </c>
      <c r="AP77" s="47">
        <f t="shared" si="62"/>
        <v>81.539235127604286</v>
      </c>
      <c r="AQ77" s="283">
        <f t="shared" si="39"/>
        <v>3</v>
      </c>
      <c r="AR77" s="429" t="str">
        <f t="shared" si="59"/>
        <v xml:space="preserve">  </v>
      </c>
      <c r="AS77" s="489"/>
      <c r="AT77" s="662" t="s">
        <v>178</v>
      </c>
      <c r="AU77" s="662" t="s">
        <v>178</v>
      </c>
      <c r="AV77" s="662" t="s">
        <v>178</v>
      </c>
      <c r="AW77" s="661" t="s">
        <v>2720</v>
      </c>
      <c r="AX77" s="661" t="s">
        <v>2720</v>
      </c>
      <c r="AY77" s="10"/>
      <c r="AZ77" s="334"/>
      <c r="BA77" s="662" t="s">
        <v>178</v>
      </c>
      <c r="BB77" s="662" t="s">
        <v>178</v>
      </c>
      <c r="BC77" s="662" t="s">
        <v>178</v>
      </c>
      <c r="BD77" s="661" t="s">
        <v>2720</v>
      </c>
      <c r="BE77" s="661" t="s">
        <v>2720</v>
      </c>
      <c r="BF77" s="10" t="str">
        <f t="shared" si="46"/>
        <v xml:space="preserve">  </v>
      </c>
      <c r="BG77" s="334"/>
      <c r="BH77" s="852" t="s">
        <v>178</v>
      </c>
      <c r="BI77" s="18" t="s">
        <v>166</v>
      </c>
      <c r="BJ77" s="28">
        <v>3.0603170752751034</v>
      </c>
      <c r="BK77" s="28"/>
      <c r="BL77" s="28">
        <v>0.1</v>
      </c>
      <c r="BM77" s="28">
        <v>1</v>
      </c>
      <c r="BN77" s="31" t="str">
        <f t="shared" si="40"/>
        <v xml:space="preserve">  </v>
      </c>
      <c r="BP77" s="466" t="s">
        <v>230</v>
      </c>
      <c r="BQ77" s="716">
        <v>0.17611436216664095</v>
      </c>
      <c r="BS77" s="727">
        <v>6.0000000000000001E-3</v>
      </c>
      <c r="BT77" s="716">
        <v>0.01</v>
      </c>
      <c r="BU77" s="31" t="str">
        <f t="shared" si="41"/>
        <v xml:space="preserve">  </v>
      </c>
      <c r="BV77" s="520"/>
      <c r="BW77" s="31">
        <f t="shared" si="63"/>
        <v>5.7547750064692025</v>
      </c>
      <c r="BX77" s="336"/>
      <c r="BY77" s="33">
        <v>139.7179183875879</v>
      </c>
      <c r="BZ77" s="31"/>
      <c r="CA77" s="680">
        <v>2</v>
      </c>
      <c r="CB77" s="680">
        <v>13</v>
      </c>
      <c r="CC77" s="680" t="str">
        <f t="shared" si="64"/>
        <v xml:space="preserve">  </v>
      </c>
      <c r="CD77" s="335"/>
      <c r="CE77" s="547">
        <f t="shared" si="65"/>
        <v>7.3943021423585051</v>
      </c>
      <c r="CF77" s="547"/>
      <c r="CG77" s="660">
        <v>0.5</v>
      </c>
      <c r="CH77" s="660">
        <v>3</v>
      </c>
      <c r="CI77" s="31" t="str">
        <f t="shared" si="43"/>
        <v xml:space="preserve">  </v>
      </c>
      <c r="CK77" s="28">
        <v>0.38103523374862058</v>
      </c>
      <c r="CL77" s="28">
        <v>4.6831146047316474E-2</v>
      </c>
      <c r="CM77" s="227">
        <v>0.6</v>
      </c>
      <c r="CN77" s="227">
        <v>0.8</v>
      </c>
      <c r="CO77" s="31" t="str">
        <f t="shared" si="60"/>
        <v>&lt;MDL</v>
      </c>
      <c r="CP77" s="658" t="s">
        <v>3079</v>
      </c>
      <c r="CQ77" s="888">
        <v>0.13308621932379355</v>
      </c>
      <c r="CR77" s="28">
        <v>1.6356965503482999E-2</v>
      </c>
      <c r="CS77" s="227">
        <v>0.1</v>
      </c>
      <c r="CT77" s="464">
        <v>0.13</v>
      </c>
      <c r="CU77" s="31" t="str">
        <f t="shared" si="61"/>
        <v xml:space="preserve">  </v>
      </c>
      <c r="CW77" s="336" t="str">
        <f t="shared" ref="CW77" si="70">IF(CS77&lt;CU$9,"&lt;MDL",IF(CS77&lt;CV$9,"E, &lt;RL",IF(CS77&gt;CV$9,"  ",)))</f>
        <v>&lt;MDL</v>
      </c>
      <c r="CX77" s="227">
        <v>1.4040205387380322</v>
      </c>
      <c r="CY77" s="227"/>
      <c r="CZ77" s="10">
        <v>1.2</v>
      </c>
      <c r="DA77" s="910">
        <v>0.7</v>
      </c>
      <c r="DB77" s="907" t="str">
        <f t="shared" si="66"/>
        <v xml:space="preserve">  </v>
      </c>
      <c r="DC77" s="519"/>
      <c r="DD77" s="28">
        <f t="shared" si="67"/>
        <v>0.21427513452740427</v>
      </c>
      <c r="DE77" s="28"/>
      <c r="DF77" s="28">
        <v>0.2</v>
      </c>
      <c r="DG77" s="28">
        <v>0.12</v>
      </c>
      <c r="DH77" s="28" t="str">
        <f t="shared" si="68"/>
        <v xml:space="preserve">  </v>
      </c>
      <c r="DI77" s="335"/>
      <c r="DJ77" s="31">
        <f t="shared" si="69"/>
        <v>1.0048965479453931</v>
      </c>
      <c r="DK77" s="550">
        <f t="shared" ref="DK77:DK83" si="71">100*DD77/CE77</f>
        <v>2.8978412080285718</v>
      </c>
    </row>
    <row r="78" spans="1:116" ht="45" x14ac:dyDescent="0.25">
      <c r="A78" s="536" t="s">
        <v>2086</v>
      </c>
      <c r="B78" s="173" t="s">
        <v>1215</v>
      </c>
      <c r="C78" s="102" t="s">
        <v>584</v>
      </c>
      <c r="D78" s="419">
        <v>9</v>
      </c>
      <c r="E78" s="194">
        <v>1108062</v>
      </c>
      <c r="F78" s="421">
        <v>1</v>
      </c>
      <c r="G78" s="420">
        <v>11452600</v>
      </c>
      <c r="H78" s="184">
        <v>201012201600</v>
      </c>
      <c r="I78" s="184"/>
      <c r="J78" s="102" t="s">
        <v>103</v>
      </c>
      <c r="K78" s="663" t="s">
        <v>2556</v>
      </c>
      <c r="L78" s="163" t="s">
        <v>1658</v>
      </c>
      <c r="M78" s="419" t="s">
        <v>38</v>
      </c>
      <c r="N78" s="419"/>
      <c r="O78" s="419"/>
      <c r="P78" s="131">
        <v>40532</v>
      </c>
      <c r="Q78" s="114">
        <v>0.66666666666666663</v>
      </c>
      <c r="R78" s="94" t="s">
        <v>104</v>
      </c>
      <c r="S78" s="29" t="s">
        <v>128</v>
      </c>
      <c r="T78" s="245">
        <v>132.9</v>
      </c>
      <c r="U78" s="245">
        <v>147.80000000000001</v>
      </c>
      <c r="V78" s="275">
        <f t="shared" si="47"/>
        <v>14.900000000000006</v>
      </c>
      <c r="W78" s="245">
        <v>250</v>
      </c>
      <c r="X78" s="33">
        <f t="shared" si="48"/>
        <v>59.600000000000023</v>
      </c>
      <c r="Y78" s="281" t="str">
        <f t="shared" si="57"/>
        <v xml:space="preserve">  </v>
      </c>
      <c r="Z78" s="29" t="s">
        <v>141</v>
      </c>
      <c r="AA78" s="245">
        <v>131.80000000000001</v>
      </c>
      <c r="AB78" s="245">
        <v>152.1</v>
      </c>
      <c r="AC78" s="275">
        <f t="shared" si="49"/>
        <v>20.299999999999983</v>
      </c>
      <c r="AD78" s="245">
        <v>250</v>
      </c>
      <c r="AE78" s="33">
        <f t="shared" si="35"/>
        <v>81.199999999999932</v>
      </c>
      <c r="AF78" s="281" t="str">
        <f t="shared" si="58"/>
        <v xml:space="preserve">  </v>
      </c>
      <c r="AG78" s="29" t="s">
        <v>154</v>
      </c>
      <c r="AH78" s="245">
        <v>133.30000000000001</v>
      </c>
      <c r="AI78" s="33">
        <v>155.19999999999999</v>
      </c>
      <c r="AJ78" s="33">
        <f t="shared" si="50"/>
        <v>21.899999999999977</v>
      </c>
      <c r="AK78" s="245">
        <v>250</v>
      </c>
      <c r="AL78" s="33">
        <f t="shared" si="37"/>
        <v>87.599999999999909</v>
      </c>
      <c r="AM78" s="281" t="str">
        <f t="shared" si="51"/>
        <v xml:space="preserve">  </v>
      </c>
      <c r="AN78" s="547">
        <f t="shared" si="52"/>
        <v>76.133333333333283</v>
      </c>
      <c r="AO78" s="547">
        <f t="shared" si="53"/>
        <v>14.671514350377413</v>
      </c>
      <c r="AP78" s="547">
        <f t="shared" si="62"/>
        <v>19.270815696642849</v>
      </c>
      <c r="AQ78" s="29">
        <f t="shared" si="39"/>
        <v>3</v>
      </c>
      <c r="AR78" s="429" t="str">
        <f t="shared" si="59"/>
        <v xml:space="preserve">  </v>
      </c>
      <c r="AT78" s="662" t="s">
        <v>178</v>
      </c>
      <c r="AU78" s="662" t="s">
        <v>178</v>
      </c>
      <c r="AV78" s="662" t="s">
        <v>178</v>
      </c>
      <c r="AW78" s="661" t="s">
        <v>2720</v>
      </c>
      <c r="AX78" s="661" t="s">
        <v>2720</v>
      </c>
      <c r="AY78" s="10"/>
      <c r="AZ78" s="334"/>
      <c r="BA78" s="662" t="s">
        <v>178</v>
      </c>
      <c r="BB78" s="662" t="s">
        <v>178</v>
      </c>
      <c r="BC78" s="662" t="s">
        <v>178</v>
      </c>
      <c r="BD78" s="661" t="s">
        <v>2720</v>
      </c>
      <c r="BE78" s="661" t="s">
        <v>2720</v>
      </c>
      <c r="BF78" s="10" t="str">
        <f t="shared" si="46"/>
        <v xml:space="preserve">  </v>
      </c>
      <c r="BG78" s="334"/>
      <c r="BH78" s="852" t="s">
        <v>178</v>
      </c>
      <c r="BI78" s="18" t="s">
        <v>167</v>
      </c>
      <c r="BJ78" s="28">
        <v>2.1483601270202608</v>
      </c>
      <c r="BK78" s="28"/>
      <c r="BL78" s="28">
        <v>0.1</v>
      </c>
      <c r="BM78" s="28">
        <v>1</v>
      </c>
      <c r="BN78" s="31" t="str">
        <f t="shared" si="40"/>
        <v xml:space="preserve">  </v>
      </c>
      <c r="BP78" s="466" t="s">
        <v>50</v>
      </c>
      <c r="BQ78" s="716">
        <v>0.11894608623552907</v>
      </c>
      <c r="BS78" s="727">
        <v>6.0000000000000001E-3</v>
      </c>
      <c r="BT78" s="716">
        <v>0.01</v>
      </c>
      <c r="BU78" s="31" t="str">
        <f t="shared" si="41"/>
        <v xml:space="preserve">  </v>
      </c>
      <c r="BV78" s="520"/>
      <c r="BW78" s="31">
        <f t="shared" si="63"/>
        <v>5.5365990431271541</v>
      </c>
      <c r="BX78" s="336"/>
      <c r="BY78" s="33">
        <v>187.44422926159913</v>
      </c>
      <c r="BZ78" s="31"/>
      <c r="CA78" s="680">
        <v>2</v>
      </c>
      <c r="CB78" s="680">
        <v>13</v>
      </c>
      <c r="CC78" s="680" t="str">
        <f t="shared" si="64"/>
        <v xml:space="preserve">  </v>
      </c>
      <c r="CD78" s="335"/>
      <c r="CE78" s="547">
        <f t="shared" si="65"/>
        <v>11.171676063991312</v>
      </c>
      <c r="CF78" s="547"/>
      <c r="CG78" s="660">
        <v>0.5</v>
      </c>
      <c r="CH78" s="660">
        <v>3</v>
      </c>
      <c r="CI78" s="31" t="str">
        <f t="shared" si="43"/>
        <v xml:space="preserve">  </v>
      </c>
      <c r="CK78" s="227">
        <v>4.9153303972121263</v>
      </c>
      <c r="CL78" s="227"/>
      <c r="CM78" s="227">
        <v>0.6</v>
      </c>
      <c r="CN78" s="227">
        <v>0.8</v>
      </c>
      <c r="CO78" s="31" t="str">
        <f t="shared" si="60"/>
        <v xml:space="preserve">  </v>
      </c>
      <c r="CP78" s="658"/>
      <c r="CQ78" s="888">
        <f>CK78*(AE78/1000)</f>
        <v>0.39912482825362428</v>
      </c>
      <c r="CR78" s="28"/>
      <c r="CS78" s="227">
        <v>0.1</v>
      </c>
      <c r="CT78" s="464">
        <v>0.13</v>
      </c>
      <c r="CU78" s="31" t="str">
        <f t="shared" si="61"/>
        <v xml:space="preserve">  </v>
      </c>
      <c r="CW78" s="336">
        <f t="shared" ref="CW78:CW83" si="72">CK78/BY78*100</f>
        <v>2.6222895293043349</v>
      </c>
      <c r="CX78" s="227">
        <v>4.7518577643144271</v>
      </c>
      <c r="CY78" s="227"/>
      <c r="CZ78" s="10">
        <v>1.2</v>
      </c>
      <c r="DA78" s="910">
        <v>0.7</v>
      </c>
      <c r="DB78" s="675" t="str">
        <f t="shared" si="66"/>
        <v xml:space="preserve">  </v>
      </c>
      <c r="DC78" s="519"/>
      <c r="DD78" s="28">
        <f t="shared" si="67"/>
        <v>0.41626274015394338</v>
      </c>
      <c r="DE78" s="28"/>
      <c r="DF78" s="28">
        <v>0.2</v>
      </c>
      <c r="DG78" s="28">
        <v>0.12</v>
      </c>
      <c r="DH78" s="28" t="str">
        <f t="shared" si="68"/>
        <v xml:space="preserve">  </v>
      </c>
      <c r="DI78" s="335"/>
      <c r="DJ78" s="31">
        <f t="shared" si="69"/>
        <v>2.5350781846064114</v>
      </c>
      <c r="DK78" s="550">
        <f t="shared" si="71"/>
        <v>3.7260545129449887</v>
      </c>
    </row>
    <row r="79" spans="1:116" ht="45" x14ac:dyDescent="0.25">
      <c r="A79" s="536" t="s">
        <v>2087</v>
      </c>
      <c r="B79" s="173" t="s">
        <v>1216</v>
      </c>
      <c r="C79" s="102" t="s">
        <v>584</v>
      </c>
      <c r="D79" s="419">
        <v>9</v>
      </c>
      <c r="E79" s="194">
        <v>1108063</v>
      </c>
      <c r="F79" s="421">
        <v>1</v>
      </c>
      <c r="G79" s="420">
        <v>11452600</v>
      </c>
      <c r="H79" s="420">
        <v>201012211540</v>
      </c>
      <c r="I79" s="420"/>
      <c r="J79" s="102" t="s">
        <v>105</v>
      </c>
      <c r="K79" s="663" t="s">
        <v>2556</v>
      </c>
      <c r="L79" s="163" t="s">
        <v>1658</v>
      </c>
      <c r="M79" s="419" t="s">
        <v>38</v>
      </c>
      <c r="N79" s="419"/>
      <c r="O79" s="419"/>
      <c r="P79" s="117">
        <v>40533</v>
      </c>
      <c r="Q79" s="114">
        <v>0.65277777777777779</v>
      </c>
      <c r="R79" s="94" t="s">
        <v>106</v>
      </c>
      <c r="S79" s="29" t="s">
        <v>129</v>
      </c>
      <c r="T79" s="245">
        <v>132.80000000000001</v>
      </c>
      <c r="U79" s="245">
        <v>191.2</v>
      </c>
      <c r="V79" s="275">
        <f t="shared" si="47"/>
        <v>58.399999999999977</v>
      </c>
      <c r="W79" s="275">
        <v>150</v>
      </c>
      <c r="X79" s="33">
        <f t="shared" si="48"/>
        <v>389.3333333333332</v>
      </c>
      <c r="Y79" s="281" t="str">
        <f t="shared" si="57"/>
        <v xml:space="preserve">  </v>
      </c>
      <c r="Z79" s="464" t="s">
        <v>142</v>
      </c>
      <c r="AA79" s="275">
        <v>132.80000000000001</v>
      </c>
      <c r="AB79" s="275">
        <v>205.9</v>
      </c>
      <c r="AC79" s="275">
        <f t="shared" si="49"/>
        <v>73.099999999999994</v>
      </c>
      <c r="AD79" s="275">
        <v>150</v>
      </c>
      <c r="AE79" s="33">
        <f t="shared" si="35"/>
        <v>487.33333333333331</v>
      </c>
      <c r="AF79" s="281" t="str">
        <f t="shared" si="58"/>
        <v xml:space="preserve">  </v>
      </c>
      <c r="AG79" s="29" t="s">
        <v>155</v>
      </c>
      <c r="AH79" s="245">
        <v>132.69999999999999</v>
      </c>
      <c r="AI79" s="33">
        <v>179</v>
      </c>
      <c r="AJ79" s="33">
        <f t="shared" si="50"/>
        <v>46.300000000000011</v>
      </c>
      <c r="AK79" s="275">
        <v>125</v>
      </c>
      <c r="AL79" s="33">
        <f t="shared" si="37"/>
        <v>370.40000000000009</v>
      </c>
      <c r="AM79" s="281" t="str">
        <f t="shared" si="51"/>
        <v xml:space="preserve">  </v>
      </c>
      <c r="AN79" s="547">
        <f t="shared" si="52"/>
        <v>415.68888888888887</v>
      </c>
      <c r="AO79" s="547">
        <f t="shared" si="53"/>
        <v>62.76394341174386</v>
      </c>
      <c r="AP79" s="547">
        <f t="shared" si="62"/>
        <v>15.09877821837097</v>
      </c>
      <c r="AQ79" s="29">
        <f t="shared" si="39"/>
        <v>3</v>
      </c>
      <c r="AR79" s="429" t="str">
        <f t="shared" si="59"/>
        <v xml:space="preserve">  </v>
      </c>
      <c r="AT79" s="662" t="s">
        <v>178</v>
      </c>
      <c r="AU79" s="662" t="s">
        <v>178</v>
      </c>
      <c r="AV79" s="662" t="s">
        <v>178</v>
      </c>
      <c r="AW79" s="661" t="s">
        <v>2720</v>
      </c>
      <c r="AX79" s="661" t="s">
        <v>2720</v>
      </c>
      <c r="AY79" s="10"/>
      <c r="AZ79" s="334"/>
      <c r="BA79" s="662" t="s">
        <v>178</v>
      </c>
      <c r="BB79" s="662" t="s">
        <v>178</v>
      </c>
      <c r="BC79" s="662" t="s">
        <v>178</v>
      </c>
      <c r="BD79" s="661" t="s">
        <v>2720</v>
      </c>
      <c r="BE79" s="661" t="s">
        <v>2720</v>
      </c>
      <c r="BF79" s="10" t="str">
        <f t="shared" si="46"/>
        <v xml:space="preserve">  </v>
      </c>
      <c r="BG79" s="334"/>
      <c r="BH79" s="852" t="s">
        <v>178</v>
      </c>
      <c r="BI79" s="18" t="s">
        <v>51</v>
      </c>
      <c r="BJ79" s="28">
        <v>6.6287534571357156</v>
      </c>
      <c r="BK79" s="28"/>
      <c r="BL79" s="28">
        <v>0.1</v>
      </c>
      <c r="BM79" s="28">
        <v>1</v>
      </c>
      <c r="BN79" s="31" t="str">
        <f t="shared" si="40"/>
        <v xml:space="preserve">  </v>
      </c>
      <c r="BP79" s="466" t="s">
        <v>80</v>
      </c>
      <c r="BQ79" s="716">
        <v>0.14307750093248289</v>
      </c>
      <c r="BR79" s="716">
        <v>1.2274110780219338E-2</v>
      </c>
      <c r="BS79" s="727">
        <v>6.0000000000000001E-3</v>
      </c>
      <c r="BT79" s="716">
        <v>0.01</v>
      </c>
      <c r="BU79" s="31" t="str">
        <f t="shared" si="41"/>
        <v xml:space="preserve">  </v>
      </c>
      <c r="BV79" s="520"/>
      <c r="BW79" s="31">
        <f t="shared" si="63"/>
        <v>2.1584375080123541</v>
      </c>
      <c r="BX79" s="336"/>
      <c r="BY79" s="33">
        <v>133.6500572221772</v>
      </c>
      <c r="BZ79" s="31"/>
      <c r="CA79" s="680">
        <v>2</v>
      </c>
      <c r="CB79" s="680">
        <v>13</v>
      </c>
      <c r="CC79" s="680" t="str">
        <f t="shared" si="64"/>
        <v xml:space="preserve">  </v>
      </c>
      <c r="CD79" s="335"/>
      <c r="CE79" s="547">
        <f t="shared" si="65"/>
        <v>52.034422278500969</v>
      </c>
      <c r="CF79" s="547"/>
      <c r="CG79" s="660">
        <v>0.5</v>
      </c>
      <c r="CH79" s="660">
        <v>3</v>
      </c>
      <c r="CI79" s="31" t="str">
        <f t="shared" si="43"/>
        <v xml:space="preserve">  </v>
      </c>
      <c r="CK79" s="227">
        <v>2.6159499036699851</v>
      </c>
      <c r="CL79" s="227"/>
      <c r="CM79" s="227">
        <v>0.6</v>
      </c>
      <c r="CN79" s="227">
        <v>0.8</v>
      </c>
      <c r="CO79" s="31" t="str">
        <f t="shared" si="60"/>
        <v xml:space="preserve">  </v>
      </c>
      <c r="CP79" s="658"/>
      <c r="CQ79" s="888">
        <f>CK79*(AE79/1000)</f>
        <v>1.274839586388506</v>
      </c>
      <c r="CR79" s="28"/>
      <c r="CS79" s="227">
        <v>0.1</v>
      </c>
      <c r="CT79" s="464">
        <v>0.13</v>
      </c>
      <c r="CU79" s="31" t="str">
        <f t="shared" si="61"/>
        <v xml:space="preserve">  </v>
      </c>
      <c r="CW79" s="336">
        <f t="shared" si="72"/>
        <v>1.9573129694372537</v>
      </c>
      <c r="CX79" s="227">
        <v>4.8394344134715794</v>
      </c>
      <c r="CY79" s="227"/>
      <c r="CZ79" s="10">
        <v>1.2</v>
      </c>
      <c r="DA79" s="910">
        <v>0.7</v>
      </c>
      <c r="DB79" s="675" t="str">
        <f t="shared" si="66"/>
        <v xml:space="preserve">  </v>
      </c>
      <c r="DC79" s="519"/>
      <c r="DD79" s="28">
        <f t="shared" si="67"/>
        <v>1.7925265067498737</v>
      </c>
      <c r="DE79" s="28"/>
      <c r="DF79" s="28">
        <v>0.2</v>
      </c>
      <c r="DG79" s="28">
        <v>0.12</v>
      </c>
      <c r="DH79" s="28" t="str">
        <f t="shared" si="68"/>
        <v xml:space="preserve">  </v>
      </c>
      <c r="DI79" s="335"/>
      <c r="DJ79" s="31">
        <f t="shared" si="69"/>
        <v>3.6209744418040914</v>
      </c>
      <c r="DK79" s="550">
        <f t="shared" si="71"/>
        <v>3.4448859586752647</v>
      </c>
    </row>
    <row r="80" spans="1:116" ht="45" x14ac:dyDescent="0.25">
      <c r="A80" s="536" t="s">
        <v>2088</v>
      </c>
      <c r="B80" s="173" t="s">
        <v>1217</v>
      </c>
      <c r="C80" s="102" t="s">
        <v>584</v>
      </c>
      <c r="D80" s="419">
        <v>9</v>
      </c>
      <c r="E80" s="194">
        <v>1108064</v>
      </c>
      <c r="F80" s="421">
        <v>1</v>
      </c>
      <c r="G80" s="420">
        <v>11452600</v>
      </c>
      <c r="H80" s="420">
        <v>201012231030</v>
      </c>
      <c r="I80" s="420"/>
      <c r="J80" s="102" t="s">
        <v>107</v>
      </c>
      <c r="K80" s="663" t="s">
        <v>2556</v>
      </c>
      <c r="L80" s="163" t="s">
        <v>1658</v>
      </c>
      <c r="M80" s="419" t="s">
        <v>38</v>
      </c>
      <c r="N80" s="115"/>
      <c r="O80" s="419"/>
      <c r="P80" s="117">
        <v>40535</v>
      </c>
      <c r="Q80" s="114">
        <v>0.4375</v>
      </c>
      <c r="R80" s="94" t="s">
        <v>108</v>
      </c>
      <c r="S80" s="29" t="s">
        <v>130</v>
      </c>
      <c r="T80" s="245">
        <v>133.30000000000001</v>
      </c>
      <c r="U80" s="245">
        <v>162</v>
      </c>
      <c r="V80" s="275">
        <f t="shared" si="47"/>
        <v>28.699999999999989</v>
      </c>
      <c r="W80" s="245">
        <v>260</v>
      </c>
      <c r="X80" s="33">
        <f t="shared" si="48"/>
        <v>110.38461538461534</v>
      </c>
      <c r="Y80" s="281" t="str">
        <f t="shared" si="57"/>
        <v xml:space="preserve">  </v>
      </c>
      <c r="Z80" s="29" t="s">
        <v>143</v>
      </c>
      <c r="AA80" s="245">
        <v>133</v>
      </c>
      <c r="AB80" s="245">
        <v>234.3</v>
      </c>
      <c r="AC80" s="275">
        <f t="shared" si="49"/>
        <v>101.30000000000001</v>
      </c>
      <c r="AD80" s="245">
        <v>260</v>
      </c>
      <c r="AE80" s="33">
        <f t="shared" si="35"/>
        <v>389.61538461538464</v>
      </c>
      <c r="AF80" s="281" t="str">
        <f t="shared" si="58"/>
        <v xml:space="preserve">  </v>
      </c>
      <c r="AG80" s="29" t="s">
        <v>156</v>
      </c>
      <c r="AH80" s="245">
        <v>133.4</v>
      </c>
      <c r="AI80" s="33">
        <v>155.6</v>
      </c>
      <c r="AJ80" s="33">
        <f t="shared" si="50"/>
        <v>22.199999999999989</v>
      </c>
      <c r="AK80" s="245">
        <v>250</v>
      </c>
      <c r="AL80" s="33">
        <f t="shared" si="37"/>
        <v>88.799999999999955</v>
      </c>
      <c r="AM80" s="281" t="str">
        <f t="shared" si="51"/>
        <v xml:space="preserve">  </v>
      </c>
      <c r="AN80" s="547">
        <f t="shared" si="52"/>
        <v>196.26666666666665</v>
      </c>
      <c r="AO80" s="547">
        <f t="shared" si="53"/>
        <v>167.79233878409087</v>
      </c>
      <c r="AP80" s="547">
        <f t="shared" si="62"/>
        <v>85.492020440263701</v>
      </c>
      <c r="AQ80" s="29">
        <f t="shared" si="39"/>
        <v>3</v>
      </c>
      <c r="AR80" s="429" t="str">
        <f t="shared" si="59"/>
        <v xml:space="preserve">  </v>
      </c>
      <c r="AT80" s="662" t="s">
        <v>178</v>
      </c>
      <c r="AU80" s="662" t="s">
        <v>178</v>
      </c>
      <c r="AV80" s="662" t="s">
        <v>178</v>
      </c>
      <c r="AW80" s="661" t="s">
        <v>2720</v>
      </c>
      <c r="AX80" s="661" t="s">
        <v>2720</v>
      </c>
      <c r="AY80" s="10"/>
      <c r="AZ80" s="334"/>
      <c r="BA80" s="662" t="s">
        <v>178</v>
      </c>
      <c r="BB80" s="662" t="s">
        <v>178</v>
      </c>
      <c r="BC80" s="662" t="s">
        <v>178</v>
      </c>
      <c r="BD80" s="661" t="s">
        <v>2720</v>
      </c>
      <c r="BE80" s="661" t="s">
        <v>2720</v>
      </c>
      <c r="BF80" s="10" t="str">
        <f t="shared" si="46"/>
        <v xml:space="preserve">  </v>
      </c>
      <c r="BG80" s="334"/>
      <c r="BH80" s="852" t="s">
        <v>178</v>
      </c>
      <c r="BI80" s="18" t="s">
        <v>168</v>
      </c>
      <c r="BJ80" s="28">
        <v>5.8239872466878904</v>
      </c>
      <c r="BK80" s="28">
        <v>8.2419638119407335E-2</v>
      </c>
      <c r="BL80" s="28">
        <v>0.1</v>
      </c>
      <c r="BM80" s="28">
        <v>1</v>
      </c>
      <c r="BN80" s="31" t="str">
        <f t="shared" si="40"/>
        <v xml:space="preserve">  </v>
      </c>
      <c r="BP80" s="466" t="s">
        <v>168</v>
      </c>
      <c r="BQ80" s="716">
        <v>0.11121505727268508</v>
      </c>
      <c r="BS80" s="727">
        <v>6.0000000000000001E-3</v>
      </c>
      <c r="BT80" s="716">
        <v>0.01</v>
      </c>
      <c r="BU80" s="31" t="str">
        <f t="shared" si="41"/>
        <v xml:space="preserve">  </v>
      </c>
      <c r="BV80" s="520"/>
      <c r="BW80" s="31">
        <f t="shared" si="63"/>
        <v>1.9096033792988341</v>
      </c>
      <c r="BX80" s="336"/>
      <c r="BY80" s="33">
        <v>271.73116824497669</v>
      </c>
      <c r="BZ80" s="31"/>
      <c r="CA80" s="680">
        <v>2</v>
      </c>
      <c r="CB80" s="680">
        <v>13</v>
      </c>
      <c r="CC80" s="680" t="str">
        <f t="shared" si="64"/>
        <v xml:space="preserve">  </v>
      </c>
      <c r="CD80" s="335"/>
      <c r="CE80" s="547">
        <f t="shared" si="65"/>
        <v>29.994940494733953</v>
      </c>
      <c r="CF80" s="547"/>
      <c r="CG80" s="660">
        <v>0.5</v>
      </c>
      <c r="CH80" s="660">
        <v>3</v>
      </c>
      <c r="CI80" s="31" t="str">
        <f t="shared" si="43"/>
        <v xml:space="preserve">  </v>
      </c>
      <c r="CK80" s="28">
        <v>0.88118876350541575</v>
      </c>
      <c r="CL80" s="227"/>
      <c r="CM80" s="227">
        <v>0.6</v>
      </c>
      <c r="CN80" s="227">
        <v>0.8</v>
      </c>
      <c r="CO80" s="31" t="str">
        <f t="shared" si="60"/>
        <v xml:space="preserve">  </v>
      </c>
      <c r="CP80" s="658"/>
      <c r="CQ80" s="888">
        <f>CK80*(AE80/1000)</f>
        <v>0.34332469901191776</v>
      </c>
      <c r="CR80" s="28"/>
      <c r="CS80" s="227">
        <v>0.1</v>
      </c>
      <c r="CT80" s="464">
        <v>0.13</v>
      </c>
      <c r="CU80" s="31" t="str">
        <f t="shared" si="61"/>
        <v xml:space="preserve">  </v>
      </c>
      <c r="CW80" s="336">
        <f t="shared" si="72"/>
        <v>0.32428696685651764</v>
      </c>
      <c r="CX80" s="227">
        <v>6.5042160815280168</v>
      </c>
      <c r="CY80" s="227"/>
      <c r="CZ80" s="10">
        <v>1.2</v>
      </c>
      <c r="DA80" s="910">
        <v>0.7</v>
      </c>
      <c r="DB80" s="675" t="str">
        <f t="shared" si="66"/>
        <v xml:space="preserve">  </v>
      </c>
      <c r="DC80" s="519"/>
      <c r="DD80" s="28">
        <f t="shared" si="67"/>
        <v>0.57757438803968753</v>
      </c>
      <c r="DE80" s="28"/>
      <c r="DF80" s="28">
        <v>0.2</v>
      </c>
      <c r="DG80" s="28">
        <v>0.12</v>
      </c>
      <c r="DH80" s="28" t="str">
        <f t="shared" si="68"/>
        <v xml:space="preserve">  </v>
      </c>
      <c r="DI80" s="335"/>
      <c r="DJ80" s="31">
        <f t="shared" si="69"/>
        <v>2.3936216531716381</v>
      </c>
      <c r="DK80" s="550">
        <f t="shared" si="71"/>
        <v>1.9255727083075531</v>
      </c>
    </row>
    <row r="81" spans="1:116" ht="45" x14ac:dyDescent="0.25">
      <c r="A81" s="536" t="s">
        <v>2089</v>
      </c>
      <c r="B81" s="173" t="s">
        <v>1218</v>
      </c>
      <c r="C81" s="102" t="s">
        <v>584</v>
      </c>
      <c r="D81" s="419">
        <v>9</v>
      </c>
      <c r="E81" s="194">
        <v>1108065</v>
      </c>
      <c r="F81" s="421">
        <v>1</v>
      </c>
      <c r="G81" s="420">
        <v>11452600</v>
      </c>
      <c r="H81" s="420">
        <v>201012231330</v>
      </c>
      <c r="I81" s="420"/>
      <c r="J81" s="102" t="s">
        <v>109</v>
      </c>
      <c r="K81" s="663" t="s">
        <v>2556</v>
      </c>
      <c r="L81" s="163" t="s">
        <v>1658</v>
      </c>
      <c r="M81" s="419" t="s">
        <v>38</v>
      </c>
      <c r="N81" s="419"/>
      <c r="O81" s="419"/>
      <c r="P81" s="117">
        <v>40542</v>
      </c>
      <c r="Q81" s="114">
        <v>0.5625</v>
      </c>
      <c r="R81" s="94" t="s">
        <v>110</v>
      </c>
      <c r="S81" s="29" t="s">
        <v>131</v>
      </c>
      <c r="T81" s="245">
        <v>132.5</v>
      </c>
      <c r="U81" s="245">
        <v>173.6</v>
      </c>
      <c r="V81" s="275">
        <f t="shared" si="47"/>
        <v>41.099999999999994</v>
      </c>
      <c r="W81" s="245">
        <v>107</v>
      </c>
      <c r="X81" s="33">
        <f t="shared" si="48"/>
        <v>384.11214953271025</v>
      </c>
      <c r="Y81" s="281" t="str">
        <f t="shared" si="57"/>
        <v xml:space="preserve">  </v>
      </c>
      <c r="Z81" s="29" t="s">
        <v>144</v>
      </c>
      <c r="AA81" s="245">
        <v>132.69999999999999</v>
      </c>
      <c r="AB81" s="245">
        <v>180.4</v>
      </c>
      <c r="AC81" s="275">
        <f t="shared" si="49"/>
        <v>47.700000000000017</v>
      </c>
      <c r="AD81" s="245">
        <v>116</v>
      </c>
      <c r="AE81" s="33">
        <f t="shared" si="35"/>
        <v>411.20689655172424</v>
      </c>
      <c r="AF81" s="281" t="str">
        <f t="shared" si="58"/>
        <v xml:space="preserve">  </v>
      </c>
      <c r="AG81" s="29" t="s">
        <v>157</v>
      </c>
      <c r="AH81" s="245">
        <v>132.1</v>
      </c>
      <c r="AI81" s="245">
        <v>176</v>
      </c>
      <c r="AJ81" s="33">
        <f t="shared" si="50"/>
        <v>43.900000000000006</v>
      </c>
      <c r="AK81" s="245">
        <v>117</v>
      </c>
      <c r="AL81" s="33">
        <f t="shared" si="37"/>
        <v>375.21367521367523</v>
      </c>
      <c r="AM81" s="281" t="str">
        <f t="shared" si="51"/>
        <v xml:space="preserve">  </v>
      </c>
      <c r="AN81" s="547">
        <f t="shared" si="52"/>
        <v>390.17757376603657</v>
      </c>
      <c r="AO81" s="547">
        <f t="shared" si="53"/>
        <v>18.747533809013742</v>
      </c>
      <c r="AP81" s="547">
        <f t="shared" si="62"/>
        <v>4.8048722093534222</v>
      </c>
      <c r="AQ81" s="29">
        <f t="shared" si="39"/>
        <v>3</v>
      </c>
      <c r="AR81" s="429" t="str">
        <f t="shared" si="59"/>
        <v xml:space="preserve">  </v>
      </c>
      <c r="AT81" s="662" t="s">
        <v>178</v>
      </c>
      <c r="AU81" s="662" t="s">
        <v>178</v>
      </c>
      <c r="AV81" s="662" t="s">
        <v>178</v>
      </c>
      <c r="AW81" s="661" t="s">
        <v>2720</v>
      </c>
      <c r="AX81" s="661" t="s">
        <v>2720</v>
      </c>
      <c r="AY81" s="10"/>
      <c r="AZ81" s="334"/>
      <c r="BA81" s="662" t="s">
        <v>178</v>
      </c>
      <c r="BB81" s="662" t="s">
        <v>178</v>
      </c>
      <c r="BC81" s="662" t="s">
        <v>178</v>
      </c>
      <c r="BD81" s="661" t="s">
        <v>2720</v>
      </c>
      <c r="BE81" s="661" t="s">
        <v>2720</v>
      </c>
      <c r="BF81" s="10" t="str">
        <f t="shared" si="46"/>
        <v xml:space="preserve">  </v>
      </c>
      <c r="BG81" s="334"/>
      <c r="BH81" s="852" t="s">
        <v>178</v>
      </c>
      <c r="BI81" s="18" t="s">
        <v>171</v>
      </c>
      <c r="BJ81" s="28">
        <v>5.8488506756961964</v>
      </c>
      <c r="BK81" s="28"/>
      <c r="BL81" s="28">
        <v>0.1</v>
      </c>
      <c r="BM81" s="28">
        <v>1</v>
      </c>
      <c r="BN81" s="31" t="str">
        <f t="shared" si="40"/>
        <v xml:space="preserve">  </v>
      </c>
      <c r="BP81" s="466" t="s">
        <v>171</v>
      </c>
      <c r="BQ81" s="716">
        <v>0.10438918260497113</v>
      </c>
      <c r="BS81" s="727">
        <v>6.0000000000000001E-3</v>
      </c>
      <c r="BT81" s="716">
        <v>0.01</v>
      </c>
      <c r="BU81" s="31" t="str">
        <f t="shared" si="41"/>
        <v xml:space="preserve">  </v>
      </c>
      <c r="BV81" s="520"/>
      <c r="BW81" s="31">
        <f t="shared" si="63"/>
        <v>1.7847811201393944</v>
      </c>
      <c r="BX81" s="336"/>
      <c r="BY81" s="33">
        <v>147.94625884503196</v>
      </c>
      <c r="BZ81" s="31"/>
      <c r="CA81" s="680">
        <v>2</v>
      </c>
      <c r="CB81" s="680">
        <v>13</v>
      </c>
      <c r="CC81" s="680" t="str">
        <f t="shared" si="64"/>
        <v xml:space="preserve">  </v>
      </c>
      <c r="CD81" s="335"/>
      <c r="CE81" s="547">
        <f t="shared" si="65"/>
        <v>56.82795550028797</v>
      </c>
      <c r="CF81" s="547"/>
      <c r="CG81" s="660">
        <v>0.5</v>
      </c>
      <c r="CH81" s="660">
        <v>3</v>
      </c>
      <c r="CI81" s="31" t="str">
        <f t="shared" si="43"/>
        <v xml:space="preserve">  </v>
      </c>
      <c r="CK81" s="227">
        <v>2.239730575194617</v>
      </c>
      <c r="CL81" s="227"/>
      <c r="CM81" s="227">
        <v>0.6</v>
      </c>
      <c r="CN81" s="227">
        <v>0.8</v>
      </c>
      <c r="CO81" s="31" t="str">
        <f t="shared" si="60"/>
        <v xml:space="preserve">  </v>
      </c>
      <c r="CP81" s="658"/>
      <c r="CQ81" s="888">
        <f>CK81*(AE81/1000)</f>
        <v>0.92099265893778681</v>
      </c>
      <c r="CR81" s="28"/>
      <c r="CS81" s="227">
        <v>0.1</v>
      </c>
      <c r="CT81" s="464">
        <v>0.13</v>
      </c>
      <c r="CU81" s="31" t="str">
        <f t="shared" si="61"/>
        <v xml:space="preserve">  </v>
      </c>
      <c r="CW81" s="336">
        <f t="shared" si="72"/>
        <v>1.5138811840728255</v>
      </c>
      <c r="CX81" s="227">
        <v>4.4990525717341701</v>
      </c>
      <c r="CY81" s="227"/>
      <c r="CZ81" s="10">
        <v>1.2</v>
      </c>
      <c r="DA81" s="910">
        <v>0.7</v>
      </c>
      <c r="DB81" s="675" t="str">
        <f t="shared" si="66"/>
        <v xml:space="preserve">  </v>
      </c>
      <c r="DC81" s="519"/>
      <c r="DD81" s="28">
        <f t="shared" si="67"/>
        <v>1.688106050419915</v>
      </c>
      <c r="DE81" s="28"/>
      <c r="DF81" s="28">
        <v>0.2</v>
      </c>
      <c r="DG81" s="28">
        <v>0.12</v>
      </c>
      <c r="DH81" s="28" t="str">
        <f t="shared" si="68"/>
        <v xml:space="preserve">  </v>
      </c>
      <c r="DI81" s="335"/>
      <c r="DJ81" s="31">
        <f t="shared" si="69"/>
        <v>3.0410046234739569</v>
      </c>
      <c r="DK81" s="550">
        <f t="shared" si="71"/>
        <v>2.9705556632445815</v>
      </c>
    </row>
    <row r="82" spans="1:116" ht="45" x14ac:dyDescent="0.25">
      <c r="A82" s="536" t="s">
        <v>2090</v>
      </c>
      <c r="B82" s="173" t="s">
        <v>1219</v>
      </c>
      <c r="C82" s="419" t="s">
        <v>584</v>
      </c>
      <c r="D82" s="419">
        <v>9</v>
      </c>
      <c r="E82" s="193">
        <v>1108066</v>
      </c>
      <c r="F82" s="421">
        <v>1</v>
      </c>
      <c r="G82" s="420">
        <v>11452900</v>
      </c>
      <c r="H82" s="420">
        <v>201012301600</v>
      </c>
      <c r="I82" s="420"/>
      <c r="J82" s="102" t="s">
        <v>111</v>
      </c>
      <c r="K82" s="663" t="s">
        <v>2558</v>
      </c>
      <c r="L82" s="165" t="s">
        <v>729</v>
      </c>
      <c r="M82" s="419" t="s">
        <v>43</v>
      </c>
      <c r="N82" s="419"/>
      <c r="O82" s="419"/>
      <c r="P82" s="117">
        <v>40542</v>
      </c>
      <c r="Q82" s="114">
        <v>0.66666666666666663</v>
      </c>
      <c r="R82" s="98" t="s">
        <v>112</v>
      </c>
      <c r="S82" s="464" t="s">
        <v>132</v>
      </c>
      <c r="T82" s="275">
        <v>132.1</v>
      </c>
      <c r="U82" s="275">
        <v>164.3</v>
      </c>
      <c r="V82" s="275">
        <f t="shared" si="47"/>
        <v>32.200000000000017</v>
      </c>
      <c r="W82" s="245">
        <v>115</v>
      </c>
      <c r="X82" s="33">
        <f t="shared" si="48"/>
        <v>280.00000000000011</v>
      </c>
      <c r="Y82" s="281" t="str">
        <f t="shared" si="57"/>
        <v xml:space="preserve">  </v>
      </c>
      <c r="Z82" s="29" t="s">
        <v>145</v>
      </c>
      <c r="AA82" s="245">
        <v>133.30000000000001</v>
      </c>
      <c r="AB82" s="245">
        <v>228.3</v>
      </c>
      <c r="AC82" s="275">
        <f t="shared" si="49"/>
        <v>95</v>
      </c>
      <c r="AD82" s="245">
        <v>115</v>
      </c>
      <c r="AE82" s="33">
        <f t="shared" si="35"/>
        <v>826.08695652173913</v>
      </c>
      <c r="AF82" s="281" t="str">
        <f t="shared" si="58"/>
        <v xml:space="preserve">  </v>
      </c>
      <c r="AG82" s="29" t="s">
        <v>158</v>
      </c>
      <c r="AH82" s="245">
        <v>132.80000000000001</v>
      </c>
      <c r="AI82" s="245">
        <v>211.3</v>
      </c>
      <c r="AJ82" s="33">
        <f t="shared" si="50"/>
        <v>78.5</v>
      </c>
      <c r="AK82" s="245">
        <v>115</v>
      </c>
      <c r="AL82" s="33">
        <f t="shared" si="37"/>
        <v>682.60869565217388</v>
      </c>
      <c r="AM82" s="281" t="str">
        <f t="shared" si="51"/>
        <v xml:space="preserve">  </v>
      </c>
      <c r="AN82" s="547">
        <f t="shared" si="52"/>
        <v>596.231884057971</v>
      </c>
      <c r="AO82" s="547">
        <f t="shared" si="53"/>
        <v>283.10502681280536</v>
      </c>
      <c r="AP82" s="547">
        <f t="shared" si="62"/>
        <v>47.482369591841447</v>
      </c>
      <c r="AQ82" s="29">
        <f t="shared" si="39"/>
        <v>3</v>
      </c>
      <c r="AR82" s="429" t="str">
        <f t="shared" si="59"/>
        <v xml:space="preserve">  </v>
      </c>
      <c r="AT82" s="662" t="s">
        <v>178</v>
      </c>
      <c r="AU82" s="662" t="s">
        <v>178</v>
      </c>
      <c r="AV82" s="662" t="s">
        <v>178</v>
      </c>
      <c r="AW82" s="661" t="s">
        <v>2720</v>
      </c>
      <c r="AX82" s="661" t="s">
        <v>2720</v>
      </c>
      <c r="AY82" s="10"/>
      <c r="AZ82" s="334"/>
      <c r="BA82" s="662" t="s">
        <v>178</v>
      </c>
      <c r="BB82" s="662" t="s">
        <v>178</v>
      </c>
      <c r="BC82" s="662" t="s">
        <v>178</v>
      </c>
      <c r="BD82" s="661" t="s">
        <v>2720</v>
      </c>
      <c r="BE82" s="661" t="s">
        <v>2720</v>
      </c>
      <c r="BF82" s="10" t="str">
        <f t="shared" si="46"/>
        <v xml:space="preserve">  </v>
      </c>
      <c r="BG82" s="334"/>
      <c r="BH82" s="852" t="s">
        <v>178</v>
      </c>
      <c r="BI82" s="18" t="s">
        <v>172</v>
      </c>
      <c r="BJ82" s="28">
        <v>5.5260761443463178</v>
      </c>
      <c r="BK82" s="28"/>
      <c r="BL82" s="28">
        <v>0.1</v>
      </c>
      <c r="BM82" s="28">
        <v>1</v>
      </c>
      <c r="BN82" s="31" t="str">
        <f t="shared" si="40"/>
        <v xml:space="preserve">  </v>
      </c>
      <c r="BP82" s="466" t="s">
        <v>172</v>
      </c>
      <c r="BQ82" s="716">
        <v>0.13558954378472876</v>
      </c>
      <c r="BS82" s="727">
        <v>6.0000000000000001E-3</v>
      </c>
      <c r="BT82" s="716">
        <v>0.01</v>
      </c>
      <c r="BU82" s="31" t="str">
        <f t="shared" si="41"/>
        <v xml:space="preserve">  </v>
      </c>
      <c r="BV82" s="520"/>
      <c r="BW82" s="31">
        <f t="shared" si="63"/>
        <v>2.453631478159223</v>
      </c>
      <c r="BX82" s="336"/>
      <c r="BY82" s="33">
        <v>169.57821357305258</v>
      </c>
      <c r="BZ82" s="31"/>
      <c r="CA82" s="680">
        <v>2</v>
      </c>
      <c r="CB82" s="680">
        <v>13</v>
      </c>
      <c r="CC82" s="680" t="str">
        <f t="shared" si="64"/>
        <v xml:space="preserve">  </v>
      </c>
      <c r="CD82" s="335"/>
      <c r="CE82" s="547">
        <f t="shared" si="65"/>
        <v>47.481899800454748</v>
      </c>
      <c r="CF82" s="547"/>
      <c r="CG82" s="660">
        <v>0.5</v>
      </c>
      <c r="CH82" s="660">
        <v>3</v>
      </c>
      <c r="CI82" s="31" t="str">
        <f t="shared" si="43"/>
        <v xml:space="preserve">  </v>
      </c>
      <c r="CK82" s="28">
        <v>1.0132024881759758</v>
      </c>
      <c r="CL82" s="28">
        <v>5.0626373493136645E-2</v>
      </c>
      <c r="CM82" s="227">
        <v>0.6</v>
      </c>
      <c r="CN82" s="227">
        <v>0.8</v>
      </c>
      <c r="CO82" s="31" t="str">
        <f t="shared" si="60"/>
        <v xml:space="preserve">  </v>
      </c>
      <c r="CP82" s="611" t="s">
        <v>3082</v>
      </c>
      <c r="CQ82" s="888">
        <v>0.83699335979754519</v>
      </c>
      <c r="CR82" s="28">
        <v>4.1821786798678151E-2</v>
      </c>
      <c r="CS82" s="227">
        <v>0.1</v>
      </c>
      <c r="CT82" s="464">
        <v>0.13</v>
      </c>
      <c r="CU82" s="31" t="str">
        <f t="shared" si="61"/>
        <v xml:space="preserve">  </v>
      </c>
      <c r="CW82" s="336">
        <f t="shared" si="72"/>
        <v>0.59748387887073617</v>
      </c>
      <c r="CX82" s="227">
        <v>1.9271191117622628</v>
      </c>
      <c r="CY82" s="227"/>
      <c r="CZ82" s="10">
        <v>1.2</v>
      </c>
      <c r="DA82" s="910">
        <v>0.7</v>
      </c>
      <c r="DB82" s="907" t="str">
        <f t="shared" si="66"/>
        <v xml:space="preserve">  </v>
      </c>
      <c r="DC82" s="519"/>
      <c r="DD82" s="28">
        <f t="shared" si="67"/>
        <v>1.3154682632464141</v>
      </c>
      <c r="DE82" s="28"/>
      <c r="DF82" s="28">
        <v>0.2</v>
      </c>
      <c r="DG82" s="28">
        <v>0.12</v>
      </c>
      <c r="DH82" s="28" t="str">
        <f t="shared" si="68"/>
        <v xml:space="preserve">  </v>
      </c>
      <c r="DI82" s="335"/>
      <c r="DJ82" s="31">
        <f t="shared" si="69"/>
        <v>1.1364190429639591</v>
      </c>
      <c r="DK82" s="550">
        <f t="shared" si="71"/>
        <v>2.7704625736854269</v>
      </c>
    </row>
    <row r="83" spans="1:116" ht="15" x14ac:dyDescent="0.25">
      <c r="A83" s="536" t="s">
        <v>2091</v>
      </c>
      <c r="B83" s="173" t="s">
        <v>1220</v>
      </c>
      <c r="C83" s="102" t="s">
        <v>584</v>
      </c>
      <c r="D83" s="419">
        <v>9</v>
      </c>
      <c r="E83" s="197">
        <v>1100608</v>
      </c>
      <c r="F83" s="421">
        <v>1</v>
      </c>
      <c r="G83" s="187">
        <v>11452800</v>
      </c>
      <c r="H83" s="420">
        <v>201012301510</v>
      </c>
      <c r="I83" s="420"/>
      <c r="J83" s="102" t="s">
        <v>113</v>
      </c>
      <c r="K83" s="164" t="s">
        <v>2557</v>
      </c>
      <c r="L83" s="165" t="s">
        <v>1660</v>
      </c>
      <c r="M83" s="419" t="s">
        <v>115</v>
      </c>
      <c r="N83" s="419"/>
      <c r="O83" s="419"/>
      <c r="P83" s="117">
        <v>40542</v>
      </c>
      <c r="Q83" s="114">
        <v>0.63194444444444442</v>
      </c>
      <c r="R83" s="99" t="s">
        <v>114</v>
      </c>
      <c r="S83" s="29" t="s">
        <v>133</v>
      </c>
      <c r="T83" s="245">
        <v>132.30000000000001</v>
      </c>
      <c r="U83" s="245">
        <v>158.9</v>
      </c>
      <c r="V83" s="275">
        <f t="shared" si="47"/>
        <v>26.599999999999994</v>
      </c>
      <c r="W83" s="245">
        <v>115</v>
      </c>
      <c r="X83" s="33">
        <f t="shared" si="48"/>
        <v>231.30434782608691</v>
      </c>
      <c r="Y83" s="281" t="str">
        <f t="shared" si="57"/>
        <v xml:space="preserve">  </v>
      </c>
      <c r="Z83" s="29" t="s">
        <v>146</v>
      </c>
      <c r="AA83" s="245">
        <v>132.1</v>
      </c>
      <c r="AB83" s="245">
        <v>160.69999999999999</v>
      </c>
      <c r="AC83" s="275">
        <f t="shared" si="49"/>
        <v>28.599999999999994</v>
      </c>
      <c r="AD83" s="245">
        <v>115</v>
      </c>
      <c r="AE83" s="33">
        <f t="shared" si="35"/>
        <v>248.69565217391298</v>
      </c>
      <c r="AF83" s="281" t="str">
        <f t="shared" si="58"/>
        <v xml:space="preserve">  </v>
      </c>
      <c r="AG83" s="29" t="s">
        <v>159</v>
      </c>
      <c r="AH83" s="245">
        <v>133.4</v>
      </c>
      <c r="AI83" s="245">
        <v>161.6</v>
      </c>
      <c r="AJ83" s="33">
        <f t="shared" si="50"/>
        <v>28.199999999999989</v>
      </c>
      <c r="AK83" s="245">
        <v>115</v>
      </c>
      <c r="AL83" s="33">
        <f t="shared" si="37"/>
        <v>245.21739130434773</v>
      </c>
      <c r="AM83" s="281" t="str">
        <f t="shared" si="51"/>
        <v xml:space="preserve">  </v>
      </c>
      <c r="AN83" s="547">
        <f t="shared" si="52"/>
        <v>241.73913043478254</v>
      </c>
      <c r="AO83" s="547">
        <f t="shared" si="53"/>
        <v>9.2026132558768179</v>
      </c>
      <c r="AP83" s="547">
        <f t="shared" si="62"/>
        <v>3.8068364187979653</v>
      </c>
      <c r="AQ83" s="29">
        <f t="shared" si="39"/>
        <v>3</v>
      </c>
      <c r="AR83" s="429" t="str">
        <f t="shared" si="59"/>
        <v xml:space="preserve">  </v>
      </c>
      <c r="AT83" s="662" t="s">
        <v>178</v>
      </c>
      <c r="AU83" s="662" t="s">
        <v>178</v>
      </c>
      <c r="AV83" s="662" t="s">
        <v>178</v>
      </c>
      <c r="AW83" s="661" t="s">
        <v>2720</v>
      </c>
      <c r="AX83" s="661" t="s">
        <v>2720</v>
      </c>
      <c r="AY83" s="10"/>
      <c r="AZ83" s="334"/>
      <c r="BA83" s="662" t="s">
        <v>178</v>
      </c>
      <c r="BB83" s="662" t="s">
        <v>178</v>
      </c>
      <c r="BC83" s="662" t="s">
        <v>178</v>
      </c>
      <c r="BD83" s="661" t="s">
        <v>2720</v>
      </c>
      <c r="BE83" s="661" t="s">
        <v>2720</v>
      </c>
      <c r="BF83" s="10" t="str">
        <f t="shared" si="46"/>
        <v xml:space="preserve">  </v>
      </c>
      <c r="BG83" s="334"/>
      <c r="BH83" s="852" t="s">
        <v>178</v>
      </c>
      <c r="BI83" s="18" t="s">
        <v>173</v>
      </c>
      <c r="BJ83" s="28">
        <v>6.0543119654487745</v>
      </c>
      <c r="BK83" s="28"/>
      <c r="BL83" s="28">
        <v>0.1</v>
      </c>
      <c r="BM83" s="28">
        <v>1</v>
      </c>
      <c r="BN83" s="31" t="str">
        <f t="shared" si="40"/>
        <v xml:space="preserve">  </v>
      </c>
      <c r="BP83" s="466" t="s">
        <v>173</v>
      </c>
      <c r="BQ83" s="716">
        <v>0.14718967125928559</v>
      </c>
      <c r="BS83" s="727">
        <v>6.0000000000000001E-3</v>
      </c>
      <c r="BT83" s="716">
        <v>0.01</v>
      </c>
      <c r="BU83" s="31" t="str">
        <f t="shared" si="41"/>
        <v xml:space="preserve">  </v>
      </c>
      <c r="BV83" s="520"/>
      <c r="BW83" s="31">
        <f t="shared" si="63"/>
        <v>2.4311543920973882</v>
      </c>
      <c r="BX83" s="336"/>
      <c r="BY83" s="33">
        <v>192.68149087791866</v>
      </c>
      <c r="BZ83" s="31"/>
      <c r="CA83" s="680">
        <v>2</v>
      </c>
      <c r="CB83" s="680">
        <v>13</v>
      </c>
      <c r="CC83" s="680" t="str">
        <f t="shared" si="64"/>
        <v xml:space="preserve">  </v>
      </c>
      <c r="CD83" s="335"/>
      <c r="CE83" s="547">
        <f t="shared" si="65"/>
        <v>44.568066585675091</v>
      </c>
      <c r="CF83" s="547"/>
      <c r="CG83" s="660">
        <v>0.5</v>
      </c>
      <c r="CH83" s="660">
        <v>3</v>
      </c>
      <c r="CI83" s="31" t="str">
        <f t="shared" si="43"/>
        <v xml:space="preserve">  </v>
      </c>
      <c r="CK83" s="227">
        <v>3.0179927172808334</v>
      </c>
      <c r="CL83" s="227"/>
      <c r="CM83" s="227">
        <v>0.6</v>
      </c>
      <c r="CN83" s="227">
        <v>0.8</v>
      </c>
      <c r="CO83" s="31" t="str">
        <f t="shared" si="60"/>
        <v xml:space="preserve">  </v>
      </c>
      <c r="CP83" s="658"/>
      <c r="CQ83" s="888">
        <f>CK83*(AE83/1000)</f>
        <v>0.75056166708027661</v>
      </c>
      <c r="CR83" s="28"/>
      <c r="CS83" s="227">
        <v>0.1</v>
      </c>
      <c r="CT83" s="464">
        <v>0.13</v>
      </c>
      <c r="CU83" s="31" t="str">
        <f t="shared" si="61"/>
        <v xml:space="preserve">  </v>
      </c>
      <c r="CW83" s="336">
        <f t="shared" si="72"/>
        <v>1.5663116906195249</v>
      </c>
      <c r="CX83" s="227">
        <v>6.2364907978660682</v>
      </c>
      <c r="CY83" s="227"/>
      <c r="CZ83" s="10">
        <v>1.2</v>
      </c>
      <c r="DA83" s="910">
        <v>0.7</v>
      </c>
      <c r="DB83" s="675" t="str">
        <f t="shared" si="66"/>
        <v xml:space="preserve">  </v>
      </c>
      <c r="DC83" s="519"/>
      <c r="DD83" s="28">
        <f t="shared" si="67"/>
        <v>1.5292960043462873</v>
      </c>
      <c r="DE83" s="28"/>
      <c r="DF83" s="28">
        <v>0.2</v>
      </c>
      <c r="DG83" s="28">
        <v>0.12</v>
      </c>
      <c r="DH83" s="28" t="str">
        <f t="shared" si="68"/>
        <v xml:space="preserve">  </v>
      </c>
      <c r="DI83" s="335"/>
      <c r="DJ83" s="31">
        <f t="shared" si="69"/>
        <v>3.2366839022526843</v>
      </c>
      <c r="DK83" s="550">
        <f t="shared" si="71"/>
        <v>3.4313716557716418</v>
      </c>
    </row>
    <row r="84" spans="1:116" ht="15" x14ac:dyDescent="0.25">
      <c r="A84" s="536" t="s">
        <v>2092</v>
      </c>
      <c r="B84" s="173" t="s">
        <v>1221</v>
      </c>
      <c r="C84" s="102" t="s">
        <v>586</v>
      </c>
      <c r="D84" s="102">
        <v>2</v>
      </c>
      <c r="E84" s="195">
        <v>1100255</v>
      </c>
      <c r="F84" s="421">
        <v>4</v>
      </c>
      <c r="G84" s="420">
        <v>88888823</v>
      </c>
      <c r="H84" s="420">
        <v>201012301700</v>
      </c>
      <c r="I84" s="420"/>
      <c r="J84" s="203" t="s">
        <v>169</v>
      </c>
      <c r="K84" s="167" t="s">
        <v>124</v>
      </c>
      <c r="L84" s="167"/>
      <c r="M84" s="419" t="s">
        <v>41</v>
      </c>
      <c r="N84" s="419" t="s">
        <v>124</v>
      </c>
      <c r="O84" s="419" t="s">
        <v>42</v>
      </c>
      <c r="P84" s="117">
        <v>40542</v>
      </c>
      <c r="Q84" s="114">
        <v>0.70833333333333337</v>
      </c>
      <c r="R84" s="96" t="s">
        <v>1633</v>
      </c>
      <c r="S84" s="463"/>
      <c r="T84" s="463"/>
      <c r="U84" s="463"/>
      <c r="V84" s="463"/>
      <c r="W84" s="463"/>
      <c r="X84" s="463"/>
      <c r="Y84" s="552"/>
      <c r="Z84" s="463"/>
      <c r="AA84" s="463"/>
      <c r="AB84" s="463"/>
      <c r="AC84" s="463"/>
      <c r="AD84" s="463"/>
      <c r="AE84" s="463"/>
      <c r="AF84" s="552"/>
      <c r="AG84" s="463"/>
      <c r="AH84" s="463"/>
      <c r="AI84" s="463"/>
      <c r="AJ84" s="463"/>
      <c r="AK84" s="463"/>
      <c r="AL84" s="463"/>
      <c r="AM84" s="553"/>
      <c r="AN84" s="463"/>
      <c r="AO84" s="463"/>
      <c r="AP84" s="463"/>
      <c r="AQ84" s="463"/>
      <c r="AR84" s="553"/>
      <c r="AS84" s="554"/>
      <c r="AT84" s="662" t="s">
        <v>178</v>
      </c>
      <c r="AU84" s="662" t="s">
        <v>178</v>
      </c>
      <c r="AV84" s="662" t="s">
        <v>178</v>
      </c>
      <c r="AW84" s="661" t="s">
        <v>2720</v>
      </c>
      <c r="AX84" s="661" t="s">
        <v>2720</v>
      </c>
      <c r="AY84" s="10"/>
      <c r="AZ84" s="334"/>
      <c r="BA84" s="662" t="s">
        <v>178</v>
      </c>
      <c r="BB84" s="662" t="s">
        <v>178</v>
      </c>
      <c r="BC84" s="662" t="s">
        <v>178</v>
      </c>
      <c r="BD84" s="661" t="s">
        <v>2720</v>
      </c>
      <c r="BE84" s="661" t="s">
        <v>2720</v>
      </c>
      <c r="BF84" s="10" t="str">
        <f t="shared" si="46"/>
        <v xml:space="preserve">  </v>
      </c>
      <c r="BG84" s="334"/>
      <c r="BH84" s="852" t="s">
        <v>178</v>
      </c>
      <c r="BI84" s="18" t="s">
        <v>170</v>
      </c>
      <c r="BJ84" s="28">
        <v>-5.0476539593009552E-2</v>
      </c>
      <c r="BK84" s="28"/>
      <c r="BL84" s="28">
        <v>0.1</v>
      </c>
      <c r="BM84" s="28">
        <v>1</v>
      </c>
      <c r="BN84" s="31" t="str">
        <f t="shared" si="40"/>
        <v>&lt;MDL</v>
      </c>
      <c r="BP84" s="466" t="s">
        <v>171</v>
      </c>
      <c r="BQ84" s="716">
        <v>1.5968173069090008E-3</v>
      </c>
      <c r="BS84" s="727">
        <v>6.0000000000000001E-3</v>
      </c>
      <c r="BT84" s="716">
        <v>0.01</v>
      </c>
      <c r="BU84" s="31" t="str">
        <f t="shared" si="41"/>
        <v>&lt;MDL</v>
      </c>
      <c r="BV84" s="520"/>
      <c r="BW84" s="31" t="s">
        <v>79</v>
      </c>
      <c r="BX84" s="336"/>
      <c r="BY84" s="742" t="s">
        <v>2720</v>
      </c>
      <c r="BZ84" s="742" t="s">
        <v>2720</v>
      </c>
      <c r="CA84" s="742" t="s">
        <v>2720</v>
      </c>
      <c r="CB84" s="742" t="s">
        <v>2720</v>
      </c>
      <c r="CC84" s="742" t="s">
        <v>2720</v>
      </c>
      <c r="CD84" s="816" t="s">
        <v>2720</v>
      </c>
      <c r="CE84" s="820" t="s">
        <v>2720</v>
      </c>
      <c r="CF84" s="820" t="s">
        <v>2720</v>
      </c>
      <c r="CG84" s="742" t="s">
        <v>2720</v>
      </c>
      <c r="CH84" s="742" t="s">
        <v>2720</v>
      </c>
      <c r="CI84" s="742" t="s">
        <v>2720</v>
      </c>
      <c r="CJ84" s="816"/>
      <c r="CK84" s="479" t="s">
        <v>2720</v>
      </c>
      <c r="CL84" s="479" t="s">
        <v>2720</v>
      </c>
      <c r="CM84" s="479" t="s">
        <v>2720</v>
      </c>
      <c r="CN84" s="479" t="s">
        <v>2720</v>
      </c>
      <c r="CO84" s="742" t="s">
        <v>2720</v>
      </c>
      <c r="CP84" s="658"/>
      <c r="CQ84" s="479" t="s">
        <v>2720</v>
      </c>
      <c r="CR84" s="479" t="s">
        <v>2720</v>
      </c>
      <c r="CS84" s="479" t="s">
        <v>2720</v>
      </c>
      <c r="CT84" s="479" t="s">
        <v>2720</v>
      </c>
      <c r="CU84" s="31">
        <f t="shared" si="61"/>
        <v>0</v>
      </c>
      <c r="CW84" s="895" t="s">
        <v>2720</v>
      </c>
      <c r="CX84" s="479" t="s">
        <v>2720</v>
      </c>
      <c r="CY84" s="479" t="s">
        <v>2720</v>
      </c>
      <c r="CZ84" s="31" t="s">
        <v>2720</v>
      </c>
      <c r="DA84" s="910" t="s">
        <v>2720</v>
      </c>
      <c r="DB84" s="742" t="s">
        <v>2720</v>
      </c>
      <c r="DC84" s="925"/>
      <c r="DD84" s="479" t="s">
        <v>2720</v>
      </c>
      <c r="DE84" s="479" t="s">
        <v>2720</v>
      </c>
      <c r="DF84" s="31" t="s">
        <v>2720</v>
      </c>
      <c r="DG84" s="660" t="s">
        <v>2720</v>
      </c>
      <c r="DH84" s="742" t="s">
        <v>2720</v>
      </c>
      <c r="DI84" s="336"/>
      <c r="DJ84" s="820" t="s">
        <v>2720</v>
      </c>
      <c r="DK84" s="895" t="s">
        <v>2720</v>
      </c>
    </row>
    <row r="85" spans="1:116" ht="45" x14ac:dyDescent="0.25">
      <c r="A85" s="536" t="s">
        <v>2093</v>
      </c>
      <c r="B85" s="173" t="s">
        <v>1222</v>
      </c>
      <c r="C85" s="102" t="s">
        <v>584</v>
      </c>
      <c r="D85" s="419">
        <v>9</v>
      </c>
      <c r="E85" s="102" t="s">
        <v>1818</v>
      </c>
      <c r="F85" s="421">
        <v>1</v>
      </c>
      <c r="G85" s="420">
        <v>11452600</v>
      </c>
      <c r="H85" s="420">
        <v>201101041440</v>
      </c>
      <c r="I85" s="420"/>
      <c r="J85" s="102" t="s">
        <v>116</v>
      </c>
      <c r="K85" s="663" t="s">
        <v>2556</v>
      </c>
      <c r="L85" s="163" t="s">
        <v>1658</v>
      </c>
      <c r="M85" s="419" t="s">
        <v>38</v>
      </c>
      <c r="N85" s="419"/>
      <c r="O85" s="419"/>
      <c r="P85" s="116">
        <v>40547</v>
      </c>
      <c r="Q85" s="114">
        <v>0.61111111111111105</v>
      </c>
      <c r="R85" s="102" t="s">
        <v>117</v>
      </c>
      <c r="S85" s="29" t="s">
        <v>134</v>
      </c>
      <c r="T85" s="245">
        <v>132.4</v>
      </c>
      <c r="U85" s="245">
        <v>141.80000000000001</v>
      </c>
      <c r="V85" s="275">
        <f t="shared" si="47"/>
        <v>9.4000000000000057</v>
      </c>
      <c r="W85" s="245">
        <v>115</v>
      </c>
      <c r="X85" s="33">
        <f t="shared" si="48"/>
        <v>81.739130434782652</v>
      </c>
      <c r="Y85" s="281" t="str">
        <f t="shared" si="57"/>
        <v xml:space="preserve">  </v>
      </c>
      <c r="Z85" s="29" t="s">
        <v>147</v>
      </c>
      <c r="AA85" s="245">
        <v>132.30000000000001</v>
      </c>
      <c r="AB85" s="245">
        <v>144.6</v>
      </c>
      <c r="AC85" s="275">
        <f t="shared" si="49"/>
        <v>12.299999999999983</v>
      </c>
      <c r="AD85" s="245">
        <v>115</v>
      </c>
      <c r="AE85" s="33">
        <f t="shared" ref="AE85:AE92" si="73">AC85/(AD85/1000)</f>
        <v>106.95652173913028</v>
      </c>
      <c r="AF85" s="281" t="str">
        <f t="shared" si="58"/>
        <v xml:space="preserve">  </v>
      </c>
      <c r="AG85" s="29" t="s">
        <v>160</v>
      </c>
      <c r="AH85" s="245">
        <v>131.4</v>
      </c>
      <c r="AI85" s="245">
        <v>142.5</v>
      </c>
      <c r="AJ85" s="33">
        <f t="shared" si="50"/>
        <v>11.099999999999994</v>
      </c>
      <c r="AK85" s="245">
        <v>120</v>
      </c>
      <c r="AL85" s="33">
        <f t="shared" ref="AL85:AL92" si="74">AJ85/(AK85/1000)</f>
        <v>92.499999999999957</v>
      </c>
      <c r="AM85" s="281" t="str">
        <f t="shared" si="51"/>
        <v xml:space="preserve">  </v>
      </c>
      <c r="AN85" s="547">
        <f t="shared" ref="AN85:AN92" si="75">AVERAGE(X85,AE85,AL85)</f>
        <v>93.731884057970959</v>
      </c>
      <c r="AO85" s="547">
        <f t="shared" ref="AO85:AO92" si="76">STDEV(X85,AE85,AL85)</f>
        <v>12.653748843657279</v>
      </c>
      <c r="AP85" s="547">
        <f t="shared" si="62"/>
        <v>13.499940784110596</v>
      </c>
      <c r="AQ85" s="29">
        <f t="shared" ref="AQ85:AQ92" si="77">COUNT(X85,AE85,AL85)</f>
        <v>3</v>
      </c>
      <c r="AR85" s="429" t="str">
        <f t="shared" si="59"/>
        <v xml:space="preserve">  </v>
      </c>
      <c r="AT85" s="662" t="s">
        <v>178</v>
      </c>
      <c r="AU85" s="662" t="s">
        <v>178</v>
      </c>
      <c r="AV85" s="662" t="s">
        <v>178</v>
      </c>
      <c r="AW85" s="661" t="s">
        <v>2720</v>
      </c>
      <c r="AX85" s="661" t="s">
        <v>2720</v>
      </c>
      <c r="AY85" s="10"/>
      <c r="AZ85" s="334"/>
      <c r="BA85" s="662" t="s">
        <v>178</v>
      </c>
      <c r="BB85" s="662" t="s">
        <v>178</v>
      </c>
      <c r="BC85" s="662" t="s">
        <v>178</v>
      </c>
      <c r="BD85" s="661" t="s">
        <v>2720</v>
      </c>
      <c r="BE85" s="661" t="s">
        <v>2720</v>
      </c>
      <c r="BF85" s="10" t="str">
        <f t="shared" si="46"/>
        <v xml:space="preserve">  </v>
      </c>
      <c r="BG85" s="334"/>
      <c r="BH85" s="852" t="s">
        <v>178</v>
      </c>
      <c r="BI85" s="18" t="s">
        <v>174</v>
      </c>
      <c r="BJ85" s="28">
        <v>6.1064047044036522</v>
      </c>
      <c r="BK85" s="28"/>
      <c r="BL85" s="28">
        <v>0.1</v>
      </c>
      <c r="BM85" s="28">
        <v>1</v>
      </c>
      <c r="BN85" s="31" t="str">
        <f t="shared" si="40"/>
        <v xml:space="preserve">  </v>
      </c>
      <c r="BP85" s="466" t="s">
        <v>231</v>
      </c>
      <c r="BQ85" s="716">
        <v>0.12934143083516703</v>
      </c>
      <c r="BS85" s="727">
        <v>6.0000000000000001E-3</v>
      </c>
      <c r="BT85" s="716">
        <v>0.01</v>
      </c>
      <c r="BU85" s="31" t="str">
        <f t="shared" si="41"/>
        <v xml:space="preserve">  </v>
      </c>
      <c r="BV85" s="520"/>
      <c r="BW85" s="31">
        <f>BQ85/BJ85*100</f>
        <v>2.1181273940440279</v>
      </c>
      <c r="BX85" s="336"/>
      <c r="BY85" s="33">
        <v>217.87001867194326</v>
      </c>
      <c r="BZ85" s="31"/>
      <c r="CA85" s="680">
        <v>2</v>
      </c>
      <c r="CB85" s="680">
        <v>13</v>
      </c>
      <c r="CC85" s="680" t="str">
        <f t="shared" ref="CC85:CC87" si="78">IF(BY85&lt;CA85,"&lt;MDL",IF(BY85&lt;CB85,"E, &lt;RL",IF(BY85&gt;CB85,"  ",)))</f>
        <v xml:space="preserve">  </v>
      </c>
      <c r="CD85" s="335"/>
      <c r="CE85" s="547">
        <f>BY85*(X85/1000)</f>
        <v>17.8085058740545</v>
      </c>
      <c r="CF85" s="547"/>
      <c r="CG85" s="660">
        <v>0.5</v>
      </c>
      <c r="CH85" s="660">
        <v>3</v>
      </c>
      <c r="CI85" s="31" t="str">
        <f t="shared" ref="CI85:CI92" si="79">IF(CE85&lt;CG$10,"&lt;MDL",IF(CE85&lt;CH$10,"E, &lt;RL",IF(CE85&gt;CH$10,"  ",)))</f>
        <v xml:space="preserve">  </v>
      </c>
      <c r="CK85" s="227">
        <v>3.9935839556591399</v>
      </c>
      <c r="CL85" s="227"/>
      <c r="CM85" s="227">
        <v>0.6</v>
      </c>
      <c r="CN85" s="227">
        <v>0.8</v>
      </c>
      <c r="CO85" s="31" t="str">
        <f t="shared" si="60"/>
        <v xml:space="preserve">  </v>
      </c>
      <c r="CP85" s="658"/>
      <c r="CQ85" s="888">
        <f>CK85*(AE85/1000)</f>
        <v>0.42713984917049869</v>
      </c>
      <c r="CR85" s="28"/>
      <c r="CS85" s="227">
        <v>0.1</v>
      </c>
      <c r="CT85" s="464">
        <v>0.13</v>
      </c>
      <c r="CU85" s="31" t="str">
        <f t="shared" si="61"/>
        <v xml:space="preserve">  </v>
      </c>
      <c r="CW85" s="336">
        <f>CK85/BY85*100</f>
        <v>1.8330121693671215</v>
      </c>
      <c r="CX85" s="227">
        <v>6.8941145932272505</v>
      </c>
      <c r="CY85" s="227"/>
      <c r="CZ85" s="10">
        <v>1.2</v>
      </c>
      <c r="DA85" s="910">
        <v>0.7</v>
      </c>
      <c r="DB85" s="675" t="str">
        <f t="shared" ref="DB85:DB87" si="80">IF(CX85&lt;DA85,"&lt;MDL",IF(CX85&lt;CZ85,"E, &lt;RL",IF(CX85&gt;CZ85,"  ",)))</f>
        <v xml:space="preserve">  </v>
      </c>
      <c r="DC85" s="519"/>
      <c r="DD85" s="28">
        <f>CX85*(AL85/1000)</f>
        <v>0.63770559987352038</v>
      </c>
      <c r="DE85" s="28"/>
      <c r="DF85" s="28">
        <v>0.2</v>
      </c>
      <c r="DG85" s="28">
        <v>0.12</v>
      </c>
      <c r="DH85" s="28" t="str">
        <f t="shared" ref="DH85:DH87" si="81">IF(DD85&lt;DG85,"&lt;MDL",IF(DD85&lt;DF85,"E, &lt;RL",IF(DD85&gt;DF85,"  ",)))</f>
        <v xml:space="preserve">  </v>
      </c>
      <c r="DI85" s="335"/>
      <c r="DJ85" s="31">
        <f>CX85/BY85*100</f>
        <v>3.1643245983321968</v>
      </c>
      <c r="DK85" s="550">
        <f>100*DD85/CE85</f>
        <v>3.5809045653998628</v>
      </c>
    </row>
    <row r="86" spans="1:116" ht="15" x14ac:dyDescent="0.25">
      <c r="A86" s="536" t="s">
        <v>2094</v>
      </c>
      <c r="B86" s="173" t="s">
        <v>1223</v>
      </c>
      <c r="C86" s="102" t="s">
        <v>584</v>
      </c>
      <c r="D86" s="419">
        <v>9</v>
      </c>
      <c r="E86" s="102" t="s">
        <v>1819</v>
      </c>
      <c r="F86" s="421">
        <v>1</v>
      </c>
      <c r="G86" s="187">
        <v>11452800</v>
      </c>
      <c r="H86" s="420">
        <v>201101041550</v>
      </c>
      <c r="I86" s="420"/>
      <c r="J86" s="102" t="s">
        <v>118</v>
      </c>
      <c r="K86" s="164" t="s">
        <v>2557</v>
      </c>
      <c r="L86" s="165" t="s">
        <v>1660</v>
      </c>
      <c r="M86" s="419" t="s">
        <v>115</v>
      </c>
      <c r="N86" s="419"/>
      <c r="O86" s="419"/>
      <c r="P86" s="116">
        <v>40547</v>
      </c>
      <c r="Q86" s="114">
        <v>0.65972222222222199</v>
      </c>
      <c r="R86" s="102" t="s">
        <v>119</v>
      </c>
      <c r="S86" s="29" t="s">
        <v>135</v>
      </c>
      <c r="T86" s="245">
        <v>132.1</v>
      </c>
      <c r="U86" s="245">
        <v>142</v>
      </c>
      <c r="V86" s="275">
        <f t="shared" si="47"/>
        <v>9.9000000000000057</v>
      </c>
      <c r="W86" s="245">
        <v>180</v>
      </c>
      <c r="X86" s="33">
        <f t="shared" si="48"/>
        <v>55.000000000000036</v>
      </c>
      <c r="Y86" s="281" t="str">
        <f t="shared" si="57"/>
        <v xml:space="preserve">  </v>
      </c>
      <c r="Z86" s="29" t="s">
        <v>148</v>
      </c>
      <c r="AA86" s="245">
        <v>131.1</v>
      </c>
      <c r="AB86" s="245">
        <v>151.1</v>
      </c>
      <c r="AC86" s="275">
        <f t="shared" si="49"/>
        <v>20</v>
      </c>
      <c r="AD86" s="245">
        <v>181</v>
      </c>
      <c r="AE86" s="33">
        <f t="shared" si="73"/>
        <v>110.49723756906077</v>
      </c>
      <c r="AF86" s="281" t="str">
        <f t="shared" si="58"/>
        <v xml:space="preserve">  </v>
      </c>
      <c r="AG86" s="29" t="s">
        <v>161</v>
      </c>
      <c r="AH86" s="245">
        <v>131.69999999999999</v>
      </c>
      <c r="AI86" s="245">
        <v>167.7</v>
      </c>
      <c r="AJ86" s="33">
        <f t="shared" si="50"/>
        <v>36</v>
      </c>
      <c r="AK86" s="245">
        <v>233</v>
      </c>
      <c r="AL86" s="33">
        <f t="shared" si="74"/>
        <v>154.50643776824035</v>
      </c>
      <c r="AM86" s="281" t="str">
        <f t="shared" si="51"/>
        <v xml:space="preserve">  </v>
      </c>
      <c r="AN86" s="547">
        <f t="shared" si="75"/>
        <v>106.66789177910039</v>
      </c>
      <c r="AO86" s="547">
        <f t="shared" si="76"/>
        <v>49.863621070029446</v>
      </c>
      <c r="AP86" s="547">
        <f t="shared" si="62"/>
        <v>46.74660784830408</v>
      </c>
      <c r="AQ86" s="29">
        <f t="shared" si="77"/>
        <v>3</v>
      </c>
      <c r="AR86" s="429" t="str">
        <f t="shared" si="59"/>
        <v xml:space="preserve">  </v>
      </c>
      <c r="AT86" s="662" t="s">
        <v>178</v>
      </c>
      <c r="AU86" s="662" t="s">
        <v>178</v>
      </c>
      <c r="AV86" s="662" t="s">
        <v>178</v>
      </c>
      <c r="AW86" s="661" t="s">
        <v>2720</v>
      </c>
      <c r="AX86" s="661" t="s">
        <v>2720</v>
      </c>
      <c r="AY86" s="10"/>
      <c r="AZ86" s="334"/>
      <c r="BA86" s="662" t="s">
        <v>178</v>
      </c>
      <c r="BB86" s="662" t="s">
        <v>178</v>
      </c>
      <c r="BC86" s="662" t="s">
        <v>178</v>
      </c>
      <c r="BD86" s="661" t="s">
        <v>2720</v>
      </c>
      <c r="BE86" s="661" t="s">
        <v>2720</v>
      </c>
      <c r="BF86" s="10" t="str">
        <f t="shared" si="46"/>
        <v xml:space="preserve">  </v>
      </c>
      <c r="BG86" s="334"/>
      <c r="BH86" s="852" t="s">
        <v>178</v>
      </c>
      <c r="BI86" s="18" t="s">
        <v>177</v>
      </c>
      <c r="BJ86" s="28">
        <v>4.0706627196354326</v>
      </c>
      <c r="BK86" s="28"/>
      <c r="BL86" s="28">
        <v>0.1</v>
      </c>
      <c r="BM86" s="28">
        <v>1</v>
      </c>
      <c r="BN86" s="31" t="str">
        <f t="shared" si="40"/>
        <v xml:space="preserve">  </v>
      </c>
      <c r="BP86" s="466" t="s">
        <v>232</v>
      </c>
      <c r="BQ86" s="716">
        <v>0.11146122527755956</v>
      </c>
      <c r="BS86" s="727">
        <v>6.0000000000000001E-3</v>
      </c>
      <c r="BT86" s="716">
        <v>0.01</v>
      </c>
      <c r="BU86" s="31" t="str">
        <f t="shared" si="41"/>
        <v xml:space="preserve">  </v>
      </c>
      <c r="BV86" s="520"/>
      <c r="BW86" s="31">
        <f>BQ86/BJ86*100</f>
        <v>2.7381591881810827</v>
      </c>
      <c r="BX86" s="336"/>
      <c r="BY86" s="33">
        <v>127.29181010827146</v>
      </c>
      <c r="BZ86" s="31"/>
      <c r="CA86" s="680">
        <v>2</v>
      </c>
      <c r="CB86" s="680">
        <v>13</v>
      </c>
      <c r="CC86" s="680" t="str">
        <f t="shared" si="78"/>
        <v xml:space="preserve">  </v>
      </c>
      <c r="CD86" s="335"/>
      <c r="CE86" s="547">
        <f>BY86*(X86/1000)</f>
        <v>7.0010495559549346</v>
      </c>
      <c r="CF86" s="547"/>
      <c r="CG86" s="660">
        <v>0.5</v>
      </c>
      <c r="CH86" s="660">
        <v>3</v>
      </c>
      <c r="CI86" s="31" t="str">
        <f t="shared" si="79"/>
        <v xml:space="preserve">  </v>
      </c>
      <c r="CK86" s="227">
        <v>1.2055827074498953</v>
      </c>
      <c r="CL86" s="227"/>
      <c r="CM86" s="227">
        <v>0.6</v>
      </c>
      <c r="CN86" s="227">
        <v>0.8</v>
      </c>
      <c r="CO86" s="31" t="str">
        <f t="shared" si="60"/>
        <v xml:space="preserve">  </v>
      </c>
      <c r="CP86" s="658"/>
      <c r="CQ86" s="888">
        <f>CK86*(AE86/1000)</f>
        <v>0.13321355883424257</v>
      </c>
      <c r="CR86" s="28"/>
      <c r="CS86" s="227">
        <v>0.1</v>
      </c>
      <c r="CT86" s="464">
        <v>0.13</v>
      </c>
      <c r="CU86" s="31" t="str">
        <f t="shared" si="61"/>
        <v xml:space="preserve">  </v>
      </c>
      <c r="CW86" s="336">
        <f>CK86/BY86*100</f>
        <v>0.94710155070028035</v>
      </c>
      <c r="CX86" s="227">
        <v>1.7431712627219587</v>
      </c>
      <c r="CY86" s="227"/>
      <c r="CZ86" s="10">
        <v>1.2</v>
      </c>
      <c r="DA86" s="910">
        <v>0.7</v>
      </c>
      <c r="DB86" s="907" t="str">
        <f t="shared" si="80"/>
        <v xml:space="preserve">  </v>
      </c>
      <c r="DC86" s="519"/>
      <c r="DD86" s="28">
        <f>CX86*(AL86/1000)</f>
        <v>0.26933118222313529</v>
      </c>
      <c r="DE86" s="28"/>
      <c r="DF86" s="28">
        <v>0.2</v>
      </c>
      <c r="DG86" s="28">
        <v>0.12</v>
      </c>
      <c r="DH86" s="28" t="str">
        <f t="shared" si="81"/>
        <v xml:space="preserve">  </v>
      </c>
      <c r="DI86" s="335"/>
      <c r="DJ86" s="31">
        <f>CX86/BY86*100</f>
        <v>1.3694292360516027</v>
      </c>
      <c r="DK86" s="550">
        <f>100*DD86/CE86</f>
        <v>3.8470115097821047</v>
      </c>
    </row>
    <row r="87" spans="1:116" ht="45" x14ac:dyDescent="0.25">
      <c r="A87" s="536" t="s">
        <v>2095</v>
      </c>
      <c r="B87" s="173" t="s">
        <v>1224</v>
      </c>
      <c r="C87" s="419" t="s">
        <v>584</v>
      </c>
      <c r="D87" s="419">
        <v>9</v>
      </c>
      <c r="E87" s="419" t="s">
        <v>1820</v>
      </c>
      <c r="F87" s="421">
        <v>1</v>
      </c>
      <c r="G87" s="420">
        <v>11452900</v>
      </c>
      <c r="H87" s="420">
        <v>201101041620</v>
      </c>
      <c r="I87" s="420"/>
      <c r="J87" s="419" t="s">
        <v>120</v>
      </c>
      <c r="K87" s="663" t="s">
        <v>2558</v>
      </c>
      <c r="L87" s="165" t="s">
        <v>729</v>
      </c>
      <c r="M87" s="419" t="s">
        <v>43</v>
      </c>
      <c r="N87" s="419"/>
      <c r="O87" s="419"/>
      <c r="P87" s="116">
        <v>40547</v>
      </c>
      <c r="Q87" s="114">
        <v>0.68055555555555503</v>
      </c>
      <c r="R87" s="419" t="s">
        <v>121</v>
      </c>
      <c r="S87" s="29" t="s">
        <v>136</v>
      </c>
      <c r="T87" s="245">
        <v>132.9</v>
      </c>
      <c r="U87" s="245">
        <v>141.30000000000001</v>
      </c>
      <c r="V87" s="275">
        <f t="shared" si="47"/>
        <v>8.4000000000000057</v>
      </c>
      <c r="W87" s="245">
        <v>125</v>
      </c>
      <c r="X87" s="33">
        <f t="shared" si="48"/>
        <v>67.200000000000045</v>
      </c>
      <c r="Y87" s="281" t="str">
        <f t="shared" si="57"/>
        <v xml:space="preserve">  </v>
      </c>
      <c r="Z87" s="29" t="s">
        <v>149</v>
      </c>
      <c r="AA87" s="245">
        <v>132</v>
      </c>
      <c r="AB87" s="245">
        <v>140.19999999999999</v>
      </c>
      <c r="AC87" s="275">
        <f t="shared" si="49"/>
        <v>8.1999999999999886</v>
      </c>
      <c r="AD87" s="245">
        <v>125</v>
      </c>
      <c r="AE87" s="33">
        <f t="shared" si="73"/>
        <v>65.599999999999909</v>
      </c>
      <c r="AF87" s="281" t="str">
        <f t="shared" si="58"/>
        <v xml:space="preserve">  </v>
      </c>
      <c r="AG87" s="29" t="s">
        <v>162</v>
      </c>
      <c r="AH87" s="245">
        <v>132.80000000000001</v>
      </c>
      <c r="AI87" s="245">
        <v>138.6</v>
      </c>
      <c r="AJ87" s="33">
        <f t="shared" si="50"/>
        <v>5.7999999999999829</v>
      </c>
      <c r="AK87" s="245">
        <v>171</v>
      </c>
      <c r="AL87" s="33">
        <f t="shared" si="74"/>
        <v>33.918128654970658</v>
      </c>
      <c r="AM87" s="281" t="str">
        <f t="shared" si="51"/>
        <v xml:space="preserve">  </v>
      </c>
      <c r="AN87" s="547">
        <f t="shared" si="75"/>
        <v>55.572709551656864</v>
      </c>
      <c r="AO87" s="547">
        <f t="shared" si="76"/>
        <v>18.770472965760508</v>
      </c>
      <c r="AP87" s="547">
        <f t="shared" si="62"/>
        <v>33.776422127326121</v>
      </c>
      <c r="AQ87" s="29">
        <f t="shared" si="77"/>
        <v>3</v>
      </c>
      <c r="AR87" s="429" t="str">
        <f t="shared" si="59"/>
        <v xml:space="preserve">  </v>
      </c>
      <c r="AT87" s="662" t="s">
        <v>178</v>
      </c>
      <c r="AU87" s="662" t="s">
        <v>178</v>
      </c>
      <c r="AV87" s="662" t="s">
        <v>178</v>
      </c>
      <c r="AW87" s="661" t="s">
        <v>2720</v>
      </c>
      <c r="AX87" s="661" t="s">
        <v>2720</v>
      </c>
      <c r="AY87" s="10"/>
      <c r="AZ87" s="334"/>
      <c r="BA87" s="662" t="s">
        <v>178</v>
      </c>
      <c r="BB87" s="662" t="s">
        <v>178</v>
      </c>
      <c r="BC87" s="662" t="s">
        <v>178</v>
      </c>
      <c r="BD87" s="661" t="s">
        <v>2720</v>
      </c>
      <c r="BE87" s="661" t="s">
        <v>2720</v>
      </c>
      <c r="BF87" s="10" t="str">
        <f t="shared" si="46"/>
        <v xml:space="preserve">  </v>
      </c>
      <c r="BG87" s="334"/>
      <c r="BH87" s="852" t="s">
        <v>178</v>
      </c>
      <c r="BI87" s="18" t="s">
        <v>175</v>
      </c>
      <c r="BJ87" s="28">
        <v>8.6572816736265494</v>
      </c>
      <c r="BK87" s="28"/>
      <c r="BL87" s="28">
        <v>0.1</v>
      </c>
      <c r="BM87" s="28">
        <v>1</v>
      </c>
      <c r="BN87" s="31" t="str">
        <f t="shared" si="40"/>
        <v xml:space="preserve">  </v>
      </c>
      <c r="BP87" s="466" t="s">
        <v>233</v>
      </c>
      <c r="BQ87" s="716">
        <v>0.13291939025362048</v>
      </c>
      <c r="BS87" s="727">
        <v>6.0000000000000001E-3</v>
      </c>
      <c r="BT87" s="716">
        <v>0.01</v>
      </c>
      <c r="BU87" s="31" t="str">
        <f t="shared" si="41"/>
        <v xml:space="preserve">  </v>
      </c>
      <c r="BV87" s="520"/>
      <c r="BW87" s="31">
        <f>BQ87/BJ87*100</f>
        <v>1.5353478755178394</v>
      </c>
      <c r="BX87" s="336"/>
      <c r="BY87" s="33">
        <v>251.38777053284684</v>
      </c>
      <c r="BZ87" s="31"/>
      <c r="CA87" s="680">
        <v>2</v>
      </c>
      <c r="CB87" s="680">
        <v>13</v>
      </c>
      <c r="CC87" s="680" t="str">
        <f t="shared" si="78"/>
        <v xml:space="preserve">  </v>
      </c>
      <c r="CD87" s="335"/>
      <c r="CE87" s="547">
        <f>BY87*(X87/1000)</f>
        <v>16.893258179807322</v>
      </c>
      <c r="CF87" s="547"/>
      <c r="CG87" s="660">
        <v>0.5</v>
      </c>
      <c r="CH87" s="660">
        <v>3</v>
      </c>
      <c r="CI87" s="31" t="str">
        <f t="shared" si="79"/>
        <v xml:space="preserve">  </v>
      </c>
      <c r="CK87" s="227">
        <v>4.3324651007216088</v>
      </c>
      <c r="CL87" s="227"/>
      <c r="CM87" s="227">
        <v>0.6</v>
      </c>
      <c r="CN87" s="227">
        <v>0.8</v>
      </c>
      <c r="CO87" s="31" t="str">
        <f t="shared" si="60"/>
        <v xml:space="preserve">  </v>
      </c>
      <c r="CP87" s="658"/>
      <c r="CQ87" s="888">
        <f>CK87*(AE87/1000)</f>
        <v>0.28420971060733713</v>
      </c>
      <c r="CR87" s="28"/>
      <c r="CS87" s="227">
        <v>0.1</v>
      </c>
      <c r="CT87" s="464">
        <v>0.13</v>
      </c>
      <c r="CU87" s="31" t="str">
        <f t="shared" si="61"/>
        <v xml:space="preserve">  </v>
      </c>
      <c r="CW87" s="336">
        <f>CK87/BY87*100</f>
        <v>1.7234191987694645</v>
      </c>
      <c r="CX87" s="227">
        <v>6.9191707671765572</v>
      </c>
      <c r="CY87" s="227"/>
      <c r="CZ87" s="10">
        <v>1.2</v>
      </c>
      <c r="DA87" s="910">
        <v>0.7</v>
      </c>
      <c r="DB87" s="675" t="str">
        <f t="shared" si="80"/>
        <v xml:space="preserve">  </v>
      </c>
      <c r="DC87" s="519"/>
      <c r="DD87" s="28">
        <f>CX87*(AL87/1000)</f>
        <v>0.23468532426680652</v>
      </c>
      <c r="DE87" s="28"/>
      <c r="DF87" s="28">
        <v>0.2</v>
      </c>
      <c r="DG87" s="28">
        <v>0.12</v>
      </c>
      <c r="DH87" s="28" t="str">
        <f t="shared" si="81"/>
        <v xml:space="preserve">  </v>
      </c>
      <c r="DI87" s="335"/>
      <c r="DJ87" s="31">
        <f>CX87/BY87*100</f>
        <v>2.7523895663303497</v>
      </c>
      <c r="DK87" s="550">
        <f>100*DD87/CE87</f>
        <v>1.3892247532647564</v>
      </c>
    </row>
    <row r="88" spans="1:116" ht="15" x14ac:dyDescent="0.25">
      <c r="A88" s="536" t="s">
        <v>2096</v>
      </c>
      <c r="B88" s="173" t="s">
        <v>1225</v>
      </c>
      <c r="C88" s="102" t="s">
        <v>586</v>
      </c>
      <c r="D88" s="102">
        <v>2</v>
      </c>
      <c r="E88" s="419" t="s">
        <v>1821</v>
      </c>
      <c r="F88" s="421">
        <v>4</v>
      </c>
      <c r="G88" s="420">
        <v>88888823</v>
      </c>
      <c r="H88" s="420">
        <v>201101060700</v>
      </c>
      <c r="I88" s="420"/>
      <c r="J88" s="419" t="s">
        <v>122</v>
      </c>
      <c r="K88" s="167" t="s">
        <v>124</v>
      </c>
      <c r="L88" s="167"/>
      <c r="M88" s="419" t="s">
        <v>41</v>
      </c>
      <c r="N88" s="419" t="s">
        <v>124</v>
      </c>
      <c r="O88" s="419" t="s">
        <v>42</v>
      </c>
      <c r="P88" s="117">
        <v>40549</v>
      </c>
      <c r="Q88" s="114">
        <v>0.29166666666666669</v>
      </c>
      <c r="R88" s="419" t="s">
        <v>123</v>
      </c>
      <c r="S88" s="29" t="s">
        <v>137</v>
      </c>
      <c r="T88" s="245">
        <v>133.4</v>
      </c>
      <c r="U88" s="245">
        <v>133</v>
      </c>
      <c r="V88" s="275">
        <f t="shared" si="47"/>
        <v>-0.40000000000000568</v>
      </c>
      <c r="W88" s="245">
        <v>1580</v>
      </c>
      <c r="X88" s="33">
        <f t="shared" si="48"/>
        <v>-0.25316455696202889</v>
      </c>
      <c r="Y88" s="281" t="str">
        <f t="shared" si="57"/>
        <v>&lt;MDL</v>
      </c>
      <c r="Z88" s="29" t="s">
        <v>150</v>
      </c>
      <c r="AA88" s="245">
        <v>133</v>
      </c>
      <c r="AB88" s="245">
        <v>132.30000000000001</v>
      </c>
      <c r="AC88" s="275">
        <f t="shared" si="49"/>
        <v>-0.69999999999998863</v>
      </c>
      <c r="AD88" s="245">
        <v>2042</v>
      </c>
      <c r="AE88" s="33">
        <f t="shared" si="73"/>
        <v>-0.34280117531830984</v>
      </c>
      <c r="AF88" s="281" t="str">
        <f t="shared" si="58"/>
        <v>&lt;MDL</v>
      </c>
      <c r="AG88" s="29" t="s">
        <v>163</v>
      </c>
      <c r="AH88" s="245">
        <v>132.19999999999999</v>
      </c>
      <c r="AI88" s="245">
        <v>131.9</v>
      </c>
      <c r="AJ88" s="33">
        <f t="shared" si="50"/>
        <v>-0.29999999999998295</v>
      </c>
      <c r="AK88" s="245">
        <v>1760</v>
      </c>
      <c r="AL88" s="33">
        <f t="shared" si="74"/>
        <v>-0.17045454545453576</v>
      </c>
      <c r="AM88" s="281" t="str">
        <f t="shared" si="51"/>
        <v>&lt;MDL</v>
      </c>
      <c r="AN88" s="547">
        <f t="shared" si="75"/>
        <v>-0.25547342591162481</v>
      </c>
      <c r="AO88" s="547">
        <f t="shared" si="76"/>
        <v>8.6196510156850259E-2</v>
      </c>
      <c r="AP88" s="547">
        <f t="shared" si="62"/>
        <v>-33.73991241917583</v>
      </c>
      <c r="AQ88" s="29">
        <f t="shared" si="77"/>
        <v>3</v>
      </c>
      <c r="AR88" s="429" t="str">
        <f t="shared" si="59"/>
        <v>&lt;MDL</v>
      </c>
      <c r="AT88" s="662" t="s">
        <v>178</v>
      </c>
      <c r="AU88" s="662" t="s">
        <v>178</v>
      </c>
      <c r="AV88" s="662" t="s">
        <v>178</v>
      </c>
      <c r="AW88" s="661" t="s">
        <v>2720</v>
      </c>
      <c r="AX88" s="661" t="s">
        <v>2720</v>
      </c>
      <c r="AY88" s="10"/>
      <c r="AZ88" s="334"/>
      <c r="BA88" s="662" t="s">
        <v>178</v>
      </c>
      <c r="BB88" s="662" t="s">
        <v>178</v>
      </c>
      <c r="BC88" s="662" t="s">
        <v>178</v>
      </c>
      <c r="BD88" s="661" t="s">
        <v>2720</v>
      </c>
      <c r="BE88" s="661" t="s">
        <v>2720</v>
      </c>
      <c r="BF88" s="10" t="str">
        <f t="shared" si="46"/>
        <v xml:space="preserve">  </v>
      </c>
      <c r="BG88" s="334"/>
      <c r="BH88" s="852" t="s">
        <v>178</v>
      </c>
      <c r="BI88" s="18" t="s">
        <v>176</v>
      </c>
      <c r="BJ88" s="28">
        <v>-6.3640864135400363E-2</v>
      </c>
      <c r="BK88" s="28"/>
      <c r="BL88" s="28">
        <v>0.1</v>
      </c>
      <c r="BM88" s="28">
        <v>1</v>
      </c>
      <c r="BN88" s="31" t="str">
        <f t="shared" si="40"/>
        <v>&lt;MDL</v>
      </c>
      <c r="BP88" s="466" t="s">
        <v>234</v>
      </c>
      <c r="BQ88" s="716">
        <v>9.9878571697715919E-3</v>
      </c>
      <c r="BS88" s="727">
        <v>6.0000000000000001E-3</v>
      </c>
      <c r="BT88" s="716">
        <v>0.01</v>
      </c>
      <c r="BU88" s="31" t="str">
        <f t="shared" si="41"/>
        <v>E, &lt;RL</v>
      </c>
      <c r="BV88" s="520"/>
      <c r="BW88" s="31" t="s">
        <v>79</v>
      </c>
      <c r="BX88" s="336"/>
      <c r="BY88" s="28" t="s">
        <v>2667</v>
      </c>
      <c r="BZ88" s="28"/>
      <c r="CA88" s="28"/>
      <c r="CB88" s="28"/>
      <c r="CC88" s="237" t="s">
        <v>79</v>
      </c>
      <c r="CD88" s="335" t="s">
        <v>3045</v>
      </c>
      <c r="CE88" s="840">
        <v>9.6391384575963655E-3</v>
      </c>
      <c r="CF88" s="457"/>
      <c r="CG88" s="660">
        <v>0.5</v>
      </c>
      <c r="CH88" s="660">
        <v>3</v>
      </c>
      <c r="CI88" s="31" t="str">
        <f t="shared" si="79"/>
        <v>&lt;MDL</v>
      </c>
      <c r="CJ88" s="549"/>
      <c r="CK88" s="227" t="s">
        <v>2667</v>
      </c>
      <c r="CL88" s="227"/>
      <c r="CM88" s="227"/>
      <c r="CN88" s="227"/>
      <c r="CO88" s="31" t="s">
        <v>79</v>
      </c>
      <c r="CP88" s="658"/>
      <c r="CQ88" s="840">
        <v>0</v>
      </c>
      <c r="CR88" s="28"/>
      <c r="CS88" s="227">
        <v>0.1</v>
      </c>
      <c r="CT88" s="464">
        <v>0.13</v>
      </c>
      <c r="CU88" s="31" t="str">
        <f t="shared" si="61"/>
        <v>&lt;MDL</v>
      </c>
      <c r="CW88" s="336" t="s">
        <v>79</v>
      </c>
      <c r="CX88" s="909" t="s">
        <v>2667</v>
      </c>
      <c r="CY88" s="227"/>
      <c r="CZ88" s="10">
        <v>1.2</v>
      </c>
      <c r="DA88" s="910">
        <v>0.7</v>
      </c>
      <c r="DB88" s="457" t="s">
        <v>79</v>
      </c>
      <c r="DC88" s="519"/>
      <c r="DD88" s="31" t="s">
        <v>79</v>
      </c>
      <c r="DE88" s="237"/>
      <c r="DF88" s="237"/>
      <c r="DG88" s="237"/>
      <c r="DH88" s="237"/>
      <c r="DI88" s="498"/>
      <c r="DJ88" s="31" t="s">
        <v>79</v>
      </c>
      <c r="DK88" s="336" t="s">
        <v>79</v>
      </c>
    </row>
    <row r="89" spans="1:116" ht="45" x14ac:dyDescent="0.25">
      <c r="A89" s="536" t="s">
        <v>2097</v>
      </c>
      <c r="B89" s="173" t="s">
        <v>1226</v>
      </c>
      <c r="C89" s="419" t="s">
        <v>584</v>
      </c>
      <c r="D89" s="419">
        <v>9</v>
      </c>
      <c r="E89" s="419" t="s">
        <v>1822</v>
      </c>
      <c r="F89" s="421">
        <v>1</v>
      </c>
      <c r="G89" s="420">
        <v>11452600</v>
      </c>
      <c r="H89" s="420">
        <v>201101260900</v>
      </c>
      <c r="I89" s="420"/>
      <c r="J89" s="419" t="s">
        <v>180</v>
      </c>
      <c r="K89" s="663" t="s">
        <v>2556</v>
      </c>
      <c r="L89" s="163" t="s">
        <v>1658</v>
      </c>
      <c r="M89" s="419" t="s">
        <v>38</v>
      </c>
      <c r="N89" s="419"/>
      <c r="O89" s="101"/>
      <c r="P89" s="116">
        <v>40569</v>
      </c>
      <c r="Q89" s="114">
        <v>0.375</v>
      </c>
      <c r="R89" s="419" t="s">
        <v>199</v>
      </c>
      <c r="S89" s="464" t="s">
        <v>235</v>
      </c>
      <c r="T89" s="275">
        <v>133.4</v>
      </c>
      <c r="U89" s="275">
        <f>0.1371*1000</f>
        <v>137.1</v>
      </c>
      <c r="V89" s="275">
        <f t="shared" si="47"/>
        <v>3.6999999999999886</v>
      </c>
      <c r="W89" s="275">
        <v>1163</v>
      </c>
      <c r="X89" s="33">
        <f t="shared" si="48"/>
        <v>3.1814273430782363</v>
      </c>
      <c r="Y89" s="281" t="str">
        <f t="shared" si="57"/>
        <v xml:space="preserve">  </v>
      </c>
      <c r="Z89" s="29" t="s">
        <v>246</v>
      </c>
      <c r="AA89" s="245">
        <v>131.4</v>
      </c>
      <c r="AB89" s="245">
        <v>142.4</v>
      </c>
      <c r="AC89" s="275">
        <f t="shared" si="49"/>
        <v>11</v>
      </c>
      <c r="AD89" s="245">
        <v>1297</v>
      </c>
      <c r="AE89" s="33">
        <f t="shared" si="73"/>
        <v>8.4811102544333075</v>
      </c>
      <c r="AF89" s="281" t="str">
        <f t="shared" si="58"/>
        <v xml:space="preserve">  </v>
      </c>
      <c r="AG89" s="464" t="s">
        <v>257</v>
      </c>
      <c r="AH89" s="464" t="s">
        <v>258</v>
      </c>
      <c r="AI89" s="464">
        <v>145.1</v>
      </c>
      <c r="AJ89" s="33">
        <f t="shared" si="50"/>
        <v>12.900000000000006</v>
      </c>
      <c r="AK89" s="464">
        <v>1917</v>
      </c>
      <c r="AL89" s="33">
        <f t="shared" si="74"/>
        <v>6.729264475743352</v>
      </c>
      <c r="AM89" s="281" t="str">
        <f t="shared" si="51"/>
        <v xml:space="preserve">  </v>
      </c>
      <c r="AN89" s="547">
        <f t="shared" si="75"/>
        <v>6.1306006910849655</v>
      </c>
      <c r="AO89" s="547">
        <f t="shared" si="76"/>
        <v>2.7000849033916232</v>
      </c>
      <c r="AP89" s="547">
        <f t="shared" si="62"/>
        <v>44.042746207856091</v>
      </c>
      <c r="AQ89" s="29">
        <f t="shared" si="77"/>
        <v>3</v>
      </c>
      <c r="AR89" s="429" t="str">
        <f t="shared" si="59"/>
        <v xml:space="preserve">  </v>
      </c>
      <c r="AT89" s="662" t="s">
        <v>178</v>
      </c>
      <c r="AU89" s="662" t="s">
        <v>178</v>
      </c>
      <c r="AV89" s="662" t="s">
        <v>178</v>
      </c>
      <c r="AW89" s="661" t="s">
        <v>2720</v>
      </c>
      <c r="AX89" s="661" t="s">
        <v>2720</v>
      </c>
      <c r="AY89" s="10"/>
      <c r="AZ89" s="334"/>
      <c r="BA89" s="662" t="s">
        <v>178</v>
      </c>
      <c r="BB89" s="662" t="s">
        <v>178</v>
      </c>
      <c r="BC89" s="662" t="s">
        <v>178</v>
      </c>
      <c r="BD89" s="661" t="s">
        <v>2720</v>
      </c>
      <c r="BE89" s="661" t="s">
        <v>2720</v>
      </c>
      <c r="BF89" s="10" t="str">
        <f t="shared" si="46"/>
        <v xml:space="preserve">  </v>
      </c>
      <c r="BG89" s="334"/>
      <c r="BH89" s="852" t="s">
        <v>178</v>
      </c>
      <c r="BI89" s="21" t="s">
        <v>446</v>
      </c>
      <c r="BJ89" s="28">
        <v>1.6432534382383039</v>
      </c>
      <c r="BK89" s="28"/>
      <c r="BL89" s="28">
        <v>0.1</v>
      </c>
      <c r="BM89" s="28">
        <v>1</v>
      </c>
      <c r="BN89" s="31" t="str">
        <f t="shared" si="40"/>
        <v xml:space="preserve">  </v>
      </c>
      <c r="BP89" s="417" t="s">
        <v>471</v>
      </c>
      <c r="BQ89" s="716">
        <v>7.4520092507048538E-2</v>
      </c>
      <c r="BS89" s="727">
        <v>6.0000000000000001E-3</v>
      </c>
      <c r="BT89" s="716">
        <v>0.01</v>
      </c>
      <c r="BU89" s="31" t="str">
        <f t="shared" si="41"/>
        <v xml:space="preserve">  </v>
      </c>
      <c r="BV89" s="520"/>
      <c r="BW89" s="31">
        <f>BQ89/BJ89*100</f>
        <v>4.5349117046083833</v>
      </c>
      <c r="BX89" s="336"/>
      <c r="BY89" s="33">
        <v>872.43907916952912</v>
      </c>
      <c r="BZ89" s="31"/>
      <c r="CA89" s="680">
        <v>2</v>
      </c>
      <c r="CB89" s="680">
        <v>13</v>
      </c>
      <c r="CC89" s="680" t="str">
        <f t="shared" ref="CC89:CC91" si="82">IF(BY89&lt;CA89,"&lt;MDL",IF(BY89&lt;CB89,"E, &lt;RL",IF(BY89&gt;CB89,"  ",)))</f>
        <v xml:space="preserve">  </v>
      </c>
      <c r="CD89" s="335"/>
      <c r="CE89" s="547">
        <f>BY89*(X89/1000)</f>
        <v>2.7756015416399378</v>
      </c>
      <c r="CF89" s="457"/>
      <c r="CG89" s="660">
        <v>0.5</v>
      </c>
      <c r="CH89" s="660">
        <v>3</v>
      </c>
      <c r="CI89" s="31" t="str">
        <f t="shared" si="79"/>
        <v>E, &lt;RL</v>
      </c>
      <c r="CJ89" s="824"/>
      <c r="CK89" s="227">
        <v>8.6559544485104301</v>
      </c>
      <c r="CL89" s="227"/>
      <c r="CM89" s="227">
        <v>0.6</v>
      </c>
      <c r="CN89" s="227">
        <v>0.8</v>
      </c>
      <c r="CO89" s="31" t="str">
        <f t="shared" si="60"/>
        <v xml:space="preserve">  </v>
      </c>
      <c r="CP89" s="658"/>
      <c r="CQ89" s="28">
        <f>CK89*(AE89/1000)</f>
        <v>7.3412104035169415E-2</v>
      </c>
      <c r="CR89" s="28"/>
      <c r="CS89" s="227">
        <v>0.1</v>
      </c>
      <c r="CT89" s="464">
        <v>0.13</v>
      </c>
      <c r="CU89" s="31" t="str">
        <f t="shared" si="61"/>
        <v>&lt;MDL</v>
      </c>
      <c r="CV89" s="824"/>
      <c r="CW89" s="336">
        <f>CK89/BY89*100</f>
        <v>0.99215574533295714</v>
      </c>
      <c r="CX89" s="227">
        <v>7.5665089099500573</v>
      </c>
      <c r="CY89" s="227"/>
      <c r="CZ89" s="10">
        <v>1.2</v>
      </c>
      <c r="DA89" s="910">
        <v>0.7</v>
      </c>
      <c r="DB89" s="675" t="str">
        <f t="shared" ref="DB89:DB91" si="83">IF(CX89&lt;DA89,"&lt;MDL",IF(CX89&lt;CZ89,"E, &lt;RL",IF(CX89&gt;CZ89,"  ",)))</f>
        <v xml:space="preserve">  </v>
      </c>
      <c r="DC89" s="922"/>
      <c r="DD89" s="28">
        <f>CX89*(AL89/1000)</f>
        <v>5.0917039613122474E-2</v>
      </c>
      <c r="DE89" s="28"/>
      <c r="DF89" s="28">
        <v>0.2</v>
      </c>
      <c r="DG89" s="28">
        <v>0.12</v>
      </c>
      <c r="DH89" s="28" t="str">
        <f t="shared" ref="DH89:DH91" si="84">IF(DD89&lt;DG89,"&lt;MDL",IF(DD89&lt;DF89,"E, &lt;RL",IF(DD89&gt;DF89,"  ",)))</f>
        <v>&lt;MDL</v>
      </c>
      <c r="DI89" s="335"/>
      <c r="DJ89" s="31">
        <f>CX89/BY89*100</f>
        <v>0.86728220807722001</v>
      </c>
      <c r="DK89" s="550" t="s">
        <v>2560</v>
      </c>
    </row>
    <row r="90" spans="1:116" ht="45" x14ac:dyDescent="0.25">
      <c r="A90" s="536" t="s">
        <v>2098</v>
      </c>
      <c r="B90" s="173" t="s">
        <v>1227</v>
      </c>
      <c r="C90" s="419" t="s">
        <v>584</v>
      </c>
      <c r="D90" s="419">
        <v>7</v>
      </c>
      <c r="E90" s="419" t="s">
        <v>1823</v>
      </c>
      <c r="F90" s="421">
        <v>1</v>
      </c>
      <c r="G90" s="420">
        <v>11452900</v>
      </c>
      <c r="H90" s="420">
        <v>201101260940</v>
      </c>
      <c r="I90" s="420"/>
      <c r="J90" s="419" t="s">
        <v>181</v>
      </c>
      <c r="K90" s="663" t="s">
        <v>2558</v>
      </c>
      <c r="L90" s="165" t="s">
        <v>729</v>
      </c>
      <c r="M90" s="419" t="s">
        <v>43</v>
      </c>
      <c r="N90" s="419"/>
      <c r="O90" s="101"/>
      <c r="P90" s="116">
        <v>40569</v>
      </c>
      <c r="Q90" s="114">
        <v>0.40277777777777801</v>
      </c>
      <c r="R90" s="419" t="s">
        <v>200</v>
      </c>
      <c r="S90" s="464" t="s">
        <v>236</v>
      </c>
      <c r="T90" s="275">
        <v>134.1</v>
      </c>
      <c r="U90" s="275">
        <f>1000*0.1434</f>
        <v>143.4</v>
      </c>
      <c r="V90" s="275">
        <f t="shared" si="47"/>
        <v>9.3000000000000114</v>
      </c>
      <c r="W90" s="275">
        <v>484</v>
      </c>
      <c r="X90" s="33">
        <f t="shared" si="48"/>
        <v>19.214876033057877</v>
      </c>
      <c r="Y90" s="281" t="str">
        <f t="shared" si="57"/>
        <v xml:space="preserve">  </v>
      </c>
      <c r="Z90" s="29" t="s">
        <v>247</v>
      </c>
      <c r="AA90" s="245">
        <v>132.9</v>
      </c>
      <c r="AB90" s="245">
        <v>138.30000000000001</v>
      </c>
      <c r="AC90" s="275">
        <f t="shared" si="49"/>
        <v>5.4000000000000057</v>
      </c>
      <c r="AD90" s="245">
        <v>450</v>
      </c>
      <c r="AE90" s="33">
        <f t="shared" si="73"/>
        <v>12.000000000000012</v>
      </c>
      <c r="AF90" s="281" t="str">
        <f t="shared" si="58"/>
        <v xml:space="preserve">  </v>
      </c>
      <c r="AG90" s="464" t="s">
        <v>259</v>
      </c>
      <c r="AH90" s="464" t="s">
        <v>260</v>
      </c>
      <c r="AI90" s="464">
        <v>144.19999999999999</v>
      </c>
      <c r="AJ90" s="33">
        <f t="shared" si="50"/>
        <v>10.899999999999977</v>
      </c>
      <c r="AK90" s="464">
        <v>546</v>
      </c>
      <c r="AL90" s="33">
        <f t="shared" si="74"/>
        <v>19.963369963369921</v>
      </c>
      <c r="AM90" s="281" t="str">
        <f t="shared" si="51"/>
        <v xml:space="preserve">  </v>
      </c>
      <c r="AN90" s="547">
        <f t="shared" si="75"/>
        <v>17.059415332142603</v>
      </c>
      <c r="AO90" s="547">
        <f t="shared" si="76"/>
        <v>4.3975360621907393</v>
      </c>
      <c r="AP90" s="547">
        <f t="shared" si="62"/>
        <v>25.777765395658637</v>
      </c>
      <c r="AQ90" s="29">
        <f t="shared" si="77"/>
        <v>3</v>
      </c>
      <c r="AR90" s="429" t="str">
        <f t="shared" si="59"/>
        <v xml:space="preserve">  </v>
      </c>
      <c r="AT90" s="662" t="s">
        <v>178</v>
      </c>
      <c r="AU90" s="662" t="s">
        <v>178</v>
      </c>
      <c r="AV90" s="662" t="s">
        <v>178</v>
      </c>
      <c r="AW90" s="661" t="s">
        <v>2720</v>
      </c>
      <c r="AX90" s="661" t="s">
        <v>2720</v>
      </c>
      <c r="AY90" s="10"/>
      <c r="AZ90" s="334"/>
      <c r="BA90" s="662" t="s">
        <v>178</v>
      </c>
      <c r="BB90" s="662" t="s">
        <v>178</v>
      </c>
      <c r="BC90" s="662" t="s">
        <v>178</v>
      </c>
      <c r="BD90" s="661" t="s">
        <v>2720</v>
      </c>
      <c r="BE90" s="661" t="s">
        <v>2720</v>
      </c>
      <c r="BF90" s="10" t="str">
        <f t="shared" si="46"/>
        <v xml:space="preserve">  </v>
      </c>
      <c r="BG90" s="334"/>
      <c r="BH90" s="852" t="s">
        <v>178</v>
      </c>
      <c r="BI90" s="21" t="s">
        <v>447</v>
      </c>
      <c r="BJ90" s="28">
        <v>4.7162556658854911</v>
      </c>
      <c r="BK90" s="28"/>
      <c r="BL90" s="28">
        <v>0.1</v>
      </c>
      <c r="BM90" s="28">
        <v>1</v>
      </c>
      <c r="BN90" s="31" t="str">
        <f t="shared" si="40"/>
        <v xml:space="preserve">  </v>
      </c>
      <c r="BP90" s="417" t="s">
        <v>472</v>
      </c>
      <c r="BQ90" s="716">
        <v>0.53391495512050269</v>
      </c>
      <c r="BS90" s="727">
        <v>6.0000000000000001E-3</v>
      </c>
      <c r="BT90" s="716">
        <v>0.01</v>
      </c>
      <c r="BU90" s="31" t="str">
        <f t="shared" si="41"/>
        <v xml:space="preserve">  </v>
      </c>
      <c r="BV90" s="520"/>
      <c r="BW90" s="31">
        <f>BQ90/BJ90*100</f>
        <v>11.320738164864915</v>
      </c>
      <c r="BX90" s="336"/>
      <c r="BY90" s="33">
        <v>424.90806309793629</v>
      </c>
      <c r="BZ90" s="31"/>
      <c r="CA90" s="680">
        <v>2</v>
      </c>
      <c r="CB90" s="680">
        <v>13</v>
      </c>
      <c r="CC90" s="680" t="str">
        <f t="shared" si="82"/>
        <v xml:space="preserve">  </v>
      </c>
      <c r="CD90" s="335"/>
      <c r="CE90" s="547">
        <f>BY90*(X90/1000)</f>
        <v>8.1645557578735808</v>
      </c>
      <c r="CF90" s="457"/>
      <c r="CG90" s="660">
        <v>0.5</v>
      </c>
      <c r="CH90" s="660">
        <v>3</v>
      </c>
      <c r="CI90" s="31" t="str">
        <f t="shared" si="79"/>
        <v xml:space="preserve">  </v>
      </c>
      <c r="CJ90" s="824"/>
      <c r="CK90" s="227">
        <v>30.195146890460766</v>
      </c>
      <c r="CL90" s="227"/>
      <c r="CM90" s="227">
        <v>0.6</v>
      </c>
      <c r="CN90" s="227">
        <v>0.8</v>
      </c>
      <c r="CO90" s="31" t="str">
        <f t="shared" si="60"/>
        <v xml:space="preserve">  </v>
      </c>
      <c r="CP90" s="658"/>
      <c r="CQ90" s="28">
        <f>CK90*(AE90/1000)</f>
        <v>0.36234176268552959</v>
      </c>
      <c r="CR90" s="28"/>
      <c r="CS90" s="227">
        <v>0.1</v>
      </c>
      <c r="CT90" s="464">
        <v>0.13</v>
      </c>
      <c r="CU90" s="31" t="str">
        <f t="shared" si="61"/>
        <v xml:space="preserve">  </v>
      </c>
      <c r="CV90" s="824"/>
      <c r="CW90" s="336">
        <f>CK90/BY90*100</f>
        <v>7.1062776898872695</v>
      </c>
      <c r="CX90" s="227">
        <v>7.6714265842236555</v>
      </c>
      <c r="CY90" s="227"/>
      <c r="CZ90" s="10">
        <v>1.2</v>
      </c>
      <c r="DA90" s="910">
        <v>0.7</v>
      </c>
      <c r="DB90" s="675" t="str">
        <f t="shared" si="83"/>
        <v xml:space="preserve">  </v>
      </c>
      <c r="DC90" s="550"/>
      <c r="DD90" s="28">
        <f>CX90*(AL90/1000)</f>
        <v>0.15314752704768803</v>
      </c>
      <c r="DE90" s="28"/>
      <c r="DF90" s="28">
        <v>0.2</v>
      </c>
      <c r="DG90" s="28">
        <v>0.12</v>
      </c>
      <c r="DH90" s="28" t="str">
        <f t="shared" si="84"/>
        <v>E, &lt;RL</v>
      </c>
      <c r="DI90" s="335"/>
      <c r="DJ90" s="31">
        <f>CX90/BY90*100</f>
        <v>1.8054321041338965</v>
      </c>
      <c r="DK90" s="550">
        <f>100*DD90/CE90</f>
        <v>1.8757606854481763</v>
      </c>
    </row>
    <row r="91" spans="1:116" ht="45" x14ac:dyDescent="0.25">
      <c r="A91" s="536" t="s">
        <v>2099</v>
      </c>
      <c r="B91" s="169" t="s">
        <v>1228</v>
      </c>
      <c r="C91" s="104" t="s">
        <v>585</v>
      </c>
      <c r="D91" s="104">
        <v>7</v>
      </c>
      <c r="E91" s="104" t="s">
        <v>1824</v>
      </c>
      <c r="F91" s="421">
        <v>4</v>
      </c>
      <c r="G91" s="103">
        <v>11452900</v>
      </c>
      <c r="H91" s="103">
        <v>201101260945</v>
      </c>
      <c r="I91" s="103"/>
      <c r="J91" s="104" t="s">
        <v>182</v>
      </c>
      <c r="K91" s="663" t="s">
        <v>2558</v>
      </c>
      <c r="L91" s="165" t="s">
        <v>729</v>
      </c>
      <c r="M91" s="104" t="s">
        <v>218</v>
      </c>
      <c r="N91" s="104"/>
      <c r="O91" s="131" t="s">
        <v>40</v>
      </c>
      <c r="P91" s="160">
        <v>40569</v>
      </c>
      <c r="Q91" s="161">
        <v>0.40625</v>
      </c>
      <c r="R91" s="104" t="s">
        <v>201</v>
      </c>
      <c r="S91" s="125" t="s">
        <v>237</v>
      </c>
      <c r="T91" s="106">
        <v>131.6</v>
      </c>
      <c r="U91" s="106">
        <f>1000*0.1385</f>
        <v>138.5</v>
      </c>
      <c r="V91" s="106">
        <f t="shared" si="47"/>
        <v>6.9000000000000057</v>
      </c>
      <c r="W91" s="106">
        <v>426</v>
      </c>
      <c r="X91" s="109">
        <f t="shared" si="48"/>
        <v>16.197183098591562</v>
      </c>
      <c r="Y91" s="281" t="str">
        <f t="shared" si="57"/>
        <v xml:space="preserve">  </v>
      </c>
      <c r="Z91" s="124" t="s">
        <v>248</v>
      </c>
      <c r="AA91" s="130">
        <v>131.30000000000001</v>
      </c>
      <c r="AB91" s="130">
        <v>138.5</v>
      </c>
      <c r="AC91" s="106">
        <f t="shared" si="49"/>
        <v>7.1999999999999886</v>
      </c>
      <c r="AD91" s="130">
        <v>325</v>
      </c>
      <c r="AE91" s="109">
        <f t="shared" si="73"/>
        <v>22.153846153846118</v>
      </c>
      <c r="AF91" s="281" t="str">
        <f t="shared" si="58"/>
        <v xml:space="preserve">  </v>
      </c>
      <c r="AG91" s="125" t="s">
        <v>261</v>
      </c>
      <c r="AH91" s="125" t="s">
        <v>262</v>
      </c>
      <c r="AI91" s="125">
        <v>142.69999999999999</v>
      </c>
      <c r="AJ91" s="109">
        <f t="shared" si="50"/>
        <v>9.8999999999999773</v>
      </c>
      <c r="AK91" s="125">
        <v>493</v>
      </c>
      <c r="AL91" s="109">
        <f t="shared" si="74"/>
        <v>20.08113590263687</v>
      </c>
      <c r="AM91" s="281" t="str">
        <f t="shared" si="51"/>
        <v xml:space="preserve">  </v>
      </c>
      <c r="AN91" s="127">
        <f t="shared" si="75"/>
        <v>19.477388385024852</v>
      </c>
      <c r="AO91" s="127">
        <f t="shared" si="76"/>
        <v>3.0238786330184495</v>
      </c>
      <c r="AP91" s="127">
        <f t="shared" si="62"/>
        <v>15.525072321006608</v>
      </c>
      <c r="AQ91" s="124">
        <f t="shared" si="77"/>
        <v>3</v>
      </c>
      <c r="AR91" s="429" t="str">
        <f t="shared" si="59"/>
        <v xml:space="preserve">  </v>
      </c>
      <c r="AS91" s="487"/>
      <c r="AT91" s="662" t="s">
        <v>178</v>
      </c>
      <c r="AU91" s="662" t="s">
        <v>178</v>
      </c>
      <c r="AV91" s="662" t="s">
        <v>178</v>
      </c>
      <c r="AW91" s="661" t="s">
        <v>2720</v>
      </c>
      <c r="AX91" s="661" t="s">
        <v>2720</v>
      </c>
      <c r="AY91" s="10"/>
      <c r="AZ91" s="334"/>
      <c r="BA91" s="662" t="s">
        <v>178</v>
      </c>
      <c r="BB91" s="662" t="s">
        <v>178</v>
      </c>
      <c r="BC91" s="662" t="s">
        <v>178</v>
      </c>
      <c r="BD91" s="661" t="s">
        <v>2720</v>
      </c>
      <c r="BE91" s="661" t="s">
        <v>2720</v>
      </c>
      <c r="BF91" s="10" t="str">
        <f t="shared" si="46"/>
        <v xml:space="preserve">  </v>
      </c>
      <c r="BG91" s="334"/>
      <c r="BH91" s="852" t="s">
        <v>178</v>
      </c>
      <c r="BI91" s="21" t="s">
        <v>448</v>
      </c>
      <c r="BJ91" s="28">
        <v>5.1527833577270368</v>
      </c>
      <c r="BK91" s="28"/>
      <c r="BL91" s="28">
        <v>0.1</v>
      </c>
      <c r="BM91" s="28">
        <v>1</v>
      </c>
      <c r="BN91" s="31" t="str">
        <f t="shared" si="40"/>
        <v xml:space="preserve">  </v>
      </c>
      <c r="BP91" s="159" t="s">
        <v>473</v>
      </c>
      <c r="BQ91" s="733">
        <v>0.48058487836595098</v>
      </c>
      <c r="BR91" s="733">
        <v>4.1352537325355293E-2</v>
      </c>
      <c r="BS91" s="727">
        <v>6.0000000000000001E-3</v>
      </c>
      <c r="BT91" s="716">
        <v>0.01</v>
      </c>
      <c r="BU91" s="31" t="str">
        <f t="shared" si="41"/>
        <v xml:space="preserve">  </v>
      </c>
      <c r="BV91" s="520"/>
      <c r="BW91" s="105">
        <f>BQ91/BJ91*100</f>
        <v>9.3267045206795487</v>
      </c>
      <c r="BX91" s="771"/>
      <c r="BY91" s="33">
        <v>199.61848435831558</v>
      </c>
      <c r="BZ91" s="31"/>
      <c r="CA91" s="680">
        <v>2</v>
      </c>
      <c r="CB91" s="680">
        <v>13</v>
      </c>
      <c r="CC91" s="680" t="str">
        <f t="shared" si="82"/>
        <v xml:space="preserve">  </v>
      </c>
      <c r="CD91" s="335"/>
      <c r="CE91" s="127">
        <f>BY91*(X91/1000)</f>
        <v>3.2332571410149735</v>
      </c>
      <c r="CF91" s="107"/>
      <c r="CG91" s="660">
        <v>0.5</v>
      </c>
      <c r="CH91" s="660">
        <v>3</v>
      </c>
      <c r="CI91" s="31" t="str">
        <f t="shared" si="79"/>
        <v xml:space="preserve">  </v>
      </c>
      <c r="CJ91" s="825"/>
      <c r="CK91" s="108">
        <v>23.104479389042623</v>
      </c>
      <c r="CL91" s="108"/>
      <c r="CM91" s="227">
        <v>0.6</v>
      </c>
      <c r="CN91" s="227">
        <v>0.8</v>
      </c>
      <c r="CO91" s="31" t="str">
        <f t="shared" si="60"/>
        <v xml:space="preserve">  </v>
      </c>
      <c r="CP91" s="828"/>
      <c r="CQ91" s="801">
        <f>CK91*(AE91/1000)</f>
        <v>0.5118530818495588</v>
      </c>
      <c r="CR91" s="801"/>
      <c r="CS91" s="227">
        <v>0.1</v>
      </c>
      <c r="CT91" s="464">
        <v>0.13</v>
      </c>
      <c r="CU91" s="31" t="str">
        <f t="shared" si="61"/>
        <v xml:space="preserve">  </v>
      </c>
      <c r="CV91" s="825"/>
      <c r="CW91" s="771">
        <f>CK91/BY91*100</f>
        <v>11.57431861248382</v>
      </c>
      <c r="CX91" s="108">
        <v>9.3455459471133455</v>
      </c>
      <c r="CY91" s="108"/>
      <c r="CZ91" s="10">
        <v>1.2</v>
      </c>
      <c r="DA91" s="910">
        <v>0.7</v>
      </c>
      <c r="DB91" s="675" t="str">
        <f t="shared" si="83"/>
        <v xml:space="preserve">  </v>
      </c>
      <c r="DC91" s="924"/>
      <c r="DD91" s="28">
        <f>CX91*(AL91/1000)</f>
        <v>0.1876691782483203</v>
      </c>
      <c r="DE91" s="28"/>
      <c r="DF91" s="28">
        <v>0.2</v>
      </c>
      <c r="DG91" s="28">
        <v>0.12</v>
      </c>
      <c r="DH91" s="28" t="str">
        <f t="shared" si="84"/>
        <v>E, &lt;RL</v>
      </c>
      <c r="DI91" s="335"/>
      <c r="DJ91" s="105">
        <f>CX91/BY91*100</f>
        <v>4.6817036894930384</v>
      </c>
      <c r="DK91" s="924">
        <f>100*DD91/CE91</f>
        <v>5.8043381662309672</v>
      </c>
      <c r="DL91" s="76"/>
    </row>
    <row r="92" spans="1:116" ht="15" x14ac:dyDescent="0.25">
      <c r="A92" s="536" t="s">
        <v>2100</v>
      </c>
      <c r="B92" s="173" t="s">
        <v>1229</v>
      </c>
      <c r="C92" s="102" t="s">
        <v>586</v>
      </c>
      <c r="D92" s="102">
        <v>2</v>
      </c>
      <c r="E92" s="1"/>
      <c r="F92" s="421">
        <v>4</v>
      </c>
      <c r="G92" s="420">
        <v>88888823</v>
      </c>
      <c r="H92" s="420">
        <v>201101270900</v>
      </c>
      <c r="I92" s="420"/>
      <c r="J92" s="1" t="s">
        <v>183</v>
      </c>
      <c r="K92" s="167" t="s">
        <v>124</v>
      </c>
      <c r="L92" s="167"/>
      <c r="M92" s="419" t="s">
        <v>41</v>
      </c>
      <c r="N92" s="1" t="s">
        <v>219</v>
      </c>
      <c r="O92" s="1" t="s">
        <v>42</v>
      </c>
      <c r="P92" s="90">
        <v>40570</v>
      </c>
      <c r="Q92" s="114">
        <v>0.375</v>
      </c>
      <c r="R92" s="1" t="s">
        <v>202</v>
      </c>
      <c r="S92" s="226" t="s">
        <v>238</v>
      </c>
      <c r="T92" s="32">
        <v>132.4</v>
      </c>
      <c r="U92" s="32">
        <v>133.20000000000002</v>
      </c>
      <c r="V92" s="32">
        <f t="shared" si="47"/>
        <v>0.80000000000001137</v>
      </c>
      <c r="W92" s="32">
        <v>1375</v>
      </c>
      <c r="X92" s="32">
        <f t="shared" si="48"/>
        <v>0.58181818181819012</v>
      </c>
      <c r="Y92" s="281" t="str">
        <f t="shared" si="57"/>
        <v>E, &lt;RL</v>
      </c>
      <c r="Z92" s="36" t="s">
        <v>249</v>
      </c>
      <c r="AA92" s="23">
        <v>132.69999999999999</v>
      </c>
      <c r="AB92" s="23">
        <v>132.80000000000001</v>
      </c>
      <c r="AC92" s="32">
        <f t="shared" si="49"/>
        <v>0.10000000000002274</v>
      </c>
      <c r="AD92" s="23">
        <v>1326</v>
      </c>
      <c r="AE92" s="32">
        <f t="shared" si="73"/>
        <v>7.5414781297151387E-2</v>
      </c>
      <c r="AF92" s="281" t="str">
        <f t="shared" si="58"/>
        <v>&lt;MDL</v>
      </c>
      <c r="AG92" s="226" t="s">
        <v>263</v>
      </c>
      <c r="AH92" s="226" t="s">
        <v>264</v>
      </c>
      <c r="AI92" s="226">
        <v>134.69999999999999</v>
      </c>
      <c r="AJ92" s="4">
        <f t="shared" si="50"/>
        <v>2.1999999999999886</v>
      </c>
      <c r="AK92" s="226">
        <v>1366</v>
      </c>
      <c r="AL92" s="4">
        <f t="shared" si="74"/>
        <v>1.6105417276720266</v>
      </c>
      <c r="AM92" s="281" t="str">
        <f t="shared" si="51"/>
        <v xml:space="preserve">  </v>
      </c>
      <c r="AN92" s="45">
        <f t="shared" si="75"/>
        <v>0.75592489692912268</v>
      </c>
      <c r="AO92" s="45">
        <f t="shared" si="76"/>
        <v>0.78223305130670739</v>
      </c>
      <c r="AP92" s="45">
        <f t="shared" si="62"/>
        <v>103.48026033862084</v>
      </c>
      <c r="AQ92" s="36">
        <f t="shared" si="77"/>
        <v>3</v>
      </c>
      <c r="AR92" s="429" t="str">
        <f t="shared" si="59"/>
        <v>E, &lt;RL</v>
      </c>
      <c r="AS92" s="488"/>
      <c r="AT92" s="662" t="s">
        <v>178</v>
      </c>
      <c r="AU92" s="662" t="s">
        <v>178</v>
      </c>
      <c r="AV92" s="662" t="s">
        <v>178</v>
      </c>
      <c r="AW92" s="661" t="s">
        <v>2720</v>
      </c>
      <c r="AX92" s="661" t="s">
        <v>2720</v>
      </c>
      <c r="AY92" s="10"/>
      <c r="AZ92" s="334"/>
      <c r="BA92" s="662" t="s">
        <v>178</v>
      </c>
      <c r="BB92" s="662" t="s">
        <v>178</v>
      </c>
      <c r="BC92" s="662" t="s">
        <v>178</v>
      </c>
      <c r="BD92" s="661" t="s">
        <v>2720</v>
      </c>
      <c r="BE92" s="661" t="s">
        <v>2720</v>
      </c>
      <c r="BF92" s="10" t="str">
        <f t="shared" si="46"/>
        <v xml:space="preserve">  </v>
      </c>
      <c r="BG92" s="334"/>
      <c r="BH92" s="852" t="s">
        <v>178</v>
      </c>
      <c r="BI92" s="21" t="s">
        <v>449</v>
      </c>
      <c r="BJ92" s="28">
        <v>1.0268715843724017E-2</v>
      </c>
      <c r="BK92" s="28"/>
      <c r="BL92" s="28">
        <v>0.1</v>
      </c>
      <c r="BM92" s="28">
        <v>1</v>
      </c>
      <c r="BN92" s="31" t="str">
        <f t="shared" si="40"/>
        <v>&lt;MDL</v>
      </c>
      <c r="BP92" s="466" t="s">
        <v>474</v>
      </c>
      <c r="BQ92" s="716">
        <v>4.2828457926863128E-3</v>
      </c>
      <c r="BS92" s="727">
        <v>6.0000000000000001E-3</v>
      </c>
      <c r="BT92" s="716">
        <v>0.01</v>
      </c>
      <c r="BU92" s="31" t="str">
        <f t="shared" si="41"/>
        <v>&lt;MDL</v>
      </c>
      <c r="BV92" s="520"/>
      <c r="BW92" s="31" t="s">
        <v>79</v>
      </c>
      <c r="BX92" s="336"/>
      <c r="BY92" s="28" t="s">
        <v>2667</v>
      </c>
      <c r="BZ92" s="801"/>
      <c r="CA92" s="801"/>
      <c r="CB92" s="801"/>
      <c r="CC92" s="237" t="s">
        <v>79</v>
      </c>
      <c r="CD92" s="335" t="s">
        <v>3046</v>
      </c>
      <c r="CE92" s="840">
        <v>6.1306293179786094E-2</v>
      </c>
      <c r="CF92" s="4"/>
      <c r="CG92" s="660">
        <v>0.5</v>
      </c>
      <c r="CH92" s="660">
        <v>3</v>
      </c>
      <c r="CI92" s="31" t="str">
        <f t="shared" si="79"/>
        <v>&lt;MDL</v>
      </c>
      <c r="CJ92" s="333"/>
      <c r="CK92" s="227" t="s">
        <v>2667</v>
      </c>
      <c r="CL92" s="8"/>
      <c r="CM92" s="227"/>
      <c r="CN92" s="227"/>
      <c r="CO92" s="31" t="s">
        <v>79</v>
      </c>
      <c r="CP92" s="658"/>
      <c r="CQ92" s="840">
        <v>0</v>
      </c>
      <c r="CR92" s="28"/>
      <c r="CS92" s="227">
        <v>0.1</v>
      </c>
      <c r="CT92" s="464">
        <v>0.13</v>
      </c>
      <c r="CU92" s="31" t="str">
        <f t="shared" si="61"/>
        <v>&lt;MDL</v>
      </c>
      <c r="CV92" s="827"/>
      <c r="CW92" s="336" t="s">
        <v>79</v>
      </c>
      <c r="CX92" s="909" t="s">
        <v>2667</v>
      </c>
      <c r="CY92" s="8"/>
      <c r="CZ92" s="10">
        <v>1.2</v>
      </c>
      <c r="DA92" s="910">
        <v>0.7</v>
      </c>
      <c r="DB92" s="457" t="s">
        <v>79</v>
      </c>
      <c r="DC92" s="332"/>
      <c r="DD92" s="31" t="s">
        <v>79</v>
      </c>
      <c r="DE92" s="237"/>
      <c r="DF92" s="237"/>
      <c r="DG92" s="237"/>
      <c r="DH92" s="237"/>
      <c r="DI92" s="498"/>
      <c r="DJ92" s="31" t="s">
        <v>79</v>
      </c>
      <c r="DK92" s="336" t="s">
        <v>79</v>
      </c>
      <c r="DL92" s="35"/>
    </row>
    <row r="93" spans="1:116" ht="15" x14ac:dyDescent="0.25">
      <c r="A93" s="536" t="s">
        <v>2101</v>
      </c>
      <c r="B93" s="173" t="s">
        <v>1230</v>
      </c>
      <c r="C93" s="419" t="s">
        <v>584</v>
      </c>
      <c r="D93" s="419">
        <v>9</v>
      </c>
      <c r="E93" s="419"/>
      <c r="F93" s="421">
        <v>1</v>
      </c>
      <c r="G93" s="187">
        <v>384144121403601</v>
      </c>
      <c r="H93" s="420">
        <v>201102021010</v>
      </c>
      <c r="I93" s="420"/>
      <c r="J93" s="419" t="s">
        <v>184</v>
      </c>
      <c r="K93" s="175" t="s">
        <v>1683</v>
      </c>
      <c r="L93" s="175" t="s">
        <v>1683</v>
      </c>
      <c r="M93" s="419" t="s">
        <v>1672</v>
      </c>
      <c r="N93" s="419" t="s">
        <v>220</v>
      </c>
      <c r="O93" s="101"/>
      <c r="P93" s="116">
        <v>40576</v>
      </c>
      <c r="Q93" s="114">
        <v>0.42361111111111099</v>
      </c>
      <c r="R93" s="419" t="s">
        <v>203</v>
      </c>
      <c r="S93" s="463"/>
      <c r="T93" s="555"/>
      <c r="U93" s="555"/>
      <c r="V93" s="555"/>
      <c r="W93" s="555"/>
      <c r="X93" s="240"/>
      <c r="Y93" s="450"/>
      <c r="Z93" s="240"/>
      <c r="AA93" s="240"/>
      <c r="AB93" s="240"/>
      <c r="AC93" s="240"/>
      <c r="AD93" s="240"/>
      <c r="AE93" s="240"/>
      <c r="AF93" s="450"/>
      <c r="AG93" s="240"/>
      <c r="AH93" s="240"/>
      <c r="AI93" s="240"/>
      <c r="AJ93" s="240"/>
      <c r="AK93" s="240"/>
      <c r="AL93" s="240"/>
      <c r="AM93" s="447"/>
      <c r="AN93" s="240"/>
      <c r="AO93" s="240"/>
      <c r="AP93" s="240"/>
      <c r="AQ93" s="240"/>
      <c r="AR93" s="447"/>
      <c r="AS93" s="490"/>
      <c r="AT93" s="24" t="s">
        <v>450</v>
      </c>
      <c r="AU93" s="31">
        <v>163.45368147731946</v>
      </c>
      <c r="AV93" s="31"/>
      <c r="AW93" s="668">
        <v>0.1</v>
      </c>
      <c r="AX93" s="669">
        <v>1</v>
      </c>
      <c r="AY93" s="31" t="str">
        <f t="shared" ref="AY93:AY94" si="85">IF(AU93&lt;AW93,"&lt;MDL",IF(AU93&lt;AX93,"E, &lt;RL",IF(AU93&gt;AX93,"  ",)))</f>
        <v xml:space="preserve">  </v>
      </c>
      <c r="AZ93" s="498"/>
      <c r="BA93" s="18" t="s">
        <v>475</v>
      </c>
      <c r="BB93" s="716">
        <v>3.5040660289875598</v>
      </c>
      <c r="BC93" s="716"/>
      <c r="BD93" s="660">
        <v>6.0000000000000001E-3</v>
      </c>
      <c r="BE93" s="660">
        <v>0.01</v>
      </c>
      <c r="BF93" s="31" t="str">
        <f t="shared" ref="BF93:BF94" si="86">IF(BB93&lt;BD93,"&lt;MDL",IF(BB93&lt;BE93,"E, &lt;RL",IF(BB93&gt;BE93,"  ",)))</f>
        <v xml:space="preserve">  </v>
      </c>
      <c r="BG93" s="348"/>
      <c r="BH93" s="855">
        <f>BB93/AU93*100</f>
        <v>2.1437669664685877</v>
      </c>
      <c r="BI93" s="694" t="s">
        <v>2720</v>
      </c>
      <c r="BJ93" s="479" t="s">
        <v>2720</v>
      </c>
      <c r="BK93" s="479" t="s">
        <v>2720</v>
      </c>
      <c r="BL93" s="479" t="s">
        <v>2720</v>
      </c>
      <c r="BM93" s="479" t="s">
        <v>2720</v>
      </c>
      <c r="BN93" s="661" t="s">
        <v>2720</v>
      </c>
      <c r="BP93" s="694" t="s">
        <v>2720</v>
      </c>
      <c r="BQ93" s="742" t="s">
        <v>2720</v>
      </c>
      <c r="BR93" s="742" t="s">
        <v>2720</v>
      </c>
      <c r="BS93" s="742" t="s">
        <v>2720</v>
      </c>
      <c r="BT93" s="742" t="s">
        <v>2720</v>
      </c>
      <c r="BU93" s="661" t="s">
        <v>2720</v>
      </c>
      <c r="BV93" s="520"/>
      <c r="BW93" s="661" t="s">
        <v>2720</v>
      </c>
      <c r="BX93" s="793"/>
      <c r="BY93" s="742" t="s">
        <v>2720</v>
      </c>
      <c r="BZ93" s="742" t="s">
        <v>2720</v>
      </c>
      <c r="CA93" s="742" t="s">
        <v>2720</v>
      </c>
      <c r="CB93" s="742" t="s">
        <v>2720</v>
      </c>
      <c r="CC93" s="742" t="s">
        <v>2720</v>
      </c>
      <c r="CD93" s="816" t="s">
        <v>2720</v>
      </c>
      <c r="CE93" s="820" t="s">
        <v>2720</v>
      </c>
      <c r="CF93" s="820" t="s">
        <v>2720</v>
      </c>
      <c r="CG93" s="742" t="s">
        <v>2720</v>
      </c>
      <c r="CH93" s="742" t="s">
        <v>2720</v>
      </c>
      <c r="CI93" s="742" t="s">
        <v>2720</v>
      </c>
      <c r="CJ93" s="816"/>
      <c r="CK93" s="479" t="s">
        <v>2720</v>
      </c>
      <c r="CL93" s="479" t="s">
        <v>2720</v>
      </c>
      <c r="CM93" s="479" t="s">
        <v>2720</v>
      </c>
      <c r="CN93" s="479" t="s">
        <v>2720</v>
      </c>
      <c r="CO93" s="742" t="s">
        <v>2720</v>
      </c>
      <c r="CP93" s="658"/>
      <c r="CQ93" s="479" t="s">
        <v>2720</v>
      </c>
      <c r="CR93" s="479" t="s">
        <v>2720</v>
      </c>
      <c r="CS93" s="479" t="s">
        <v>2720</v>
      </c>
      <c r="CT93" s="479" t="s">
        <v>2720</v>
      </c>
      <c r="CU93" s="31">
        <f t="shared" si="61"/>
        <v>0</v>
      </c>
      <c r="CW93" s="895" t="s">
        <v>2720</v>
      </c>
      <c r="CX93" s="479" t="s">
        <v>2720</v>
      </c>
      <c r="CY93" s="479" t="s">
        <v>2720</v>
      </c>
      <c r="CZ93" s="31" t="s">
        <v>2720</v>
      </c>
      <c r="DA93" s="910" t="s">
        <v>2720</v>
      </c>
      <c r="DB93" s="742" t="s">
        <v>2720</v>
      </c>
      <c r="DC93" s="925"/>
      <c r="DD93" s="479" t="s">
        <v>2720</v>
      </c>
      <c r="DE93" s="479" t="s">
        <v>2720</v>
      </c>
      <c r="DF93" s="31" t="s">
        <v>2720</v>
      </c>
      <c r="DG93" s="660" t="s">
        <v>2720</v>
      </c>
      <c r="DH93" s="742" t="s">
        <v>2720</v>
      </c>
      <c r="DI93" s="336"/>
      <c r="DJ93" s="820" t="s">
        <v>2720</v>
      </c>
      <c r="DK93" s="895" t="s">
        <v>2720</v>
      </c>
    </row>
    <row r="94" spans="1:116" ht="15" x14ac:dyDescent="0.25">
      <c r="A94" s="536" t="s">
        <v>2102</v>
      </c>
      <c r="B94" s="173" t="s">
        <v>1231</v>
      </c>
      <c r="C94" s="419" t="s">
        <v>584</v>
      </c>
      <c r="D94" s="419">
        <v>9</v>
      </c>
      <c r="E94" s="419"/>
      <c r="F94" s="421">
        <v>1</v>
      </c>
      <c r="G94" s="187">
        <v>384118121403201</v>
      </c>
      <c r="H94" s="420">
        <v>201102021150</v>
      </c>
      <c r="I94" s="420"/>
      <c r="J94" s="419" t="s">
        <v>185</v>
      </c>
      <c r="K94" s="164"/>
      <c r="L94" s="167" t="s">
        <v>1681</v>
      </c>
      <c r="M94" s="419" t="s">
        <v>1671</v>
      </c>
      <c r="N94" s="419" t="s">
        <v>221</v>
      </c>
      <c r="O94" s="101"/>
      <c r="P94" s="116">
        <v>40576</v>
      </c>
      <c r="Q94" s="114">
        <v>0.49305555555555602</v>
      </c>
      <c r="R94" s="419" t="s">
        <v>204</v>
      </c>
      <c r="S94" s="463"/>
      <c r="T94" s="555"/>
      <c r="U94" s="555"/>
      <c r="V94" s="555"/>
      <c r="W94" s="555"/>
      <c r="X94" s="240"/>
      <c r="Y94" s="450"/>
      <c r="Z94" s="240"/>
      <c r="AA94" s="240"/>
      <c r="AB94" s="240"/>
      <c r="AC94" s="240"/>
      <c r="AD94" s="240"/>
      <c r="AE94" s="240"/>
      <c r="AF94" s="450"/>
      <c r="AG94" s="240"/>
      <c r="AH94" s="240"/>
      <c r="AI94" s="240"/>
      <c r="AJ94" s="240"/>
      <c r="AK94" s="240"/>
      <c r="AL94" s="240"/>
      <c r="AM94" s="447"/>
      <c r="AN94" s="240"/>
      <c r="AO94" s="240"/>
      <c r="AP94" s="240"/>
      <c r="AQ94" s="240"/>
      <c r="AR94" s="447"/>
      <c r="AS94" s="490"/>
      <c r="AT94" s="24" t="s">
        <v>451</v>
      </c>
      <c r="AU94" s="31">
        <v>73.178428298362775</v>
      </c>
      <c r="AV94" s="31">
        <v>10.707370809660464</v>
      </c>
      <c r="AW94" s="668">
        <v>0.1</v>
      </c>
      <c r="AX94" s="669">
        <v>1</v>
      </c>
      <c r="AY94" s="31" t="str">
        <f t="shared" si="85"/>
        <v xml:space="preserve">  </v>
      </c>
      <c r="AZ94" s="498"/>
      <c r="BA94" s="18" t="s">
        <v>476</v>
      </c>
      <c r="BB94" s="716">
        <v>5.3264179176761584</v>
      </c>
      <c r="BC94" s="716"/>
      <c r="BD94" s="660">
        <v>6.0000000000000001E-3</v>
      </c>
      <c r="BE94" s="660">
        <v>0.01</v>
      </c>
      <c r="BF94" s="31" t="str">
        <f t="shared" si="86"/>
        <v xml:space="preserve">  </v>
      </c>
      <c r="BG94" s="348"/>
      <c r="BH94" s="855">
        <f>BB94/AU94*100</f>
        <v>7.2786722009924976</v>
      </c>
      <c r="BI94" s="694" t="s">
        <v>2720</v>
      </c>
      <c r="BJ94" s="479" t="s">
        <v>2720</v>
      </c>
      <c r="BK94" s="479" t="s">
        <v>2720</v>
      </c>
      <c r="BL94" s="479" t="s">
        <v>2720</v>
      </c>
      <c r="BM94" s="479" t="s">
        <v>2720</v>
      </c>
      <c r="BN94" s="661" t="s">
        <v>2720</v>
      </c>
      <c r="BP94" s="694" t="s">
        <v>2720</v>
      </c>
      <c r="BQ94" s="742" t="s">
        <v>2720</v>
      </c>
      <c r="BR94" s="742" t="s">
        <v>2720</v>
      </c>
      <c r="BS94" s="742" t="s">
        <v>2720</v>
      </c>
      <c r="BT94" s="742" t="s">
        <v>2720</v>
      </c>
      <c r="BU94" s="661" t="s">
        <v>2720</v>
      </c>
      <c r="BV94" s="520"/>
      <c r="BW94" s="661" t="s">
        <v>2720</v>
      </c>
      <c r="BX94" s="793"/>
      <c r="BY94" s="742" t="s">
        <v>2720</v>
      </c>
      <c r="BZ94" s="742" t="s">
        <v>2720</v>
      </c>
      <c r="CA94" s="742" t="s">
        <v>2720</v>
      </c>
      <c r="CB94" s="742" t="s">
        <v>2720</v>
      </c>
      <c r="CC94" s="742" t="s">
        <v>2720</v>
      </c>
      <c r="CD94" s="816" t="s">
        <v>2720</v>
      </c>
      <c r="CE94" s="820" t="s">
        <v>2720</v>
      </c>
      <c r="CF94" s="820" t="s">
        <v>2720</v>
      </c>
      <c r="CG94" s="742" t="s">
        <v>2720</v>
      </c>
      <c r="CH94" s="742" t="s">
        <v>2720</v>
      </c>
      <c r="CI94" s="742" t="s">
        <v>2720</v>
      </c>
      <c r="CJ94" s="816"/>
      <c r="CK94" s="479" t="s">
        <v>2720</v>
      </c>
      <c r="CL94" s="479" t="s">
        <v>2720</v>
      </c>
      <c r="CM94" s="479" t="s">
        <v>2720</v>
      </c>
      <c r="CN94" s="479" t="s">
        <v>2720</v>
      </c>
      <c r="CO94" s="742" t="s">
        <v>2720</v>
      </c>
      <c r="CP94" s="658"/>
      <c r="CQ94" s="479" t="s">
        <v>2720</v>
      </c>
      <c r="CR94" s="479" t="s">
        <v>2720</v>
      </c>
      <c r="CS94" s="479" t="s">
        <v>2720</v>
      </c>
      <c r="CT94" s="479" t="s">
        <v>2720</v>
      </c>
      <c r="CU94" s="31">
        <f t="shared" si="61"/>
        <v>0</v>
      </c>
      <c r="CW94" s="895" t="s">
        <v>2720</v>
      </c>
      <c r="CX94" s="479" t="s">
        <v>2720</v>
      </c>
      <c r="CY94" s="479" t="s">
        <v>2720</v>
      </c>
      <c r="CZ94" s="31" t="s">
        <v>2720</v>
      </c>
      <c r="DA94" s="910" t="s">
        <v>2720</v>
      </c>
      <c r="DB94" s="742" t="s">
        <v>2720</v>
      </c>
      <c r="DC94" s="925"/>
      <c r="DD94" s="479" t="s">
        <v>2720</v>
      </c>
      <c r="DE94" s="479" t="s">
        <v>2720</v>
      </c>
      <c r="DF94" s="31" t="s">
        <v>2720</v>
      </c>
      <c r="DG94" s="660" t="s">
        <v>2720</v>
      </c>
      <c r="DH94" s="742" t="s">
        <v>2720</v>
      </c>
      <c r="DI94" s="336"/>
      <c r="DJ94" s="820" t="s">
        <v>2720</v>
      </c>
      <c r="DK94" s="895" t="s">
        <v>2720</v>
      </c>
    </row>
    <row r="95" spans="1:116" ht="45" x14ac:dyDescent="0.25">
      <c r="A95" s="536" t="s">
        <v>2103</v>
      </c>
      <c r="B95" s="173" t="s">
        <v>1232</v>
      </c>
      <c r="C95" s="419" t="s">
        <v>584</v>
      </c>
      <c r="D95" s="419">
        <v>9</v>
      </c>
      <c r="E95" s="419"/>
      <c r="F95" s="421">
        <v>1</v>
      </c>
      <c r="G95" s="420">
        <v>11452900</v>
      </c>
      <c r="H95" s="420">
        <v>201102031250</v>
      </c>
      <c r="I95" s="420"/>
      <c r="J95" s="419" t="s">
        <v>186</v>
      </c>
      <c r="K95" s="663" t="s">
        <v>2558</v>
      </c>
      <c r="L95" s="165" t="s">
        <v>729</v>
      </c>
      <c r="M95" s="419" t="s">
        <v>43</v>
      </c>
      <c r="N95" s="419"/>
      <c r="O95" s="101"/>
      <c r="P95" s="116">
        <v>40577</v>
      </c>
      <c r="Q95" s="114">
        <v>0.53472222222222199</v>
      </c>
      <c r="R95" s="419" t="s">
        <v>205</v>
      </c>
      <c r="S95" s="464" t="s">
        <v>239</v>
      </c>
      <c r="T95" s="275">
        <v>129.9</v>
      </c>
      <c r="U95" s="275">
        <v>142.5</v>
      </c>
      <c r="V95" s="275">
        <f t="shared" si="47"/>
        <v>12.599999999999994</v>
      </c>
      <c r="W95" s="275">
        <v>176</v>
      </c>
      <c r="X95" s="33">
        <f t="shared" si="48"/>
        <v>71.590909090909065</v>
      </c>
      <c r="Y95" s="281" t="str">
        <f t="shared" si="57"/>
        <v xml:space="preserve">  </v>
      </c>
      <c r="Z95" s="29" t="s">
        <v>250</v>
      </c>
      <c r="AA95" s="245">
        <v>132</v>
      </c>
      <c r="AB95" s="245">
        <v>148.60000000000002</v>
      </c>
      <c r="AC95" s="275">
        <f t="shared" si="49"/>
        <v>16.600000000000023</v>
      </c>
      <c r="AD95" s="245">
        <v>177</v>
      </c>
      <c r="AE95" s="33">
        <f>AC95/(AD95/1000)</f>
        <v>93.785310734463408</v>
      </c>
      <c r="AF95" s="281" t="str">
        <f t="shared" si="58"/>
        <v xml:space="preserve">  </v>
      </c>
      <c r="AG95" s="464" t="s">
        <v>265</v>
      </c>
      <c r="AH95" s="464" t="s">
        <v>266</v>
      </c>
      <c r="AI95" s="464">
        <v>146.69999999999999</v>
      </c>
      <c r="AJ95" s="33">
        <f t="shared" si="50"/>
        <v>14.399999999999977</v>
      </c>
      <c r="AK95" s="464">
        <v>195.5</v>
      </c>
      <c r="AL95" s="33">
        <f>AJ95/(AK95/1000)</f>
        <v>73.65728900255742</v>
      </c>
      <c r="AM95" s="281" t="str">
        <f t="shared" si="51"/>
        <v xml:space="preserve">  </v>
      </c>
      <c r="AN95" s="547">
        <f>AVERAGE(X95,AE95,AL95)</f>
        <v>79.677836275976631</v>
      </c>
      <c r="AO95" s="547">
        <f>STDEV(X95,AE95,AL95)</f>
        <v>12.261040256946313</v>
      </c>
      <c r="AP95" s="547">
        <f t="shared" si="62"/>
        <v>15.388269599187263</v>
      </c>
      <c r="AQ95" s="29">
        <f>COUNT(X95,AE95,AL95)</f>
        <v>3</v>
      </c>
      <c r="AR95" s="429" t="str">
        <f t="shared" si="59"/>
        <v xml:space="preserve">  </v>
      </c>
      <c r="AT95" s="662" t="s">
        <v>178</v>
      </c>
      <c r="AU95" s="662" t="s">
        <v>178</v>
      </c>
      <c r="AV95" s="662" t="s">
        <v>178</v>
      </c>
      <c r="AW95" s="661" t="s">
        <v>2720</v>
      </c>
      <c r="AX95" s="661" t="s">
        <v>2720</v>
      </c>
      <c r="AY95" s="10"/>
      <c r="AZ95" s="334"/>
      <c r="BA95" s="662" t="s">
        <v>178</v>
      </c>
      <c r="BB95" s="662" t="s">
        <v>178</v>
      </c>
      <c r="BC95" s="662" t="s">
        <v>178</v>
      </c>
      <c r="BD95" s="661" t="s">
        <v>2720</v>
      </c>
      <c r="BE95" s="661" t="s">
        <v>2720</v>
      </c>
      <c r="BF95" s="10" t="str">
        <f>IF(BB95&lt;BF$5,"&lt;MDL",IF(BB95&lt;BF$6,"E, &lt;RL",IF(BB95&gt;BF$6,"  ",)))</f>
        <v xml:space="preserve">  </v>
      </c>
      <c r="BG95" s="334"/>
      <c r="BH95" s="852" t="s">
        <v>178</v>
      </c>
      <c r="BI95" s="21" t="s">
        <v>452</v>
      </c>
      <c r="BJ95" s="28">
        <v>4.8417657979752233</v>
      </c>
      <c r="BK95" s="28"/>
      <c r="BL95" s="28">
        <v>0.1</v>
      </c>
      <c r="BM95" s="28">
        <v>1</v>
      </c>
      <c r="BN95" s="31" t="str">
        <f>IF(BJ95&lt;BL95,"&lt;MDL",IF(BJ95&lt;BM95,"E, &lt;RL",IF(BJ95&gt;BM95,"  ",)))</f>
        <v xml:space="preserve">  </v>
      </c>
      <c r="BP95" s="466" t="s">
        <v>477</v>
      </c>
      <c r="BQ95" s="716">
        <v>0.24631957167907204</v>
      </c>
      <c r="BS95" s="727">
        <v>6.0000000000000001E-3</v>
      </c>
      <c r="BT95" s="716">
        <v>0.01</v>
      </c>
      <c r="BU95" s="31" t="str">
        <f>IF(BQ95&lt;BS95,"&lt;MDL",IF(BQ95&lt;BT95,"E, &lt;RL",IF(BQ95&gt;BT95,"  ",)))</f>
        <v xml:space="preserve">  </v>
      </c>
      <c r="BV95" s="520"/>
      <c r="BW95" s="31">
        <f>BQ95/BJ95*100</f>
        <v>5.0873912939382642</v>
      </c>
      <c r="BX95" s="336"/>
      <c r="BY95" s="33">
        <v>416.82605030664195</v>
      </c>
      <c r="BZ95" s="31"/>
      <c r="CA95" s="680">
        <v>2</v>
      </c>
      <c r="CB95" s="680">
        <v>13</v>
      </c>
      <c r="CC95" s="680" t="str">
        <f t="shared" ref="CC95:CC96" si="87">IF(BY95&lt;CA95,"&lt;MDL",IF(BY95&lt;CB95,"E, &lt;RL",IF(BY95&gt;CB95,"  ",)))</f>
        <v xml:space="preserve">  </v>
      </c>
      <c r="CD95" s="783"/>
      <c r="CE95" s="547">
        <f>BY95*(X95/1000)</f>
        <v>29.840955874225493</v>
      </c>
      <c r="CF95" s="457"/>
      <c r="CG95" s="660">
        <v>0.5</v>
      </c>
      <c r="CH95" s="660">
        <v>3</v>
      </c>
      <c r="CI95" s="31" t="str">
        <f t="shared" ref="CI95:CI96" si="88">IF(CE95&lt;CG$10,"&lt;MDL",IF(CE95&lt;CH$10,"E, &lt;RL",IF(CE95&gt;CH$10,"  ",)))</f>
        <v xml:space="preserve">  </v>
      </c>
      <c r="CJ95" s="824"/>
      <c r="CK95" s="227">
        <v>14.170786608452401</v>
      </c>
      <c r="CL95" s="227">
        <v>0.39409292040332744</v>
      </c>
      <c r="CM95" s="227">
        <v>0.6</v>
      </c>
      <c r="CN95" s="227">
        <v>0.8</v>
      </c>
      <c r="CO95" s="31" t="str">
        <f t="shared" si="60"/>
        <v xml:space="preserve">  </v>
      </c>
      <c r="CP95" s="658"/>
      <c r="CQ95" s="28">
        <v>1.3290116254254798</v>
      </c>
      <c r="CR95" s="28">
        <v>3.6960126998278109E-2</v>
      </c>
      <c r="CS95" s="227">
        <v>0.1</v>
      </c>
      <c r="CT95" s="464">
        <v>0.13</v>
      </c>
      <c r="CU95" s="31" t="str">
        <f t="shared" si="61"/>
        <v xml:space="preserve">  </v>
      </c>
      <c r="CW95" s="336">
        <f>CK95/BY95*100</f>
        <v>3.3996883347448006</v>
      </c>
      <c r="CX95" s="227">
        <v>6.6016968685686814</v>
      </c>
      <c r="CY95" s="227"/>
      <c r="CZ95" s="10">
        <v>1.2</v>
      </c>
      <c r="DA95" s="910">
        <v>0.7</v>
      </c>
      <c r="DB95" s="675" t="str">
        <f t="shared" ref="DB95:DB96" si="89">IF(CX95&lt;DA95,"&lt;MDL",IF(CX95&lt;CZ95,"E, &lt;RL",IF(CX95&gt;CZ95,"  ",)))</f>
        <v xml:space="preserve">  </v>
      </c>
      <c r="DC95" s="550"/>
      <c r="DD95" s="28">
        <f>CX95*(AL95/1000)</f>
        <v>0.48626309415544167</v>
      </c>
      <c r="DE95" s="28"/>
      <c r="DF95" s="28">
        <v>0.2</v>
      </c>
      <c r="DG95" s="28">
        <v>0.12</v>
      </c>
      <c r="DH95" s="28" t="str">
        <f t="shared" ref="DH95:DH96" si="90">IF(DD95&lt;DG95,"&lt;MDL",IF(DD95&lt;DF95,"E, &lt;RL",IF(DD95&gt;DF95,"  ",)))</f>
        <v xml:space="preserve">  </v>
      </c>
      <c r="DI95" s="335"/>
      <c r="DJ95" s="31">
        <f>CX95/BY95*100</f>
        <v>1.5838014115749439</v>
      </c>
      <c r="DK95" s="550">
        <f>100*DD95/CE95</f>
        <v>1.6295158111052377</v>
      </c>
    </row>
    <row r="96" spans="1:116" ht="45" x14ac:dyDescent="0.25">
      <c r="A96" s="536" t="s">
        <v>2104</v>
      </c>
      <c r="B96" s="173" t="s">
        <v>1233</v>
      </c>
      <c r="C96" s="419" t="s">
        <v>584</v>
      </c>
      <c r="D96" s="419">
        <v>9</v>
      </c>
      <c r="E96" s="419"/>
      <c r="F96" s="421">
        <v>1</v>
      </c>
      <c r="G96" s="420">
        <v>11452600</v>
      </c>
      <c r="H96" s="420">
        <v>201102031350</v>
      </c>
      <c r="I96" s="420"/>
      <c r="J96" s="419" t="s">
        <v>187</v>
      </c>
      <c r="K96" s="663" t="s">
        <v>2556</v>
      </c>
      <c r="L96" s="163" t="s">
        <v>1658</v>
      </c>
      <c r="M96" s="419" t="s">
        <v>38</v>
      </c>
      <c r="N96" s="419"/>
      <c r="O96" s="101"/>
      <c r="P96" s="204">
        <v>40577</v>
      </c>
      <c r="Q96" s="205">
        <v>0.57638888888888895</v>
      </c>
      <c r="R96" s="419" t="s">
        <v>206</v>
      </c>
      <c r="S96" s="464" t="s">
        <v>240</v>
      </c>
      <c r="T96" s="275">
        <v>133.1</v>
      </c>
      <c r="U96" s="275">
        <v>138.69999999999999</v>
      </c>
      <c r="V96" s="275">
        <f t="shared" si="47"/>
        <v>5.5999999999999943</v>
      </c>
      <c r="W96" s="275">
        <v>1319</v>
      </c>
      <c r="X96" s="33">
        <f t="shared" si="48"/>
        <v>4.2456406368460913</v>
      </c>
      <c r="Y96" s="281" t="str">
        <f t="shared" si="57"/>
        <v xml:space="preserve">  </v>
      </c>
      <c r="Z96" s="29" t="s">
        <v>251</v>
      </c>
      <c r="AA96" s="245">
        <v>132</v>
      </c>
      <c r="AB96" s="245">
        <v>138.80000000000001</v>
      </c>
      <c r="AC96" s="275">
        <f t="shared" si="49"/>
        <v>6.8000000000000114</v>
      </c>
      <c r="AD96" s="245">
        <v>1417</v>
      </c>
      <c r="AE96" s="33">
        <f>AC96/(AD96/1000)</f>
        <v>4.7988708539167337</v>
      </c>
      <c r="AF96" s="281" t="str">
        <f t="shared" si="58"/>
        <v xml:space="preserve">  </v>
      </c>
      <c r="AG96" s="464" t="s">
        <v>267</v>
      </c>
      <c r="AH96" s="464" t="s">
        <v>268</v>
      </c>
      <c r="AI96" s="464">
        <v>140.69999999999999</v>
      </c>
      <c r="AJ96" s="33">
        <f t="shared" si="50"/>
        <v>7.1999999999999886</v>
      </c>
      <c r="AK96" s="464">
        <v>2154</v>
      </c>
      <c r="AL96" s="33">
        <f>AJ96/(AK96/1000)</f>
        <v>3.342618384401109</v>
      </c>
      <c r="AM96" s="281" t="str">
        <f t="shared" si="51"/>
        <v xml:space="preserve">  </v>
      </c>
      <c r="AN96" s="547">
        <f>AVERAGE(X96,AE96,AL96)</f>
        <v>4.1290432917213122</v>
      </c>
      <c r="AO96" s="547">
        <f>STDEV(X96,AE96,AL96)</f>
        <v>0.73509456494398562</v>
      </c>
      <c r="AP96" s="547">
        <f t="shared" si="62"/>
        <v>17.803023921251743</v>
      </c>
      <c r="AQ96" s="29">
        <f>COUNT(X96,AE96,AL96)</f>
        <v>3</v>
      </c>
      <c r="AR96" s="429" t="str">
        <f t="shared" si="59"/>
        <v xml:space="preserve">  </v>
      </c>
      <c r="AT96" s="662" t="s">
        <v>178</v>
      </c>
      <c r="AU96" s="662" t="s">
        <v>178</v>
      </c>
      <c r="AV96" s="662" t="s">
        <v>178</v>
      </c>
      <c r="AW96" s="661" t="s">
        <v>2720</v>
      </c>
      <c r="AX96" s="661" t="s">
        <v>2720</v>
      </c>
      <c r="AY96" s="10"/>
      <c r="AZ96" s="334"/>
      <c r="BA96" s="662" t="s">
        <v>178</v>
      </c>
      <c r="BB96" s="662" t="s">
        <v>178</v>
      </c>
      <c r="BC96" s="662" t="s">
        <v>178</v>
      </c>
      <c r="BD96" s="661" t="s">
        <v>2720</v>
      </c>
      <c r="BE96" s="661" t="s">
        <v>2720</v>
      </c>
      <c r="BF96" s="10" t="str">
        <f>IF(BB96&lt;BF$5,"&lt;MDL",IF(BB96&lt;BF$6,"E, &lt;RL",IF(BB96&gt;BF$6,"  ",)))</f>
        <v xml:space="preserve">  </v>
      </c>
      <c r="BG96" s="334"/>
      <c r="BH96" s="852" t="s">
        <v>178</v>
      </c>
      <c r="BI96" s="21" t="s">
        <v>453</v>
      </c>
      <c r="BJ96" s="28">
        <v>1.6397169196381942</v>
      </c>
      <c r="BK96" s="28"/>
      <c r="BL96" s="28">
        <v>0.1</v>
      </c>
      <c r="BM96" s="28">
        <v>1</v>
      </c>
      <c r="BN96" s="31" t="str">
        <f>IF(BJ96&lt;BL96,"&lt;MDL",IF(BJ96&lt;BM96,"E, &lt;RL",IF(BJ96&gt;BM96,"  ",)))</f>
        <v xml:space="preserve">  </v>
      </c>
      <c r="BP96" s="466" t="s">
        <v>478</v>
      </c>
      <c r="BQ96" s="716">
        <v>3.118398524773458E-2</v>
      </c>
      <c r="BS96" s="727">
        <v>6.0000000000000001E-3</v>
      </c>
      <c r="BT96" s="716">
        <v>0.01</v>
      </c>
      <c r="BU96" s="31" t="str">
        <f>IF(BQ96&lt;BS96,"&lt;MDL",IF(BQ96&lt;BT96,"E, &lt;RL",IF(BQ96&gt;BT96,"  ",)))</f>
        <v xml:space="preserve">  </v>
      </c>
      <c r="BV96" s="520"/>
      <c r="BW96" s="31">
        <f>BQ96/BJ96*100</f>
        <v>1.9017907831685585</v>
      </c>
      <c r="BX96" s="336"/>
      <c r="BY96" s="33">
        <v>3898.6071664723249</v>
      </c>
      <c r="BZ96" s="31">
        <v>96.501157541861858</v>
      </c>
      <c r="CA96" s="680">
        <v>2</v>
      </c>
      <c r="CB96" s="680">
        <v>13</v>
      </c>
      <c r="CC96" s="680" t="str">
        <f t="shared" si="87"/>
        <v xml:space="preserve">  </v>
      </c>
      <c r="CD96" s="806" t="s">
        <v>3069</v>
      </c>
      <c r="CE96" s="547">
        <v>16.552085013074297</v>
      </c>
      <c r="CF96" s="457">
        <v>0.40970923596241526</v>
      </c>
      <c r="CG96" s="660">
        <v>0.5</v>
      </c>
      <c r="CH96" s="660">
        <v>3</v>
      </c>
      <c r="CI96" s="31" t="str">
        <f t="shared" si="88"/>
        <v xml:space="preserve">  </v>
      </c>
      <c r="CJ96" s="826"/>
      <c r="CK96" s="227">
        <v>9.2486186302858879</v>
      </c>
      <c r="CL96" s="227"/>
      <c r="CM96" s="227">
        <v>0.6</v>
      </c>
      <c r="CN96" s="227">
        <v>0.8</v>
      </c>
      <c r="CO96" s="31" t="str">
        <f t="shared" si="60"/>
        <v xml:space="preserve">  </v>
      </c>
      <c r="CP96" s="658"/>
      <c r="CQ96" s="28">
        <v>4.4382926383870175E-2</v>
      </c>
      <c r="CR96" s="28"/>
      <c r="CS96" s="227">
        <v>0.1</v>
      </c>
      <c r="CT96" s="464">
        <v>0.13</v>
      </c>
      <c r="CU96" s="31" t="str">
        <f t="shared" si="61"/>
        <v>&lt;MDL</v>
      </c>
      <c r="CW96" s="336">
        <f>CK96/BY96*100</f>
        <v>0.23722879057482851</v>
      </c>
      <c r="CX96" s="227">
        <v>6.4913005998635311</v>
      </c>
      <c r="CY96" s="227"/>
      <c r="CZ96" s="10">
        <v>1.2</v>
      </c>
      <c r="DA96" s="910">
        <v>0.7</v>
      </c>
      <c r="DB96" s="675" t="str">
        <f t="shared" si="89"/>
        <v xml:space="preserve">  </v>
      </c>
      <c r="DC96" s="550"/>
      <c r="DD96" s="28">
        <f>CX96*(AL96/1000)</f>
        <v>2.1697940723777787E-2</v>
      </c>
      <c r="DE96" s="28"/>
      <c r="DF96" s="28">
        <v>0.2</v>
      </c>
      <c r="DG96" s="28">
        <v>0.12</v>
      </c>
      <c r="DH96" s="28" t="str">
        <f t="shared" si="90"/>
        <v>&lt;MDL</v>
      </c>
      <c r="DI96" s="335"/>
      <c r="DJ96" s="31">
        <f>CX96/BY96*100</f>
        <v>0.16650306949846447</v>
      </c>
      <c r="DK96" s="550" t="s">
        <v>2560</v>
      </c>
      <c r="DL96" s="558" t="s">
        <v>947</v>
      </c>
    </row>
    <row r="97" spans="1:116" ht="15" x14ac:dyDescent="0.25">
      <c r="A97" s="536" t="s">
        <v>2105</v>
      </c>
      <c r="B97" s="173" t="s">
        <v>1234</v>
      </c>
      <c r="C97" s="419" t="s">
        <v>584</v>
      </c>
      <c r="D97" s="419">
        <v>9</v>
      </c>
      <c r="E97" s="419"/>
      <c r="F97" s="421">
        <v>1</v>
      </c>
      <c r="G97" s="187">
        <v>384048121402601</v>
      </c>
      <c r="H97" s="420">
        <v>201102030930</v>
      </c>
      <c r="I97" s="420"/>
      <c r="J97" s="419" t="s">
        <v>188</v>
      </c>
      <c r="K97" s="164" t="s">
        <v>1650</v>
      </c>
      <c r="L97" s="164" t="s">
        <v>1650</v>
      </c>
      <c r="M97" s="419" t="s">
        <v>222</v>
      </c>
      <c r="N97" s="419"/>
      <c r="O97" s="101"/>
      <c r="P97" s="116">
        <v>40577</v>
      </c>
      <c r="Q97" s="114">
        <v>0.39583333333333331</v>
      </c>
      <c r="R97" s="419" t="s">
        <v>207</v>
      </c>
      <c r="S97" s="463"/>
      <c r="T97" s="555"/>
      <c r="U97" s="555"/>
      <c r="V97" s="555"/>
      <c r="W97" s="555"/>
      <c r="X97" s="240"/>
      <c r="Y97" s="450"/>
      <c r="Z97" s="240"/>
      <c r="AA97" s="240"/>
      <c r="AB97" s="240"/>
      <c r="AC97" s="240"/>
      <c r="AD97" s="240"/>
      <c r="AE97" s="240"/>
      <c r="AF97" s="450"/>
      <c r="AG97" s="240"/>
      <c r="AH97" s="240"/>
      <c r="AI97" s="240"/>
      <c r="AJ97" s="240"/>
      <c r="AK97" s="240"/>
      <c r="AL97" s="240"/>
      <c r="AM97" s="447"/>
      <c r="AN97" s="240"/>
      <c r="AO97" s="240"/>
      <c r="AP97" s="240"/>
      <c r="AQ97" s="240"/>
      <c r="AR97" s="447"/>
      <c r="AS97" s="554"/>
      <c r="AT97" s="24" t="s">
        <v>454</v>
      </c>
      <c r="AU97" s="31">
        <v>7.6311396443430333</v>
      </c>
      <c r="AV97" s="31"/>
      <c r="AW97" s="668">
        <v>0.1</v>
      </c>
      <c r="AX97" s="669">
        <v>1</v>
      </c>
      <c r="AY97" s="31" t="str">
        <f t="shared" ref="AY97:AY98" si="91">IF(AU97&lt;AW97,"&lt;MDL",IF(AU97&lt;AX97,"E, &lt;RL",IF(AU97&gt;AX97,"  ",)))</f>
        <v xml:space="preserve">  </v>
      </c>
      <c r="AZ97" s="498"/>
      <c r="BA97" s="18" t="s">
        <v>447</v>
      </c>
      <c r="BB97" s="716">
        <v>3.4383803330557989</v>
      </c>
      <c r="BC97" s="716"/>
      <c r="BD97" s="660">
        <v>6.0000000000000001E-3</v>
      </c>
      <c r="BE97" s="660">
        <v>0.01</v>
      </c>
      <c r="BF97" s="31" t="str">
        <f t="shared" ref="BF97:BF98" si="92">IF(BB97&lt;BD97,"&lt;MDL",IF(BB97&lt;BE97,"E, &lt;RL",IF(BB97&gt;BE97,"  ",)))</f>
        <v xml:space="preserve">  </v>
      </c>
      <c r="BG97" s="348"/>
      <c r="BH97" s="855">
        <f>BB97/AU97*100</f>
        <v>45.057232514473398</v>
      </c>
      <c r="BI97" s="694" t="s">
        <v>2720</v>
      </c>
      <c r="BJ97" s="479" t="s">
        <v>2720</v>
      </c>
      <c r="BK97" s="479" t="s">
        <v>2720</v>
      </c>
      <c r="BL97" s="479" t="s">
        <v>2720</v>
      </c>
      <c r="BM97" s="479" t="s">
        <v>2720</v>
      </c>
      <c r="BN97" s="661" t="s">
        <v>2720</v>
      </c>
      <c r="BP97" s="694" t="s">
        <v>2720</v>
      </c>
      <c r="BQ97" s="742" t="s">
        <v>2720</v>
      </c>
      <c r="BR97" s="742" t="s">
        <v>2720</v>
      </c>
      <c r="BS97" s="742" t="s">
        <v>2720</v>
      </c>
      <c r="BT97" s="742" t="s">
        <v>2720</v>
      </c>
      <c r="BU97" s="661" t="s">
        <v>2720</v>
      </c>
      <c r="BV97" s="520"/>
      <c r="BW97" s="661" t="s">
        <v>2720</v>
      </c>
      <c r="BX97" s="793"/>
      <c r="BY97" s="742" t="s">
        <v>2720</v>
      </c>
      <c r="BZ97" s="742" t="s">
        <v>2720</v>
      </c>
      <c r="CA97" s="742" t="s">
        <v>2720</v>
      </c>
      <c r="CB97" s="742" t="s">
        <v>2720</v>
      </c>
      <c r="CC97" s="742" t="s">
        <v>2720</v>
      </c>
      <c r="CD97" s="816" t="s">
        <v>2720</v>
      </c>
      <c r="CE97" s="820" t="s">
        <v>2720</v>
      </c>
      <c r="CF97" s="820" t="s">
        <v>2720</v>
      </c>
      <c r="CG97" s="742" t="s">
        <v>2720</v>
      </c>
      <c r="CH97" s="742" t="s">
        <v>2720</v>
      </c>
      <c r="CI97" s="742" t="s">
        <v>2720</v>
      </c>
      <c r="CJ97" s="816"/>
      <c r="CK97" s="479" t="s">
        <v>2720</v>
      </c>
      <c r="CL97" s="479" t="s">
        <v>2720</v>
      </c>
      <c r="CM97" s="479" t="s">
        <v>2720</v>
      </c>
      <c r="CN97" s="479" t="s">
        <v>2720</v>
      </c>
      <c r="CO97" s="742" t="s">
        <v>2720</v>
      </c>
      <c r="CP97" s="658"/>
      <c r="CQ97" s="479" t="s">
        <v>2720</v>
      </c>
      <c r="CR97" s="479" t="s">
        <v>2720</v>
      </c>
      <c r="CS97" s="479" t="s">
        <v>2720</v>
      </c>
      <c r="CT97" s="479" t="s">
        <v>2720</v>
      </c>
      <c r="CU97" s="31">
        <f t="shared" si="61"/>
        <v>0</v>
      </c>
      <c r="CW97" s="895" t="s">
        <v>2720</v>
      </c>
      <c r="CX97" s="479" t="s">
        <v>2720</v>
      </c>
      <c r="CY97" s="479" t="s">
        <v>2720</v>
      </c>
      <c r="CZ97" s="31" t="s">
        <v>2720</v>
      </c>
      <c r="DA97" s="910" t="s">
        <v>2720</v>
      </c>
      <c r="DB97" s="742" t="s">
        <v>2720</v>
      </c>
      <c r="DC97" s="925"/>
      <c r="DD97" s="479" t="s">
        <v>2720</v>
      </c>
      <c r="DE97" s="479" t="s">
        <v>2720</v>
      </c>
      <c r="DF97" s="31" t="s">
        <v>2720</v>
      </c>
      <c r="DG97" s="660" t="s">
        <v>2720</v>
      </c>
      <c r="DH97" s="742" t="s">
        <v>2720</v>
      </c>
      <c r="DI97" s="336"/>
      <c r="DJ97" s="820" t="s">
        <v>2720</v>
      </c>
      <c r="DK97" s="895" t="s">
        <v>2720</v>
      </c>
    </row>
    <row r="98" spans="1:116" ht="15" x14ac:dyDescent="0.25">
      <c r="A98" s="536" t="s">
        <v>2106</v>
      </c>
      <c r="B98" s="173" t="s">
        <v>1235</v>
      </c>
      <c r="C98" s="419" t="s">
        <v>584</v>
      </c>
      <c r="D98" s="419">
        <v>9</v>
      </c>
      <c r="E98" s="419"/>
      <c r="F98" s="421">
        <v>1</v>
      </c>
      <c r="G98" s="187">
        <v>384051121403001</v>
      </c>
      <c r="H98" s="420">
        <v>201102031100</v>
      </c>
      <c r="I98" s="420"/>
      <c r="J98" s="419" t="s">
        <v>189</v>
      </c>
      <c r="K98" s="175" t="s">
        <v>1662</v>
      </c>
      <c r="L98" s="175" t="s">
        <v>1662</v>
      </c>
      <c r="M98" s="419" t="s">
        <v>223</v>
      </c>
      <c r="N98" s="419"/>
      <c r="O98" s="101"/>
      <c r="P98" s="116">
        <v>40577</v>
      </c>
      <c r="Q98" s="114">
        <v>0.45833333333333331</v>
      </c>
      <c r="R98" s="419" t="s">
        <v>208</v>
      </c>
      <c r="S98" s="463"/>
      <c r="T98" s="555"/>
      <c r="U98" s="555"/>
      <c r="V98" s="555"/>
      <c r="W98" s="555"/>
      <c r="X98" s="240"/>
      <c r="Y98" s="450"/>
      <c r="Z98" s="240"/>
      <c r="AA98" s="240"/>
      <c r="AB98" s="240"/>
      <c r="AC98" s="240"/>
      <c r="AD98" s="240"/>
      <c r="AE98" s="240"/>
      <c r="AF98" s="450"/>
      <c r="AG98" s="240"/>
      <c r="AH98" s="240"/>
      <c r="AI98" s="240"/>
      <c r="AJ98" s="240"/>
      <c r="AK98" s="240"/>
      <c r="AL98" s="240"/>
      <c r="AM98" s="447"/>
      <c r="AN98" s="240"/>
      <c r="AO98" s="240"/>
      <c r="AP98" s="240"/>
      <c r="AQ98" s="240"/>
      <c r="AR98" s="447"/>
      <c r="AS98" s="554"/>
      <c r="AT98" s="24" t="s">
        <v>455</v>
      </c>
      <c r="AU98" s="31">
        <v>10.362572214382341</v>
      </c>
      <c r="AV98" s="31"/>
      <c r="AW98" s="668">
        <v>0.1</v>
      </c>
      <c r="AX98" s="669">
        <v>1</v>
      </c>
      <c r="AY98" s="31" t="str">
        <f t="shared" si="91"/>
        <v xml:space="preserve">  </v>
      </c>
      <c r="AZ98" s="498"/>
      <c r="BA98" s="18" t="s">
        <v>479</v>
      </c>
      <c r="BB98" s="716">
        <v>3.2027182908859748</v>
      </c>
      <c r="BC98" s="716"/>
      <c r="BD98" s="660">
        <v>6.0000000000000001E-3</v>
      </c>
      <c r="BE98" s="660">
        <v>0.01</v>
      </c>
      <c r="BF98" s="31" t="str">
        <f t="shared" si="92"/>
        <v xml:space="preserve">  </v>
      </c>
      <c r="BG98" s="348"/>
      <c r="BH98" s="855">
        <f>BB98/AU98*100</f>
        <v>30.906595627298817</v>
      </c>
      <c r="BI98" s="694" t="s">
        <v>2720</v>
      </c>
      <c r="BJ98" s="479" t="s">
        <v>2720</v>
      </c>
      <c r="BK98" s="479" t="s">
        <v>2720</v>
      </c>
      <c r="BL98" s="479" t="s">
        <v>2720</v>
      </c>
      <c r="BM98" s="479" t="s">
        <v>2720</v>
      </c>
      <c r="BN98" s="661" t="s">
        <v>2720</v>
      </c>
      <c r="BP98" s="694" t="s">
        <v>2720</v>
      </c>
      <c r="BQ98" s="742" t="s">
        <v>2720</v>
      </c>
      <c r="BR98" s="742" t="s">
        <v>2720</v>
      </c>
      <c r="BS98" s="742" t="s">
        <v>2720</v>
      </c>
      <c r="BT98" s="742" t="s">
        <v>2720</v>
      </c>
      <c r="BU98" s="661" t="s">
        <v>2720</v>
      </c>
      <c r="BV98" s="520"/>
      <c r="BW98" s="661" t="s">
        <v>2720</v>
      </c>
      <c r="BX98" s="793"/>
      <c r="BY98" s="742" t="s">
        <v>2720</v>
      </c>
      <c r="BZ98" s="742" t="s">
        <v>2720</v>
      </c>
      <c r="CA98" s="742" t="s">
        <v>2720</v>
      </c>
      <c r="CB98" s="742" t="s">
        <v>2720</v>
      </c>
      <c r="CC98" s="742" t="s">
        <v>2720</v>
      </c>
      <c r="CD98" s="816" t="s">
        <v>2720</v>
      </c>
      <c r="CE98" s="820" t="s">
        <v>2720</v>
      </c>
      <c r="CF98" s="820" t="s">
        <v>2720</v>
      </c>
      <c r="CG98" s="742" t="s">
        <v>2720</v>
      </c>
      <c r="CH98" s="742" t="s">
        <v>2720</v>
      </c>
      <c r="CI98" s="742" t="s">
        <v>2720</v>
      </c>
      <c r="CJ98" s="816"/>
      <c r="CK98" s="479" t="s">
        <v>2720</v>
      </c>
      <c r="CL98" s="479" t="s">
        <v>2720</v>
      </c>
      <c r="CM98" s="479" t="s">
        <v>2720</v>
      </c>
      <c r="CN98" s="479" t="s">
        <v>2720</v>
      </c>
      <c r="CO98" s="742" t="s">
        <v>2720</v>
      </c>
      <c r="CP98" s="658"/>
      <c r="CQ98" s="479" t="s">
        <v>2720</v>
      </c>
      <c r="CR98" s="479" t="s">
        <v>2720</v>
      </c>
      <c r="CS98" s="479" t="s">
        <v>2720</v>
      </c>
      <c r="CT98" s="479" t="s">
        <v>2720</v>
      </c>
      <c r="CU98" s="31">
        <f t="shared" si="61"/>
        <v>0</v>
      </c>
      <c r="CW98" s="895" t="s">
        <v>2720</v>
      </c>
      <c r="CX98" s="479" t="s">
        <v>2720</v>
      </c>
      <c r="CY98" s="479" t="s">
        <v>2720</v>
      </c>
      <c r="CZ98" s="31" t="s">
        <v>2720</v>
      </c>
      <c r="DA98" s="910" t="s">
        <v>2720</v>
      </c>
      <c r="DB98" s="742" t="s">
        <v>2720</v>
      </c>
      <c r="DC98" s="925"/>
      <c r="DD98" s="479" t="s">
        <v>2720</v>
      </c>
      <c r="DE98" s="479" t="s">
        <v>2720</v>
      </c>
      <c r="DF98" s="31" t="s">
        <v>2720</v>
      </c>
      <c r="DG98" s="660" t="s">
        <v>2720</v>
      </c>
      <c r="DH98" s="742" t="s">
        <v>2720</v>
      </c>
      <c r="DI98" s="336"/>
      <c r="DJ98" s="820" t="s">
        <v>2720</v>
      </c>
      <c r="DK98" s="895" t="s">
        <v>2720</v>
      </c>
    </row>
    <row r="99" spans="1:116" ht="45" x14ac:dyDescent="0.25">
      <c r="A99" s="536" t="s">
        <v>2107</v>
      </c>
      <c r="B99" s="173" t="s">
        <v>1236</v>
      </c>
      <c r="C99" s="419" t="s">
        <v>584</v>
      </c>
      <c r="D99" s="419">
        <v>9</v>
      </c>
      <c r="E99" s="419"/>
      <c r="F99" s="421">
        <v>1</v>
      </c>
      <c r="G99" s="420">
        <v>11452600</v>
      </c>
      <c r="H99" s="420">
        <v>201102170540</v>
      </c>
      <c r="I99" s="420"/>
      <c r="J99" s="419" t="s">
        <v>190</v>
      </c>
      <c r="K99" s="663" t="s">
        <v>2556</v>
      </c>
      <c r="L99" s="163" t="s">
        <v>1658</v>
      </c>
      <c r="M99" s="419" t="s">
        <v>38</v>
      </c>
      <c r="N99" s="419"/>
      <c r="O99" s="101"/>
      <c r="P99" s="117">
        <v>40591</v>
      </c>
      <c r="Q99" s="114">
        <v>0.23611111111111099</v>
      </c>
      <c r="R99" s="419" t="s">
        <v>209</v>
      </c>
      <c r="S99" s="464" t="s">
        <v>241</v>
      </c>
      <c r="T99" s="275">
        <v>132.4</v>
      </c>
      <c r="U99" s="275">
        <f>1000*0.2099</f>
        <v>209.9</v>
      </c>
      <c r="V99" s="275">
        <f t="shared" si="47"/>
        <v>77.5</v>
      </c>
      <c r="W99" s="275">
        <v>140</v>
      </c>
      <c r="X99" s="33">
        <f t="shared" si="48"/>
        <v>553.57142857142856</v>
      </c>
      <c r="Y99" s="281" t="str">
        <f t="shared" si="57"/>
        <v xml:space="preserve">  </v>
      </c>
      <c r="Z99" s="29" t="s">
        <v>252</v>
      </c>
      <c r="AA99" s="245">
        <v>132.30000000000001</v>
      </c>
      <c r="AB99" s="245">
        <v>205.3</v>
      </c>
      <c r="AC99" s="275">
        <f t="shared" si="49"/>
        <v>73</v>
      </c>
      <c r="AD99" s="245">
        <v>140</v>
      </c>
      <c r="AE99" s="33">
        <f>AC99/(AD99/1000)</f>
        <v>521.42857142857133</v>
      </c>
      <c r="AF99" s="281" t="str">
        <f t="shared" si="58"/>
        <v xml:space="preserve">  </v>
      </c>
      <c r="AG99" s="464" t="s">
        <v>269</v>
      </c>
      <c r="AH99" s="464" t="s">
        <v>266</v>
      </c>
      <c r="AI99" s="464">
        <v>205.2</v>
      </c>
      <c r="AJ99" s="33">
        <f t="shared" si="50"/>
        <v>72.899999999999977</v>
      </c>
      <c r="AK99" s="464">
        <v>140</v>
      </c>
      <c r="AL99" s="33">
        <f>AJ99/(AK99/1000)</f>
        <v>520.71428571428555</v>
      </c>
      <c r="AM99" s="281" t="str">
        <f t="shared" si="51"/>
        <v xml:space="preserve">  </v>
      </c>
      <c r="AN99" s="547">
        <f>AVERAGE(X99,AE99,AL99)</f>
        <v>531.90476190476181</v>
      </c>
      <c r="AO99" s="547">
        <f>STDEV(X99,AE99,AL99)</f>
        <v>18.767282284703452</v>
      </c>
      <c r="AP99" s="547">
        <f t="shared" si="62"/>
        <v>3.528316275548546</v>
      </c>
      <c r="AQ99" s="29">
        <f>COUNT(X99,AE99,AL99)</f>
        <v>3</v>
      </c>
      <c r="AR99" s="429" t="str">
        <f t="shared" si="59"/>
        <v xml:space="preserve">  </v>
      </c>
      <c r="AT99" s="662" t="s">
        <v>178</v>
      </c>
      <c r="AU99" s="662" t="s">
        <v>178</v>
      </c>
      <c r="AV99" s="662" t="s">
        <v>178</v>
      </c>
      <c r="AW99" s="661" t="s">
        <v>2720</v>
      </c>
      <c r="AX99" s="661" t="s">
        <v>2720</v>
      </c>
      <c r="AY99" s="10"/>
      <c r="AZ99" s="334"/>
      <c r="BA99" s="662" t="s">
        <v>178</v>
      </c>
      <c r="BB99" s="662" t="s">
        <v>178</v>
      </c>
      <c r="BC99" s="662" t="s">
        <v>178</v>
      </c>
      <c r="BD99" s="661" t="s">
        <v>2720</v>
      </c>
      <c r="BE99" s="661" t="s">
        <v>2720</v>
      </c>
      <c r="BF99" s="10" t="str">
        <f>IF(BB99&lt;BF$5,"&lt;MDL",IF(BB99&lt;BF$6,"E, &lt;RL",IF(BB99&gt;BF$6,"  ",)))</f>
        <v xml:space="preserve">  </v>
      </c>
      <c r="BG99" s="334"/>
      <c r="BH99" s="852" t="s">
        <v>178</v>
      </c>
      <c r="BI99" s="21" t="s">
        <v>456</v>
      </c>
      <c r="BJ99" s="28">
        <v>7.2844017213341399</v>
      </c>
      <c r="BK99" s="28"/>
      <c r="BL99" s="28">
        <v>0.1</v>
      </c>
      <c r="BM99" s="28">
        <v>1</v>
      </c>
      <c r="BN99" s="31" t="str">
        <f t="shared" ref="BN99:BN116" si="93">IF(BJ99&lt;BL99,"&lt;MDL",IF(BJ99&lt;BM99,"E, &lt;RL",IF(BJ99&gt;BM99,"  ",)))</f>
        <v xml:space="preserve">  </v>
      </c>
      <c r="BP99" s="466" t="s">
        <v>480</v>
      </c>
      <c r="BQ99" s="716">
        <v>0.10919477404175888</v>
      </c>
      <c r="BS99" s="727">
        <v>6.0000000000000001E-3</v>
      </c>
      <c r="BT99" s="716">
        <v>0.01</v>
      </c>
      <c r="BU99" s="31" t="str">
        <f t="shared" ref="BU99:BU116" si="94">IF(BQ99&lt;BS99,"&lt;MDL",IF(BQ99&lt;BT99,"E, &lt;RL",IF(BQ99&gt;BT99,"  ",)))</f>
        <v xml:space="preserve">  </v>
      </c>
      <c r="BV99" s="520"/>
      <c r="BW99" s="31">
        <f>BQ99/BJ99*100</f>
        <v>1.4990218581981203</v>
      </c>
      <c r="BX99" s="336"/>
      <c r="BY99" s="33">
        <v>25.136108909030487</v>
      </c>
      <c r="BZ99" s="31">
        <v>1.7372872613050738</v>
      </c>
      <c r="CA99" s="680">
        <v>2</v>
      </c>
      <c r="CB99" s="680">
        <v>13</v>
      </c>
      <c r="CC99" s="680" t="str">
        <f t="shared" ref="CC99:CC102" si="95">IF(BY99&lt;CA99,"&lt;MDL",IF(BY99&lt;CB99,"E, &lt;RL",IF(BY99&gt;CB99,"  ",)))</f>
        <v xml:space="preserve">  </v>
      </c>
      <c r="CD99" s="783"/>
      <c r="CE99" s="547">
        <v>13.914631717499018</v>
      </c>
      <c r="CF99" s="457">
        <v>0.9617125910795945</v>
      </c>
      <c r="CG99" s="660">
        <v>0.5</v>
      </c>
      <c r="CH99" s="660">
        <v>3</v>
      </c>
      <c r="CI99" s="31" t="str">
        <f t="shared" ref="CI99:CI103" si="96">IF(CE99&lt;CG$10,"&lt;MDL",IF(CE99&lt;CH$10,"E, &lt;RL",IF(CE99&gt;CH$10,"  ",)))</f>
        <v xml:space="preserve">  </v>
      </c>
      <c r="CJ99" s="824"/>
      <c r="CK99" s="227">
        <v>2.3059085840640945</v>
      </c>
      <c r="CL99" s="227"/>
      <c r="CM99" s="227">
        <v>0.6</v>
      </c>
      <c r="CN99" s="227">
        <v>0.8</v>
      </c>
      <c r="CO99" s="31" t="str">
        <f t="shared" si="60"/>
        <v xml:space="preserve">  </v>
      </c>
      <c r="CP99" s="658"/>
      <c r="CQ99" s="28">
        <v>1.2023666188334208</v>
      </c>
      <c r="CR99" s="28"/>
      <c r="CS99" s="227">
        <v>0.1</v>
      </c>
      <c r="CT99" s="464">
        <v>0.13</v>
      </c>
      <c r="CU99" s="31" t="str">
        <f t="shared" si="61"/>
        <v xml:space="preserve">  </v>
      </c>
      <c r="CW99" s="336">
        <f>CK99/BY99*100</f>
        <v>9.1736895014632349</v>
      </c>
      <c r="CX99" s="227">
        <v>3.9731753398677521</v>
      </c>
      <c r="CY99" s="227"/>
      <c r="CZ99" s="10">
        <v>1.2</v>
      </c>
      <c r="DA99" s="910">
        <v>0.7</v>
      </c>
      <c r="DB99" s="675" t="str">
        <f t="shared" ref="DB99:DB102" si="97">IF(CX99&lt;DA99,"&lt;MDL",IF(CX99&lt;CZ99,"E, &lt;RL",IF(CX99&gt;CZ99,"  ",)))</f>
        <v xml:space="preserve">  </v>
      </c>
      <c r="DC99" s="550"/>
      <c r="DD99" s="28">
        <f>CX99*(AL99/1000)</f>
        <v>2.0688891591168503</v>
      </c>
      <c r="DE99" s="28"/>
      <c r="DF99" s="28">
        <v>0.2</v>
      </c>
      <c r="DG99" s="28">
        <v>0.12</v>
      </c>
      <c r="DH99" s="28" t="str">
        <f t="shared" ref="DH99:DH102" si="98">IF(DD99&lt;DG99,"&lt;MDL",IF(DD99&lt;DF99,"E, &lt;RL",IF(DD99&gt;DF99,"  ",)))</f>
        <v xml:space="preserve">  </v>
      </c>
      <c r="DI99" s="335"/>
      <c r="DJ99" s="31">
        <f>CX99/BY99*100</f>
        <v>15.806644354728808</v>
      </c>
      <c r="DK99" s="550">
        <f>100*DD99/CE99</f>
        <v>14.868443528512643</v>
      </c>
    </row>
    <row r="100" spans="1:116" ht="45" x14ac:dyDescent="0.25">
      <c r="A100" s="536" t="s">
        <v>2108</v>
      </c>
      <c r="B100" s="173" t="s">
        <v>1237</v>
      </c>
      <c r="C100" s="419" t="s">
        <v>584</v>
      </c>
      <c r="D100" s="419">
        <v>9</v>
      </c>
      <c r="E100" s="419"/>
      <c r="F100" s="421">
        <v>1</v>
      </c>
      <c r="G100" s="420">
        <v>11452900</v>
      </c>
      <c r="H100" s="420">
        <v>201102170630</v>
      </c>
      <c r="I100" s="420"/>
      <c r="J100" s="419" t="s">
        <v>191</v>
      </c>
      <c r="K100" s="663" t="s">
        <v>2558</v>
      </c>
      <c r="L100" s="165" t="s">
        <v>729</v>
      </c>
      <c r="M100" s="419" t="s">
        <v>43</v>
      </c>
      <c r="N100" s="419"/>
      <c r="O100" s="101"/>
      <c r="P100" s="117">
        <v>40591</v>
      </c>
      <c r="Q100" s="114">
        <v>0.27083333333333298</v>
      </c>
      <c r="R100" s="419" t="s">
        <v>210</v>
      </c>
      <c r="S100" s="464" t="s">
        <v>242</v>
      </c>
      <c r="T100" s="275">
        <v>132.69999999999999</v>
      </c>
      <c r="U100" s="275">
        <f>1000*0.1716</f>
        <v>171.6</v>
      </c>
      <c r="V100" s="275">
        <f t="shared" si="47"/>
        <v>38.900000000000006</v>
      </c>
      <c r="W100" s="275">
        <v>140</v>
      </c>
      <c r="X100" s="33">
        <f t="shared" si="48"/>
        <v>277.85714285714289</v>
      </c>
      <c r="Y100" s="281" t="str">
        <f t="shared" si="57"/>
        <v xml:space="preserve">  </v>
      </c>
      <c r="Z100" s="29" t="s">
        <v>253</v>
      </c>
      <c r="AA100" s="245">
        <v>132.69999999999999</v>
      </c>
      <c r="AB100" s="245">
        <v>175.6</v>
      </c>
      <c r="AC100" s="275">
        <f t="shared" si="49"/>
        <v>42.900000000000006</v>
      </c>
      <c r="AD100" s="245">
        <v>140</v>
      </c>
      <c r="AE100" s="33">
        <f>AC100/(AD100/1000)</f>
        <v>306.42857142857144</v>
      </c>
      <c r="AF100" s="281" t="str">
        <f t="shared" si="58"/>
        <v xml:space="preserve">  </v>
      </c>
      <c r="AG100" s="464" t="s">
        <v>270</v>
      </c>
      <c r="AH100" s="464" t="s">
        <v>271</v>
      </c>
      <c r="AI100" s="464">
        <v>173</v>
      </c>
      <c r="AJ100" s="33">
        <f t="shared" si="50"/>
        <v>40.099999999999994</v>
      </c>
      <c r="AK100" s="464">
        <v>140</v>
      </c>
      <c r="AL100" s="33">
        <f>AJ100/(AK100/1000)</f>
        <v>286.42857142857139</v>
      </c>
      <c r="AM100" s="281" t="str">
        <f t="shared" si="51"/>
        <v xml:space="preserve">  </v>
      </c>
      <c r="AN100" s="547">
        <f>AVERAGE(X100,AE100,AL100)</f>
        <v>290.23809523809524</v>
      </c>
      <c r="AO100" s="547">
        <f>STDEV(X100,AE100,AL100)</f>
        <v>14.661718398419669</v>
      </c>
      <c r="AP100" s="547">
        <f t="shared" si="62"/>
        <v>5.0516174957639546</v>
      </c>
      <c r="AQ100" s="29">
        <f>COUNT(X100,AE100,AL100)</f>
        <v>3</v>
      </c>
      <c r="AR100" s="429" t="str">
        <f t="shared" si="59"/>
        <v xml:space="preserve">  </v>
      </c>
      <c r="AT100" s="662" t="s">
        <v>178</v>
      </c>
      <c r="AU100" s="662" t="s">
        <v>178</v>
      </c>
      <c r="AV100" s="662" t="s">
        <v>178</v>
      </c>
      <c r="AW100" s="661" t="s">
        <v>2720</v>
      </c>
      <c r="AX100" s="661" t="s">
        <v>2720</v>
      </c>
      <c r="AY100" s="10"/>
      <c r="AZ100" s="334"/>
      <c r="BA100" s="662" t="s">
        <v>178</v>
      </c>
      <c r="BB100" s="662" t="s">
        <v>178</v>
      </c>
      <c r="BC100" s="662" t="s">
        <v>178</v>
      </c>
      <c r="BD100" s="661" t="s">
        <v>2720</v>
      </c>
      <c r="BE100" s="661" t="s">
        <v>2720</v>
      </c>
      <c r="BF100" s="10" t="str">
        <f>IF(BB100&lt;BF$5,"&lt;MDL",IF(BB100&lt;BF$6,"E, &lt;RL",IF(BB100&gt;BF$6,"  ",)))</f>
        <v xml:space="preserve">  </v>
      </c>
      <c r="BG100" s="334"/>
      <c r="BH100" s="852" t="s">
        <v>178</v>
      </c>
      <c r="BI100" s="21" t="s">
        <v>457</v>
      </c>
      <c r="BJ100" s="28">
        <v>4.8401193740551509</v>
      </c>
      <c r="BK100" s="28"/>
      <c r="BL100" s="28">
        <v>0.1</v>
      </c>
      <c r="BM100" s="28">
        <v>1</v>
      </c>
      <c r="BN100" s="31" t="str">
        <f t="shared" si="93"/>
        <v xml:space="preserve">  </v>
      </c>
      <c r="BP100" s="466" t="s">
        <v>480</v>
      </c>
      <c r="BQ100" s="716">
        <v>0.11974755897480223</v>
      </c>
      <c r="BS100" s="727">
        <v>6.0000000000000001E-3</v>
      </c>
      <c r="BT100" s="716">
        <v>0.01</v>
      </c>
      <c r="BU100" s="31" t="str">
        <f t="shared" si="94"/>
        <v xml:space="preserve">  </v>
      </c>
      <c r="BV100" s="520"/>
      <c r="BW100" s="31">
        <f>BQ100/BJ100*100</f>
        <v>2.4740620988956161</v>
      </c>
      <c r="BX100" s="336"/>
      <c r="BY100" s="33">
        <v>296.95783961992146</v>
      </c>
      <c r="BZ100" s="31"/>
      <c r="CA100" s="680">
        <v>2</v>
      </c>
      <c r="CB100" s="680">
        <v>13</v>
      </c>
      <c r="CC100" s="680" t="str">
        <f t="shared" si="95"/>
        <v xml:space="preserve">  </v>
      </c>
      <c r="CD100" s="783"/>
      <c r="CE100" s="547">
        <f>BY100*(X100/1000)</f>
        <v>82.511856865821045</v>
      </c>
      <c r="CF100" s="457"/>
      <c r="CG100" s="660">
        <v>0.5</v>
      </c>
      <c r="CH100" s="660">
        <v>3</v>
      </c>
      <c r="CI100" s="31" t="str">
        <f t="shared" si="96"/>
        <v xml:space="preserve">  </v>
      </c>
      <c r="CJ100" s="824"/>
      <c r="CK100" s="227">
        <v>2.9627178724693661</v>
      </c>
      <c r="CL100" s="227"/>
      <c r="CM100" s="227">
        <v>0.6</v>
      </c>
      <c r="CN100" s="227">
        <v>0.8</v>
      </c>
      <c r="CO100" s="31" t="str">
        <f t="shared" si="60"/>
        <v xml:space="preserve">  </v>
      </c>
      <c r="CP100" s="658"/>
      <c r="CQ100" s="28">
        <v>0.90786140520668479</v>
      </c>
      <c r="CR100" s="28"/>
      <c r="CS100" s="227">
        <v>0.1</v>
      </c>
      <c r="CT100" s="464">
        <v>0.13</v>
      </c>
      <c r="CU100" s="31" t="str">
        <f t="shared" si="61"/>
        <v xml:space="preserve">  </v>
      </c>
      <c r="CW100" s="336">
        <f>CK100/BY100*100</f>
        <v>0.99768973139802286</v>
      </c>
      <c r="CX100" s="227">
        <v>2.6878325451926113</v>
      </c>
      <c r="CY100" s="227"/>
      <c r="CZ100" s="10">
        <v>1.2</v>
      </c>
      <c r="DA100" s="910">
        <v>0.7</v>
      </c>
      <c r="DB100" s="907" t="str">
        <f t="shared" si="97"/>
        <v xml:space="preserve">  </v>
      </c>
      <c r="DC100" s="550"/>
      <c r="DD100" s="28">
        <f>CX100*(AL100/1000)</f>
        <v>0.76987203615874067</v>
      </c>
      <c r="DE100" s="28"/>
      <c r="DF100" s="28">
        <v>0.2</v>
      </c>
      <c r="DG100" s="28">
        <v>0.12</v>
      </c>
      <c r="DH100" s="28" t="str">
        <f t="shared" si="98"/>
        <v xml:space="preserve">  </v>
      </c>
      <c r="DI100" s="335"/>
      <c r="DJ100" s="31">
        <f>CX100/BY100*100</f>
        <v>0.90512260886353024</v>
      </c>
      <c r="DK100" s="550">
        <f>100*DD100/CE100</f>
        <v>0.93304412893129951</v>
      </c>
    </row>
    <row r="101" spans="1:116" ht="45" x14ac:dyDescent="0.25">
      <c r="A101" s="536" t="s">
        <v>2109</v>
      </c>
      <c r="B101" s="173" t="s">
        <v>1238</v>
      </c>
      <c r="C101" s="419" t="s">
        <v>584</v>
      </c>
      <c r="D101" s="419">
        <v>9</v>
      </c>
      <c r="E101" s="419"/>
      <c r="F101" s="421">
        <v>1</v>
      </c>
      <c r="G101" s="420">
        <v>11452600</v>
      </c>
      <c r="H101" s="420">
        <v>201102180950</v>
      </c>
      <c r="I101" s="420"/>
      <c r="J101" s="419" t="s">
        <v>192</v>
      </c>
      <c r="K101" s="663" t="s">
        <v>2556</v>
      </c>
      <c r="L101" s="163" t="s">
        <v>1658</v>
      </c>
      <c r="M101" s="419" t="s">
        <v>38</v>
      </c>
      <c r="N101" s="419"/>
      <c r="O101" s="101"/>
      <c r="P101" s="116">
        <v>40592</v>
      </c>
      <c r="Q101" s="114">
        <v>0.40972222222222199</v>
      </c>
      <c r="R101" s="419" t="s">
        <v>211</v>
      </c>
      <c r="S101" s="464" t="s">
        <v>243</v>
      </c>
      <c r="T101" s="275">
        <v>132.69999999999999</v>
      </c>
      <c r="U101" s="275">
        <v>211.10000000000002</v>
      </c>
      <c r="V101" s="275">
        <f t="shared" si="47"/>
        <v>78.400000000000034</v>
      </c>
      <c r="W101" s="275">
        <v>140</v>
      </c>
      <c r="X101" s="33">
        <f t="shared" si="48"/>
        <v>560.00000000000023</v>
      </c>
      <c r="Y101" s="281" t="str">
        <f t="shared" si="57"/>
        <v xml:space="preserve">  </v>
      </c>
      <c r="Z101" s="29" t="s">
        <v>254</v>
      </c>
      <c r="AA101" s="245">
        <v>132.19999999999999</v>
      </c>
      <c r="AB101" s="245">
        <v>208.2</v>
      </c>
      <c r="AC101" s="275">
        <f t="shared" si="49"/>
        <v>76</v>
      </c>
      <c r="AD101" s="245">
        <v>140</v>
      </c>
      <c r="AE101" s="33">
        <f>AC101/(AD101/1000)</f>
        <v>542.85714285714278</v>
      </c>
      <c r="AF101" s="281" t="str">
        <f t="shared" si="58"/>
        <v xml:space="preserve">  </v>
      </c>
      <c r="AG101" s="464" t="s">
        <v>272</v>
      </c>
      <c r="AH101" s="464" t="s">
        <v>262</v>
      </c>
      <c r="AI101" s="464">
        <v>210.5</v>
      </c>
      <c r="AJ101" s="33">
        <f t="shared" si="50"/>
        <v>77.699999999999989</v>
      </c>
      <c r="AK101" s="464">
        <v>140</v>
      </c>
      <c r="AL101" s="33">
        <f>AJ101/(AK101/1000)</f>
        <v>554.99999999999989</v>
      </c>
      <c r="AM101" s="281" t="str">
        <f t="shared" si="51"/>
        <v xml:space="preserve">  </v>
      </c>
      <c r="AN101" s="547">
        <f>AVERAGE(X101,AE101,AL101)</f>
        <v>552.61904761904771</v>
      </c>
      <c r="AO101" s="547">
        <f>STDEV(X101,AE101,AL101)</f>
        <v>8.8159564674161324</v>
      </c>
      <c r="AP101" s="547">
        <f t="shared" si="62"/>
        <v>1.5953044878564304</v>
      </c>
      <c r="AQ101" s="29">
        <f>COUNT(X101,AE101,AL101)</f>
        <v>3</v>
      </c>
      <c r="AR101" s="429" t="str">
        <f t="shared" si="59"/>
        <v xml:space="preserve">  </v>
      </c>
      <c r="AT101" s="662" t="s">
        <v>178</v>
      </c>
      <c r="AU101" s="662" t="s">
        <v>178</v>
      </c>
      <c r="AV101" s="662" t="s">
        <v>178</v>
      </c>
      <c r="AW101" s="661" t="s">
        <v>2720</v>
      </c>
      <c r="AX101" s="661" t="s">
        <v>2720</v>
      </c>
      <c r="AY101" s="10"/>
      <c r="AZ101" s="334"/>
      <c r="BA101" s="662" t="s">
        <v>178</v>
      </c>
      <c r="BB101" s="662" t="s">
        <v>178</v>
      </c>
      <c r="BC101" s="662" t="s">
        <v>178</v>
      </c>
      <c r="BD101" s="661" t="s">
        <v>2720</v>
      </c>
      <c r="BE101" s="661" t="s">
        <v>2720</v>
      </c>
      <c r="BF101" s="10" t="str">
        <f>IF(BB101&lt;BF$5,"&lt;MDL",IF(BB101&lt;BF$6,"E, &lt;RL",IF(BB101&gt;BF$6,"  ",)))</f>
        <v xml:space="preserve">  </v>
      </c>
      <c r="BG101" s="334"/>
      <c r="BH101" s="852" t="s">
        <v>178</v>
      </c>
      <c r="BI101" s="21" t="s">
        <v>458</v>
      </c>
      <c r="BJ101" s="28">
        <v>7.4697704865590291</v>
      </c>
      <c r="BK101" s="28">
        <v>4.9664062741773485E-2</v>
      </c>
      <c r="BL101" s="28">
        <v>0.1</v>
      </c>
      <c r="BM101" s="28">
        <v>1</v>
      </c>
      <c r="BN101" s="31" t="str">
        <f t="shared" si="93"/>
        <v xml:space="preserve">  </v>
      </c>
      <c r="BP101" s="466" t="s">
        <v>481</v>
      </c>
      <c r="BQ101" s="716">
        <v>8.5201812175680749E-2</v>
      </c>
      <c r="BS101" s="727">
        <v>6.0000000000000001E-3</v>
      </c>
      <c r="BT101" s="716">
        <v>0.01</v>
      </c>
      <c r="BU101" s="31" t="str">
        <f t="shared" si="94"/>
        <v xml:space="preserve">  </v>
      </c>
      <c r="BV101" s="520"/>
      <c r="BW101" s="31">
        <f>BQ101/BJ101*100</f>
        <v>1.1406215536205746</v>
      </c>
      <c r="BX101" s="336"/>
      <c r="BY101" s="33">
        <v>171.55787976881211</v>
      </c>
      <c r="BZ101" s="31"/>
      <c r="CA101" s="680">
        <v>2</v>
      </c>
      <c r="CB101" s="680">
        <v>13</v>
      </c>
      <c r="CC101" s="680" t="str">
        <f t="shared" si="95"/>
        <v xml:space="preserve">  </v>
      </c>
      <c r="CD101" s="783"/>
      <c r="CE101" s="547">
        <f>BY101*(X101/1000)</f>
        <v>96.072412670534831</v>
      </c>
      <c r="CF101" s="457"/>
      <c r="CG101" s="660">
        <v>0.5</v>
      </c>
      <c r="CH101" s="660">
        <v>3</v>
      </c>
      <c r="CI101" s="31" t="str">
        <f t="shared" si="96"/>
        <v xml:space="preserve">  </v>
      </c>
      <c r="CJ101" s="824"/>
      <c r="CK101" s="227">
        <v>1.5219202758928303</v>
      </c>
      <c r="CL101" s="227"/>
      <c r="CM101" s="227">
        <v>0.6</v>
      </c>
      <c r="CN101" s="227">
        <v>0.8</v>
      </c>
      <c r="CO101" s="31" t="str">
        <f t="shared" si="60"/>
        <v xml:space="preserve">  </v>
      </c>
      <c r="CP101" s="658"/>
      <c r="CQ101" s="28">
        <v>0.82618529262753659</v>
      </c>
      <c r="CR101" s="28"/>
      <c r="CS101" s="227">
        <v>0.1</v>
      </c>
      <c r="CT101" s="464">
        <v>0.13</v>
      </c>
      <c r="CU101" s="31" t="str">
        <f t="shared" si="61"/>
        <v xml:space="preserve">  </v>
      </c>
      <c r="CW101" s="336">
        <f>CK101/BY101*100</f>
        <v>0.88711767593755464</v>
      </c>
      <c r="CX101" s="227">
        <v>4.1205513854306597</v>
      </c>
      <c r="CY101" s="227"/>
      <c r="CZ101" s="10">
        <v>1.2</v>
      </c>
      <c r="DA101" s="910">
        <v>0.7</v>
      </c>
      <c r="DB101" s="675" t="str">
        <f t="shared" si="97"/>
        <v xml:space="preserve">  </v>
      </c>
      <c r="DC101" s="550"/>
      <c r="DD101" s="28">
        <f>CX101*(AL101/1000)</f>
        <v>2.2869060189140158</v>
      </c>
      <c r="DE101" s="28"/>
      <c r="DF101" s="28">
        <v>0.2</v>
      </c>
      <c r="DG101" s="28">
        <v>0.12</v>
      </c>
      <c r="DH101" s="28" t="str">
        <f t="shared" si="98"/>
        <v xml:space="preserve">  </v>
      </c>
      <c r="DI101" s="335"/>
      <c r="DJ101" s="31">
        <f>CX101/BY101*100</f>
        <v>2.4018432676968438</v>
      </c>
      <c r="DK101" s="550">
        <f>100*DD101/CE101</f>
        <v>2.3803982385209776</v>
      </c>
    </row>
    <row r="102" spans="1:116" ht="45" x14ac:dyDescent="0.25">
      <c r="A102" s="536" t="s">
        <v>2110</v>
      </c>
      <c r="B102" s="173" t="s">
        <v>1239</v>
      </c>
      <c r="C102" s="419" t="s">
        <v>584</v>
      </c>
      <c r="D102" s="419">
        <v>9</v>
      </c>
      <c r="E102" s="419"/>
      <c r="F102" s="421">
        <v>1</v>
      </c>
      <c r="G102" s="420">
        <v>11452900</v>
      </c>
      <c r="H102" s="420">
        <v>201102181030</v>
      </c>
      <c r="I102" s="420"/>
      <c r="J102" s="419" t="s">
        <v>193</v>
      </c>
      <c r="K102" s="663" t="s">
        <v>2558</v>
      </c>
      <c r="L102" s="165" t="s">
        <v>729</v>
      </c>
      <c r="M102" s="419" t="s">
        <v>43</v>
      </c>
      <c r="N102" s="419"/>
      <c r="O102" s="101"/>
      <c r="P102" s="116">
        <v>40592</v>
      </c>
      <c r="Q102" s="114">
        <v>0.4375</v>
      </c>
      <c r="R102" s="419" t="s">
        <v>212</v>
      </c>
      <c r="S102" s="464" t="s">
        <v>244</v>
      </c>
      <c r="T102" s="275">
        <v>133.5</v>
      </c>
      <c r="U102" s="275">
        <v>167.9</v>
      </c>
      <c r="V102" s="275">
        <f t="shared" si="47"/>
        <v>34.400000000000006</v>
      </c>
      <c r="W102" s="275">
        <v>140</v>
      </c>
      <c r="X102" s="33">
        <f t="shared" si="48"/>
        <v>245.71428571428572</v>
      </c>
      <c r="Y102" s="281" t="str">
        <f t="shared" si="57"/>
        <v xml:space="preserve">  </v>
      </c>
      <c r="Z102" s="29" t="s">
        <v>255</v>
      </c>
      <c r="AA102" s="245">
        <v>133.30000000000001</v>
      </c>
      <c r="AB102" s="245">
        <v>168.3</v>
      </c>
      <c r="AC102" s="275">
        <f t="shared" si="49"/>
        <v>35</v>
      </c>
      <c r="AD102" s="245">
        <v>140</v>
      </c>
      <c r="AE102" s="33">
        <f>AC102/(AD102/1000)</f>
        <v>249.99999999999997</v>
      </c>
      <c r="AF102" s="281" t="str">
        <f t="shared" si="58"/>
        <v xml:space="preserve">  </v>
      </c>
      <c r="AG102" s="464" t="s">
        <v>273</v>
      </c>
      <c r="AH102" s="464" t="s">
        <v>274</v>
      </c>
      <c r="AI102" s="464">
        <v>165.39999999999998</v>
      </c>
      <c r="AJ102" s="33">
        <f t="shared" si="50"/>
        <v>31.599999999999966</v>
      </c>
      <c r="AK102" s="464">
        <v>140</v>
      </c>
      <c r="AL102" s="33">
        <f>AJ102/(AK102/1000)</f>
        <v>225.71428571428544</v>
      </c>
      <c r="AM102" s="281" t="str">
        <f t="shared" si="51"/>
        <v xml:space="preserve">  </v>
      </c>
      <c r="AN102" s="547">
        <f>AVERAGE(X102,AE102,AL102)</f>
        <v>240.47619047619037</v>
      </c>
      <c r="AO102" s="547">
        <f>STDEV(X102,AE102,AL102)</f>
        <v>12.962531036967958</v>
      </c>
      <c r="AP102" s="547">
        <f t="shared" si="62"/>
        <v>5.3903594411153906</v>
      </c>
      <c r="AQ102" s="29">
        <f>COUNT(X102,AE102,AL102)</f>
        <v>3</v>
      </c>
      <c r="AR102" s="429" t="str">
        <f t="shared" si="59"/>
        <v xml:space="preserve">  </v>
      </c>
      <c r="AT102" s="662" t="s">
        <v>178</v>
      </c>
      <c r="AU102" s="662" t="s">
        <v>178</v>
      </c>
      <c r="AV102" s="662" t="s">
        <v>178</v>
      </c>
      <c r="AW102" s="661" t="s">
        <v>2720</v>
      </c>
      <c r="AX102" s="661" t="s">
        <v>2720</v>
      </c>
      <c r="AY102" s="10"/>
      <c r="AZ102" s="334"/>
      <c r="BA102" s="662" t="s">
        <v>178</v>
      </c>
      <c r="BB102" s="662" t="s">
        <v>178</v>
      </c>
      <c r="BC102" s="662" t="s">
        <v>178</v>
      </c>
      <c r="BD102" s="661" t="s">
        <v>2720</v>
      </c>
      <c r="BE102" s="661" t="s">
        <v>2720</v>
      </c>
      <c r="BF102" s="10" t="str">
        <f>IF(BB102&lt;BF$5,"&lt;MDL",IF(BB102&lt;BF$6,"E, &lt;RL",IF(BB102&gt;BF$6,"  ",)))</f>
        <v xml:space="preserve">  </v>
      </c>
      <c r="BG102" s="334"/>
      <c r="BH102" s="852" t="s">
        <v>178</v>
      </c>
      <c r="BI102" s="21" t="s">
        <v>459</v>
      </c>
      <c r="BJ102" s="28">
        <v>7.4068578601678787</v>
      </c>
      <c r="BK102" s="28"/>
      <c r="BL102" s="28">
        <v>0.1</v>
      </c>
      <c r="BM102" s="28">
        <v>1</v>
      </c>
      <c r="BN102" s="31" t="str">
        <f t="shared" si="93"/>
        <v xml:space="preserve">  </v>
      </c>
      <c r="BP102" s="466" t="s">
        <v>482</v>
      </c>
      <c r="BQ102" s="716">
        <v>0.1087171731318229</v>
      </c>
      <c r="BS102" s="727">
        <v>6.0000000000000001E-3</v>
      </c>
      <c r="BT102" s="716">
        <v>0.01</v>
      </c>
      <c r="BU102" s="31" t="str">
        <f t="shared" si="94"/>
        <v xml:space="preserve">  </v>
      </c>
      <c r="BV102" s="520"/>
      <c r="BW102" s="31">
        <f>BQ102/BJ102*100</f>
        <v>1.4677907310261087</v>
      </c>
      <c r="BX102" s="336"/>
      <c r="BY102" s="33">
        <v>200.3732178968076</v>
      </c>
      <c r="BZ102" s="31"/>
      <c r="CA102" s="680">
        <v>2</v>
      </c>
      <c r="CB102" s="680">
        <v>13</v>
      </c>
      <c r="CC102" s="680" t="str">
        <f t="shared" si="95"/>
        <v xml:space="preserve">  </v>
      </c>
      <c r="CD102" s="783"/>
      <c r="CE102" s="547">
        <f>BY102*(X102/1000)</f>
        <v>49.234562111787014</v>
      </c>
      <c r="CF102" s="457"/>
      <c r="CG102" s="660">
        <v>0.5</v>
      </c>
      <c r="CH102" s="660">
        <v>3</v>
      </c>
      <c r="CI102" s="31" t="str">
        <f t="shared" si="96"/>
        <v xml:space="preserve">  </v>
      </c>
      <c r="CJ102" s="824"/>
      <c r="CK102" s="227">
        <v>2.9057847744504608</v>
      </c>
      <c r="CL102" s="227"/>
      <c r="CM102" s="227">
        <v>0.6</v>
      </c>
      <c r="CN102" s="227">
        <v>0.8</v>
      </c>
      <c r="CO102" s="31" t="str">
        <f t="shared" si="60"/>
        <v xml:space="preserve">  </v>
      </c>
      <c r="CP102" s="658"/>
      <c r="CQ102" s="28">
        <v>0.72644619361261531</v>
      </c>
      <c r="CR102" s="28"/>
      <c r="CS102" s="227">
        <v>0.1</v>
      </c>
      <c r="CT102" s="464">
        <v>0.13</v>
      </c>
      <c r="CU102" s="31" t="str">
        <f t="shared" si="61"/>
        <v xml:space="preserve">  </v>
      </c>
      <c r="CW102" s="336">
        <f>CK102/BY102*100</f>
        <v>1.4501862099888732</v>
      </c>
      <c r="CX102" s="227">
        <v>3.8535284883715786</v>
      </c>
      <c r="CY102" s="227"/>
      <c r="CZ102" s="10">
        <v>1.2</v>
      </c>
      <c r="DA102" s="910">
        <v>0.7</v>
      </c>
      <c r="DB102" s="675" t="str">
        <f t="shared" si="97"/>
        <v xml:space="preserve">  </v>
      </c>
      <c r="DC102" s="550"/>
      <c r="DD102" s="28">
        <f>CX102*(AL102/1000)</f>
        <v>0.86979643023244102</v>
      </c>
      <c r="DE102" s="28"/>
      <c r="DF102" s="28">
        <v>0.2</v>
      </c>
      <c r="DG102" s="28">
        <v>0.12</v>
      </c>
      <c r="DH102" s="28" t="str">
        <f t="shared" si="98"/>
        <v xml:space="preserve">  </v>
      </c>
      <c r="DI102" s="335"/>
      <c r="DJ102" s="31">
        <f>CX102/BY102*100</f>
        <v>1.9231754267459784</v>
      </c>
      <c r="DK102" s="550">
        <f>100*DD102/CE102</f>
        <v>1.7666378920108385</v>
      </c>
    </row>
    <row r="103" spans="1:116" ht="15" x14ac:dyDescent="0.25">
      <c r="A103" s="536" t="s">
        <v>2111</v>
      </c>
      <c r="B103" s="173" t="s">
        <v>1240</v>
      </c>
      <c r="C103" s="102" t="s">
        <v>586</v>
      </c>
      <c r="D103" s="102">
        <v>2</v>
      </c>
      <c r="E103" s="419"/>
      <c r="F103" s="421">
        <v>4</v>
      </c>
      <c r="G103" s="420">
        <v>88888823</v>
      </c>
      <c r="H103" s="420">
        <v>201102181400</v>
      </c>
      <c r="I103" s="420"/>
      <c r="J103" s="419" t="s">
        <v>194</v>
      </c>
      <c r="K103" s="167" t="s">
        <v>124</v>
      </c>
      <c r="L103" s="167"/>
      <c r="M103" s="419" t="s">
        <v>41</v>
      </c>
      <c r="N103" s="419"/>
      <c r="O103" s="1" t="s">
        <v>42</v>
      </c>
      <c r="P103" s="116">
        <v>40592</v>
      </c>
      <c r="Q103" s="114">
        <v>0.58333333333333304</v>
      </c>
      <c r="R103" s="419" t="s">
        <v>213</v>
      </c>
      <c r="S103" s="464" t="s">
        <v>245</v>
      </c>
      <c r="T103" s="275">
        <v>132.80000000000001</v>
      </c>
      <c r="U103" s="275">
        <v>133.20000000000002</v>
      </c>
      <c r="V103" s="457">
        <f t="shared" si="47"/>
        <v>0.40000000000000568</v>
      </c>
      <c r="W103" s="275">
        <v>140</v>
      </c>
      <c r="X103" s="33">
        <f t="shared" si="48"/>
        <v>2.8571428571428976</v>
      </c>
      <c r="Y103" s="281" t="str">
        <f t="shared" si="57"/>
        <v>E, &lt;RL</v>
      </c>
      <c r="Z103" s="29" t="s">
        <v>256</v>
      </c>
      <c r="AA103" s="245">
        <v>132.5</v>
      </c>
      <c r="AB103" s="245">
        <v>133.39999999999998</v>
      </c>
      <c r="AC103" s="457">
        <f t="shared" si="49"/>
        <v>0.89999999999997726</v>
      </c>
      <c r="AD103" s="245">
        <v>140</v>
      </c>
      <c r="AE103" s="33">
        <f>AC103/(AD103/1000)</f>
        <v>6.4285714285712654</v>
      </c>
      <c r="AF103" s="281" t="str">
        <f t="shared" si="58"/>
        <v>E, &lt;RL</v>
      </c>
      <c r="AG103" s="464" t="s">
        <v>275</v>
      </c>
      <c r="AH103" s="464" t="s">
        <v>266</v>
      </c>
      <c r="AI103" s="464">
        <v>133.6</v>
      </c>
      <c r="AJ103" s="31">
        <f t="shared" si="50"/>
        <v>1.2999999999999829</v>
      </c>
      <c r="AK103" s="464">
        <v>140</v>
      </c>
      <c r="AL103" s="31">
        <f>AJ103/(AK103/1000)</f>
        <v>9.2857142857141639</v>
      </c>
      <c r="AM103" s="281" t="str">
        <f t="shared" si="51"/>
        <v xml:space="preserve">  </v>
      </c>
      <c r="AN103" s="547">
        <f>AVERAGE(X103,AE103,AL103)</f>
        <v>6.190476190476109</v>
      </c>
      <c r="AO103" s="547">
        <f>STDEV(X103,AE103,AL103)</f>
        <v>3.2208926805876947</v>
      </c>
      <c r="AP103" s="547">
        <f t="shared" si="62"/>
        <v>52.029804840263452</v>
      </c>
      <c r="AQ103" s="29">
        <f>COUNT(X103,AE103,AL103)</f>
        <v>3</v>
      </c>
      <c r="AR103" s="429" t="str">
        <f t="shared" si="59"/>
        <v xml:space="preserve">  </v>
      </c>
      <c r="AT103" s="662" t="s">
        <v>178</v>
      </c>
      <c r="AU103" s="662" t="s">
        <v>178</v>
      </c>
      <c r="AV103" s="662" t="s">
        <v>178</v>
      </c>
      <c r="AW103" s="661" t="s">
        <v>2720</v>
      </c>
      <c r="AX103" s="661" t="s">
        <v>2720</v>
      </c>
      <c r="AY103" s="10"/>
      <c r="AZ103" s="334"/>
      <c r="BA103" s="662" t="s">
        <v>178</v>
      </c>
      <c r="BB103" s="662" t="s">
        <v>178</v>
      </c>
      <c r="BC103" s="662" t="s">
        <v>178</v>
      </c>
      <c r="BD103" s="661" t="s">
        <v>2720</v>
      </c>
      <c r="BE103" s="661" t="s">
        <v>2720</v>
      </c>
      <c r="BF103" s="10" t="str">
        <f>IF(BB103&lt;BF$5,"&lt;MDL",IF(BB103&lt;BF$6,"E, &lt;RL",IF(BB103&gt;BF$6,"  ",)))</f>
        <v xml:space="preserve">  </v>
      </c>
      <c r="BG103" s="334"/>
      <c r="BH103" s="852" t="s">
        <v>178</v>
      </c>
      <c r="BI103" s="21" t="s">
        <v>460</v>
      </c>
      <c r="BJ103" s="28">
        <v>-4.2517940390854242E-2</v>
      </c>
      <c r="BK103" s="28"/>
      <c r="BL103" s="28">
        <v>0.1</v>
      </c>
      <c r="BM103" s="28">
        <v>1</v>
      </c>
      <c r="BN103" s="31" t="str">
        <f t="shared" si="93"/>
        <v>&lt;MDL</v>
      </c>
      <c r="BP103" s="466" t="s">
        <v>483</v>
      </c>
      <c r="BQ103" s="716">
        <v>8.896265767670556E-3</v>
      </c>
      <c r="BS103" s="727">
        <v>6.0000000000000001E-3</v>
      </c>
      <c r="BT103" s="716">
        <v>0.01</v>
      </c>
      <c r="BU103" s="31" t="str">
        <f t="shared" si="94"/>
        <v>E, &lt;RL</v>
      </c>
      <c r="BV103" s="520"/>
      <c r="BW103" s="31" t="s">
        <v>79</v>
      </c>
      <c r="BX103" s="336"/>
      <c r="BY103" s="28" t="s">
        <v>2667</v>
      </c>
      <c r="BZ103" s="801"/>
      <c r="CA103" s="801"/>
      <c r="CB103" s="801"/>
      <c r="CC103" s="237" t="s">
        <v>79</v>
      </c>
      <c r="CD103" s="335" t="s">
        <v>3044</v>
      </c>
      <c r="CE103" s="31">
        <v>1.6157745302208719</v>
      </c>
      <c r="CF103" s="457"/>
      <c r="CG103" s="660">
        <v>0.5</v>
      </c>
      <c r="CH103" s="660">
        <v>3</v>
      </c>
      <c r="CI103" s="31" t="str">
        <f t="shared" si="96"/>
        <v>E, &lt;RL</v>
      </c>
      <c r="CJ103" s="824"/>
      <c r="CK103" s="227" t="s">
        <v>2667</v>
      </c>
      <c r="CL103" s="227"/>
      <c r="CM103" s="227"/>
      <c r="CN103" s="227"/>
      <c r="CO103" s="31" t="s">
        <v>79</v>
      </c>
      <c r="CP103" s="658"/>
      <c r="CQ103" s="840">
        <v>0</v>
      </c>
      <c r="CR103" s="28"/>
      <c r="CS103" s="227">
        <v>0.1</v>
      </c>
      <c r="CT103" s="464">
        <v>0.13</v>
      </c>
      <c r="CU103" s="31" t="str">
        <f t="shared" si="61"/>
        <v>&lt;MDL</v>
      </c>
      <c r="CW103" s="336" t="s">
        <v>79</v>
      </c>
      <c r="CX103" s="909" t="s">
        <v>2667</v>
      </c>
      <c r="CY103" s="227"/>
      <c r="CZ103" s="10">
        <v>1.2</v>
      </c>
      <c r="DA103" s="910">
        <v>0.7</v>
      </c>
      <c r="DB103" s="457" t="s">
        <v>79</v>
      </c>
      <c r="DC103" s="550"/>
      <c r="DD103" s="31" t="s">
        <v>79</v>
      </c>
      <c r="DE103" s="31"/>
      <c r="DF103" s="31"/>
      <c r="DG103" s="31"/>
      <c r="DH103" s="31"/>
      <c r="DI103" s="336"/>
      <c r="DJ103" s="31" t="s">
        <v>79</v>
      </c>
      <c r="DK103" s="336" t="s">
        <v>79</v>
      </c>
    </row>
    <row r="104" spans="1:116" ht="15" x14ac:dyDescent="0.25">
      <c r="A104" s="536" t="s">
        <v>2112</v>
      </c>
      <c r="B104" s="173" t="s">
        <v>1241</v>
      </c>
      <c r="C104" s="419" t="s">
        <v>584</v>
      </c>
      <c r="D104" s="419">
        <v>9</v>
      </c>
      <c r="E104" s="419"/>
      <c r="F104" s="421">
        <v>1</v>
      </c>
      <c r="G104" s="420">
        <v>384118121403201</v>
      </c>
      <c r="H104" s="420">
        <v>201102231140</v>
      </c>
      <c r="I104" s="420"/>
      <c r="J104" s="419" t="s">
        <v>195</v>
      </c>
      <c r="K104" s="164"/>
      <c r="L104" s="167" t="s">
        <v>1681</v>
      </c>
      <c r="M104" s="419" t="s">
        <v>1671</v>
      </c>
      <c r="N104" s="419" t="s">
        <v>224</v>
      </c>
      <c r="O104" s="101"/>
      <c r="P104" s="116">
        <v>40597</v>
      </c>
      <c r="Q104" s="114">
        <v>0.48611111111111099</v>
      </c>
      <c r="R104" s="419" t="s">
        <v>214</v>
      </c>
      <c r="S104" s="463"/>
      <c r="T104" s="463"/>
      <c r="U104" s="463"/>
      <c r="V104" s="463"/>
      <c r="W104" s="463"/>
      <c r="X104" s="240"/>
      <c r="Y104" s="450"/>
      <c r="Z104" s="240"/>
      <c r="AA104" s="240"/>
      <c r="AB104" s="240"/>
      <c r="AC104" s="240"/>
      <c r="AD104" s="240"/>
      <c r="AE104" s="240"/>
      <c r="AF104" s="450"/>
      <c r="AG104" s="240"/>
      <c r="AH104" s="240"/>
      <c r="AI104" s="240"/>
      <c r="AJ104" s="240"/>
      <c r="AK104" s="240"/>
      <c r="AL104" s="240"/>
      <c r="AM104" s="447"/>
      <c r="AN104" s="240"/>
      <c r="AO104" s="240"/>
      <c r="AP104" s="240"/>
      <c r="AQ104" s="240"/>
      <c r="AR104" s="447"/>
      <c r="AS104" s="554"/>
      <c r="AT104" s="24" t="s">
        <v>284</v>
      </c>
      <c r="AU104" s="31">
        <v>18.006913517794331</v>
      </c>
      <c r="AV104" s="31"/>
      <c r="AW104" s="668">
        <v>0.1</v>
      </c>
      <c r="AX104" s="669">
        <v>1</v>
      </c>
      <c r="AY104" s="31" t="str">
        <f t="shared" ref="AY104:AY107" si="99">IF(AU104&lt;AW104,"&lt;MDL",IF(AU104&lt;AX104,"E, &lt;RL",IF(AU104&gt;AX104,"  ",)))</f>
        <v xml:space="preserve">  </v>
      </c>
      <c r="AZ104" s="498"/>
      <c r="BA104" s="18" t="s">
        <v>284</v>
      </c>
      <c r="BB104" s="716">
        <v>0.94513065665065876</v>
      </c>
      <c r="BC104" s="716"/>
      <c r="BD104" s="660">
        <v>6.0000000000000001E-3</v>
      </c>
      <c r="BE104" s="660">
        <v>0.01</v>
      </c>
      <c r="BF104" s="31" t="str">
        <f t="shared" ref="BF104:BF107" si="100">IF(BB104&lt;BD104,"&lt;MDL",IF(BB104&lt;BE104,"E, &lt;RL",IF(BB104&gt;BE104,"  ",)))</f>
        <v xml:space="preserve">  </v>
      </c>
      <c r="BG104" s="348"/>
      <c r="BH104" s="855">
        <f>BB104/AU104*100</f>
        <v>5.2487099230897396</v>
      </c>
      <c r="BI104" s="21" t="s">
        <v>461</v>
      </c>
      <c r="BJ104" s="28">
        <v>7.1235126552017034</v>
      </c>
      <c r="BK104" s="28"/>
      <c r="BL104" s="28">
        <v>0.1</v>
      </c>
      <c r="BM104" s="28">
        <v>1</v>
      </c>
      <c r="BN104" s="31" t="str">
        <f t="shared" si="93"/>
        <v xml:space="preserve">  </v>
      </c>
      <c r="BP104" s="466" t="s">
        <v>461</v>
      </c>
      <c r="BQ104" s="716">
        <v>0.51871865504608894</v>
      </c>
      <c r="BS104" s="727">
        <v>6.0000000000000001E-3</v>
      </c>
      <c r="BT104" s="716">
        <v>0.01</v>
      </c>
      <c r="BU104" s="31" t="str">
        <f t="shared" si="94"/>
        <v xml:space="preserve">  </v>
      </c>
      <c r="BV104" s="520"/>
      <c r="BW104" s="31">
        <f t="shared" ref="BW104:BW116" si="101">BQ104/BJ104*100</f>
        <v>7.2817818982508902</v>
      </c>
      <c r="BX104" s="336"/>
      <c r="BY104" s="742" t="s">
        <v>2720</v>
      </c>
      <c r="BZ104" s="742" t="s">
        <v>2720</v>
      </c>
      <c r="CA104" s="742" t="s">
        <v>2720</v>
      </c>
      <c r="CB104" s="742" t="s">
        <v>2720</v>
      </c>
      <c r="CC104" s="742" t="s">
        <v>2720</v>
      </c>
      <c r="CD104" s="816" t="s">
        <v>2720</v>
      </c>
      <c r="CE104" s="820" t="s">
        <v>2720</v>
      </c>
      <c r="CF104" s="820" t="s">
        <v>2720</v>
      </c>
      <c r="CG104" s="742" t="s">
        <v>2720</v>
      </c>
      <c r="CH104" s="742" t="s">
        <v>2720</v>
      </c>
      <c r="CI104" s="742" t="s">
        <v>2720</v>
      </c>
      <c r="CJ104" s="816"/>
      <c r="CK104" s="479" t="s">
        <v>2720</v>
      </c>
      <c r="CL104" s="479" t="s">
        <v>2720</v>
      </c>
      <c r="CM104" s="479" t="s">
        <v>2720</v>
      </c>
      <c r="CN104" s="479" t="s">
        <v>2720</v>
      </c>
      <c r="CO104" s="742" t="s">
        <v>2720</v>
      </c>
      <c r="CP104" s="658"/>
      <c r="CQ104" s="479" t="s">
        <v>2720</v>
      </c>
      <c r="CR104" s="479" t="s">
        <v>2720</v>
      </c>
      <c r="CS104" s="479" t="s">
        <v>2720</v>
      </c>
      <c r="CT104" s="479" t="s">
        <v>2720</v>
      </c>
      <c r="CU104" s="31">
        <f t="shared" si="61"/>
        <v>0</v>
      </c>
      <c r="CW104" s="895" t="s">
        <v>2720</v>
      </c>
      <c r="CX104" s="479" t="s">
        <v>2720</v>
      </c>
      <c r="CY104" s="479" t="s">
        <v>2720</v>
      </c>
      <c r="CZ104" s="31" t="s">
        <v>2720</v>
      </c>
      <c r="DA104" s="910" t="s">
        <v>2720</v>
      </c>
      <c r="DB104" s="742" t="s">
        <v>2720</v>
      </c>
      <c r="DC104" s="925"/>
      <c r="DD104" s="479" t="s">
        <v>2720</v>
      </c>
      <c r="DE104" s="479" t="s">
        <v>2720</v>
      </c>
      <c r="DF104" s="31" t="s">
        <v>2720</v>
      </c>
      <c r="DG104" s="660" t="s">
        <v>2720</v>
      </c>
      <c r="DH104" s="742" t="s">
        <v>2720</v>
      </c>
      <c r="DI104" s="336"/>
      <c r="DJ104" s="820" t="s">
        <v>2720</v>
      </c>
      <c r="DK104" s="895" t="s">
        <v>2720</v>
      </c>
    </row>
    <row r="105" spans="1:116" ht="15" x14ac:dyDescent="0.25">
      <c r="A105" s="536" t="s">
        <v>2113</v>
      </c>
      <c r="B105" s="173" t="s">
        <v>1242</v>
      </c>
      <c r="C105" s="419" t="s">
        <v>584</v>
      </c>
      <c r="D105" s="419">
        <v>9</v>
      </c>
      <c r="E105" s="419"/>
      <c r="F105" s="421">
        <v>1</v>
      </c>
      <c r="G105" s="420">
        <v>384144121403601</v>
      </c>
      <c r="H105" s="420">
        <v>201102231230</v>
      </c>
      <c r="I105" s="420"/>
      <c r="J105" s="419" t="s">
        <v>196</v>
      </c>
      <c r="K105" s="175" t="s">
        <v>1683</v>
      </c>
      <c r="L105" s="175" t="s">
        <v>1683</v>
      </c>
      <c r="M105" s="419" t="s">
        <v>1672</v>
      </c>
      <c r="N105" s="419" t="s">
        <v>225</v>
      </c>
      <c r="O105" s="101"/>
      <c r="P105" s="116">
        <v>40597</v>
      </c>
      <c r="Q105" s="114">
        <v>0.52083333333333304</v>
      </c>
      <c r="R105" s="419" t="s">
        <v>215</v>
      </c>
      <c r="S105" s="463"/>
      <c r="T105" s="463"/>
      <c r="U105" s="463"/>
      <c r="V105" s="463"/>
      <c r="W105" s="463"/>
      <c r="X105" s="240"/>
      <c r="Y105" s="450"/>
      <c r="Z105" s="240"/>
      <c r="AA105" s="240"/>
      <c r="AB105" s="240"/>
      <c r="AC105" s="240"/>
      <c r="AD105" s="240"/>
      <c r="AE105" s="240"/>
      <c r="AF105" s="450"/>
      <c r="AG105" s="240"/>
      <c r="AH105" s="240"/>
      <c r="AI105" s="240"/>
      <c r="AJ105" s="240"/>
      <c r="AK105" s="240"/>
      <c r="AL105" s="240"/>
      <c r="AM105" s="447"/>
      <c r="AN105" s="240"/>
      <c r="AO105" s="240"/>
      <c r="AP105" s="240"/>
      <c r="AQ105" s="240"/>
      <c r="AR105" s="447"/>
      <c r="AS105" s="554"/>
      <c r="AT105" s="24" t="s">
        <v>285</v>
      </c>
      <c r="AU105" s="31">
        <v>24.764854340236234</v>
      </c>
      <c r="AV105" s="31"/>
      <c r="AW105" s="668">
        <v>0.1</v>
      </c>
      <c r="AX105" s="669">
        <v>1</v>
      </c>
      <c r="AY105" s="31" t="str">
        <f t="shared" si="99"/>
        <v xml:space="preserve">  </v>
      </c>
      <c r="AZ105" s="498"/>
      <c r="BA105" s="18" t="s">
        <v>285</v>
      </c>
      <c r="BB105" s="716">
        <v>0.46226073418281544</v>
      </c>
      <c r="BC105" s="716"/>
      <c r="BD105" s="660">
        <v>6.0000000000000001E-3</v>
      </c>
      <c r="BE105" s="660">
        <v>0.01</v>
      </c>
      <c r="BF105" s="31" t="str">
        <f t="shared" si="100"/>
        <v xml:space="preserve">  </v>
      </c>
      <c r="BG105" s="348"/>
      <c r="BH105" s="855">
        <f>BB105/AU105*100</f>
        <v>1.8665998508691648</v>
      </c>
      <c r="BI105" s="18" t="s">
        <v>462</v>
      </c>
      <c r="BJ105" s="28">
        <v>8.6137113609686402</v>
      </c>
      <c r="BK105" s="28"/>
      <c r="BL105" s="28">
        <v>0.1</v>
      </c>
      <c r="BM105" s="28">
        <v>1</v>
      </c>
      <c r="BN105" s="31" t="str">
        <f t="shared" si="93"/>
        <v xml:space="preserve">  </v>
      </c>
      <c r="BP105" s="466" t="s">
        <v>462</v>
      </c>
      <c r="BQ105" s="716">
        <v>0.36877211164912088</v>
      </c>
      <c r="BS105" s="727">
        <v>6.0000000000000001E-3</v>
      </c>
      <c r="BT105" s="716">
        <v>0.01</v>
      </c>
      <c r="BU105" s="31" t="str">
        <f t="shared" si="94"/>
        <v xml:space="preserve">  </v>
      </c>
      <c r="BV105" s="520"/>
      <c r="BW105" s="31">
        <f t="shared" si="101"/>
        <v>4.2812220678781978</v>
      </c>
      <c r="BX105" s="336"/>
      <c r="BY105" s="742" t="s">
        <v>2720</v>
      </c>
      <c r="BZ105" s="742" t="s">
        <v>2720</v>
      </c>
      <c r="CA105" s="742" t="s">
        <v>2720</v>
      </c>
      <c r="CB105" s="742" t="s">
        <v>2720</v>
      </c>
      <c r="CC105" s="742" t="s">
        <v>2720</v>
      </c>
      <c r="CD105" s="816" t="s">
        <v>2720</v>
      </c>
      <c r="CE105" s="820" t="s">
        <v>2720</v>
      </c>
      <c r="CF105" s="820" t="s">
        <v>2720</v>
      </c>
      <c r="CG105" s="742" t="s">
        <v>2720</v>
      </c>
      <c r="CH105" s="742" t="s">
        <v>2720</v>
      </c>
      <c r="CI105" s="742" t="s">
        <v>2720</v>
      </c>
      <c r="CJ105" s="816"/>
      <c r="CK105" s="479" t="s">
        <v>2720</v>
      </c>
      <c r="CL105" s="479" t="s">
        <v>2720</v>
      </c>
      <c r="CM105" s="479" t="s">
        <v>2720</v>
      </c>
      <c r="CN105" s="479" t="s">
        <v>2720</v>
      </c>
      <c r="CO105" s="742" t="s">
        <v>2720</v>
      </c>
      <c r="CP105" s="658"/>
      <c r="CQ105" s="479" t="s">
        <v>2720</v>
      </c>
      <c r="CR105" s="479" t="s">
        <v>2720</v>
      </c>
      <c r="CS105" s="479" t="s">
        <v>2720</v>
      </c>
      <c r="CT105" s="479" t="s">
        <v>2720</v>
      </c>
      <c r="CU105" s="31">
        <f t="shared" si="61"/>
        <v>0</v>
      </c>
      <c r="CW105" s="895" t="s">
        <v>2720</v>
      </c>
      <c r="CX105" s="479" t="s">
        <v>2720</v>
      </c>
      <c r="CY105" s="479" t="s">
        <v>2720</v>
      </c>
      <c r="CZ105" s="31" t="s">
        <v>2720</v>
      </c>
      <c r="DA105" s="910" t="s">
        <v>2720</v>
      </c>
      <c r="DB105" s="742" t="s">
        <v>2720</v>
      </c>
      <c r="DC105" s="925"/>
      <c r="DD105" s="479" t="s">
        <v>2720</v>
      </c>
      <c r="DE105" s="479" t="s">
        <v>2720</v>
      </c>
      <c r="DF105" s="31" t="s">
        <v>2720</v>
      </c>
      <c r="DG105" s="660" t="s">
        <v>2720</v>
      </c>
      <c r="DH105" s="742" t="s">
        <v>2720</v>
      </c>
      <c r="DI105" s="336"/>
      <c r="DJ105" s="820" t="s">
        <v>2720</v>
      </c>
      <c r="DK105" s="895" t="s">
        <v>2720</v>
      </c>
    </row>
    <row r="106" spans="1:116" ht="15" x14ac:dyDescent="0.25">
      <c r="A106" s="536" t="s">
        <v>2114</v>
      </c>
      <c r="B106" s="173" t="s">
        <v>1243</v>
      </c>
      <c r="C106" s="419" t="s">
        <v>584</v>
      </c>
      <c r="D106" s="419">
        <v>9</v>
      </c>
      <c r="E106" s="419"/>
      <c r="F106" s="421">
        <v>1</v>
      </c>
      <c r="G106" s="420">
        <v>11452800</v>
      </c>
      <c r="H106" s="420">
        <v>201102231300</v>
      </c>
      <c r="I106" s="420"/>
      <c r="J106" s="419" t="s">
        <v>197</v>
      </c>
      <c r="K106" s="164" t="s">
        <v>2557</v>
      </c>
      <c r="L106" s="165" t="s">
        <v>1660</v>
      </c>
      <c r="M106" s="419" t="s">
        <v>226</v>
      </c>
      <c r="N106" s="419"/>
      <c r="O106" s="101"/>
      <c r="P106" s="116">
        <v>40597</v>
      </c>
      <c r="Q106" s="114">
        <v>0.54166666666666696</v>
      </c>
      <c r="R106" s="419" t="s">
        <v>216</v>
      </c>
      <c r="S106" s="463"/>
      <c r="T106" s="463"/>
      <c r="U106" s="463"/>
      <c r="V106" s="463"/>
      <c r="W106" s="463"/>
      <c r="X106" s="279"/>
      <c r="Y106" s="456"/>
      <c r="Z106" s="279"/>
      <c r="AA106" s="279"/>
      <c r="AB106" s="279"/>
      <c r="AC106" s="279"/>
      <c r="AD106" s="279"/>
      <c r="AE106" s="279"/>
      <c r="AF106" s="456"/>
      <c r="AG106" s="279"/>
      <c r="AH106" s="279"/>
      <c r="AI106" s="279"/>
      <c r="AJ106" s="279"/>
      <c r="AK106" s="279"/>
      <c r="AL106" s="279"/>
      <c r="AM106" s="448"/>
      <c r="AN106" s="279"/>
      <c r="AO106" s="279"/>
      <c r="AP106" s="279"/>
      <c r="AQ106" s="279"/>
      <c r="AR106" s="448"/>
      <c r="AS106" s="554"/>
      <c r="AT106" s="24" t="s">
        <v>286</v>
      </c>
      <c r="AU106" s="31">
        <v>15.668989312961942</v>
      </c>
      <c r="AV106" s="31"/>
      <c r="AW106" s="668">
        <v>0.1</v>
      </c>
      <c r="AX106" s="669">
        <v>1</v>
      </c>
      <c r="AY106" s="31" t="str">
        <f t="shared" si="99"/>
        <v xml:space="preserve">  </v>
      </c>
      <c r="AZ106" s="498"/>
      <c r="BA106" s="18" t="s">
        <v>286</v>
      </c>
      <c r="BB106" s="716">
        <v>0.39692302216032171</v>
      </c>
      <c r="BC106" s="716"/>
      <c r="BD106" s="660">
        <v>6.0000000000000001E-3</v>
      </c>
      <c r="BE106" s="660">
        <v>0.01</v>
      </c>
      <c r="BF106" s="31" t="str">
        <f t="shared" si="100"/>
        <v xml:space="preserve">  </v>
      </c>
      <c r="BG106" s="348"/>
      <c r="BH106" s="855">
        <f>BB106/AU106*100</f>
        <v>2.5331756518078223</v>
      </c>
      <c r="BI106" s="18" t="s">
        <v>463</v>
      </c>
      <c r="BJ106" s="28">
        <v>7.1273192773740162</v>
      </c>
      <c r="BK106" s="28"/>
      <c r="BL106" s="28">
        <v>0.1</v>
      </c>
      <c r="BM106" s="28">
        <v>1</v>
      </c>
      <c r="BN106" s="31" t="str">
        <f t="shared" si="93"/>
        <v xml:space="preserve">  </v>
      </c>
      <c r="BP106" s="466" t="s">
        <v>463</v>
      </c>
      <c r="BQ106" s="716">
        <v>0.37725581276071501</v>
      </c>
      <c r="BS106" s="727">
        <v>6.0000000000000001E-3</v>
      </c>
      <c r="BT106" s="716">
        <v>0.01</v>
      </c>
      <c r="BU106" s="31" t="str">
        <f t="shared" si="94"/>
        <v xml:space="preserve">  </v>
      </c>
      <c r="BV106" s="520"/>
      <c r="BW106" s="31">
        <f t="shared" si="101"/>
        <v>5.2930954553745044</v>
      </c>
      <c r="BX106" s="336"/>
      <c r="BY106" s="742" t="s">
        <v>2720</v>
      </c>
      <c r="BZ106" s="742" t="s">
        <v>2720</v>
      </c>
      <c r="CA106" s="742" t="s">
        <v>2720</v>
      </c>
      <c r="CB106" s="742" t="s">
        <v>2720</v>
      </c>
      <c r="CC106" s="742" t="s">
        <v>2720</v>
      </c>
      <c r="CD106" s="816" t="s">
        <v>2720</v>
      </c>
      <c r="CE106" s="820" t="s">
        <v>2720</v>
      </c>
      <c r="CF106" s="820" t="s">
        <v>2720</v>
      </c>
      <c r="CG106" s="742" t="s">
        <v>2720</v>
      </c>
      <c r="CH106" s="742" t="s">
        <v>2720</v>
      </c>
      <c r="CI106" s="742" t="s">
        <v>2720</v>
      </c>
      <c r="CJ106" s="816"/>
      <c r="CK106" s="479" t="s">
        <v>2720</v>
      </c>
      <c r="CL106" s="479" t="s">
        <v>2720</v>
      </c>
      <c r="CM106" s="479" t="s">
        <v>2720</v>
      </c>
      <c r="CN106" s="479" t="s">
        <v>2720</v>
      </c>
      <c r="CO106" s="742" t="s">
        <v>2720</v>
      </c>
      <c r="CP106" s="658"/>
      <c r="CQ106" s="479" t="s">
        <v>2720</v>
      </c>
      <c r="CR106" s="479" t="s">
        <v>2720</v>
      </c>
      <c r="CS106" s="479" t="s">
        <v>2720</v>
      </c>
      <c r="CT106" s="479" t="s">
        <v>2720</v>
      </c>
      <c r="CU106" s="31">
        <f t="shared" si="61"/>
        <v>0</v>
      </c>
      <c r="CW106" s="895" t="s">
        <v>2720</v>
      </c>
      <c r="CX106" s="479" t="s">
        <v>2720</v>
      </c>
      <c r="CY106" s="479" t="s">
        <v>2720</v>
      </c>
      <c r="CZ106" s="31" t="s">
        <v>2720</v>
      </c>
      <c r="DA106" s="910" t="s">
        <v>2720</v>
      </c>
      <c r="DB106" s="742" t="s">
        <v>2720</v>
      </c>
      <c r="DC106" s="925"/>
      <c r="DD106" s="479" t="s">
        <v>2720</v>
      </c>
      <c r="DE106" s="479" t="s">
        <v>2720</v>
      </c>
      <c r="DF106" s="31" t="s">
        <v>2720</v>
      </c>
      <c r="DG106" s="660" t="s">
        <v>2720</v>
      </c>
      <c r="DH106" s="742" t="s">
        <v>2720</v>
      </c>
      <c r="DI106" s="336"/>
      <c r="DJ106" s="820" t="s">
        <v>2720</v>
      </c>
      <c r="DK106" s="895" t="s">
        <v>2720</v>
      </c>
    </row>
    <row r="107" spans="1:116" ht="15" x14ac:dyDescent="0.25">
      <c r="A107" s="536" t="s">
        <v>2115</v>
      </c>
      <c r="B107" s="173" t="s">
        <v>1244</v>
      </c>
      <c r="C107" s="419" t="s">
        <v>584</v>
      </c>
      <c r="D107" s="419">
        <v>9</v>
      </c>
      <c r="E107" s="419"/>
      <c r="F107" s="421">
        <v>1</v>
      </c>
      <c r="G107" s="420">
        <v>384051121403001</v>
      </c>
      <c r="H107" s="420">
        <v>201102231320</v>
      </c>
      <c r="I107" s="420"/>
      <c r="J107" s="419" t="s">
        <v>198</v>
      </c>
      <c r="K107" s="175" t="s">
        <v>1662</v>
      </c>
      <c r="L107" s="175" t="s">
        <v>1662</v>
      </c>
      <c r="M107" s="419" t="s">
        <v>227</v>
      </c>
      <c r="N107" s="419"/>
      <c r="O107" s="101"/>
      <c r="P107" s="116">
        <v>40597</v>
      </c>
      <c r="Q107" s="114">
        <v>0.55555555555555602</v>
      </c>
      <c r="R107" s="419" t="s">
        <v>217</v>
      </c>
      <c r="S107" s="463"/>
      <c r="T107" s="463"/>
      <c r="U107" s="463"/>
      <c r="V107" s="463"/>
      <c r="W107" s="463"/>
      <c r="X107" s="240"/>
      <c r="Y107" s="450"/>
      <c r="Z107" s="240"/>
      <c r="AA107" s="240"/>
      <c r="AB107" s="240"/>
      <c r="AC107" s="240"/>
      <c r="AD107" s="240"/>
      <c r="AE107" s="240"/>
      <c r="AF107" s="450"/>
      <c r="AG107" s="240"/>
      <c r="AH107" s="240"/>
      <c r="AI107" s="240"/>
      <c r="AJ107" s="240"/>
      <c r="AK107" s="240"/>
      <c r="AL107" s="240"/>
      <c r="AM107" s="447"/>
      <c r="AN107" s="240"/>
      <c r="AO107" s="240"/>
      <c r="AP107" s="240"/>
      <c r="AQ107" s="240"/>
      <c r="AR107" s="447"/>
      <c r="AS107" s="554"/>
      <c r="AT107" s="24" t="s">
        <v>287</v>
      </c>
      <c r="AU107" s="31">
        <v>13.307964554750789</v>
      </c>
      <c r="AV107" s="31"/>
      <c r="AW107" s="668">
        <v>0.1</v>
      </c>
      <c r="AX107" s="669">
        <v>1</v>
      </c>
      <c r="AY107" s="31" t="str">
        <f t="shared" si="99"/>
        <v xml:space="preserve">  </v>
      </c>
      <c r="AZ107" s="498"/>
      <c r="BA107" s="18" t="s">
        <v>287</v>
      </c>
      <c r="BB107" s="716">
        <v>0.32689175789654262</v>
      </c>
      <c r="BC107" s="716"/>
      <c r="BD107" s="660">
        <v>6.0000000000000001E-3</v>
      </c>
      <c r="BE107" s="660">
        <v>0.01</v>
      </c>
      <c r="BF107" s="31" t="str">
        <f t="shared" si="100"/>
        <v xml:space="preserve">  </v>
      </c>
      <c r="BG107" s="348"/>
      <c r="BH107" s="855">
        <f>BB107/AU107*100</f>
        <v>2.4563618016238706</v>
      </c>
      <c r="BI107" s="18" t="s">
        <v>464</v>
      </c>
      <c r="BJ107" s="28">
        <v>7.1015008944615561</v>
      </c>
      <c r="BK107" s="28"/>
      <c r="BL107" s="28">
        <v>0.1</v>
      </c>
      <c r="BM107" s="28">
        <v>1</v>
      </c>
      <c r="BN107" s="31" t="str">
        <f t="shared" si="93"/>
        <v xml:space="preserve">  </v>
      </c>
      <c r="BP107" s="466" t="s">
        <v>464</v>
      </c>
      <c r="BQ107" s="716">
        <v>0.23760678470326671</v>
      </c>
      <c r="BS107" s="727">
        <v>6.0000000000000001E-3</v>
      </c>
      <c r="BT107" s="716">
        <v>0.01</v>
      </c>
      <c r="BU107" s="31" t="str">
        <f t="shared" si="94"/>
        <v xml:space="preserve">  </v>
      </c>
      <c r="BV107" s="520"/>
      <c r="BW107" s="31">
        <f t="shared" si="101"/>
        <v>3.3458671375874314</v>
      </c>
      <c r="BX107" s="336"/>
      <c r="BY107" s="742" t="s">
        <v>2720</v>
      </c>
      <c r="BZ107" s="742" t="s">
        <v>2720</v>
      </c>
      <c r="CA107" s="742" t="s">
        <v>2720</v>
      </c>
      <c r="CB107" s="742" t="s">
        <v>2720</v>
      </c>
      <c r="CC107" s="742" t="s">
        <v>2720</v>
      </c>
      <c r="CD107" s="816" t="s">
        <v>2720</v>
      </c>
      <c r="CE107" s="820" t="s">
        <v>2720</v>
      </c>
      <c r="CF107" s="820" t="s">
        <v>2720</v>
      </c>
      <c r="CG107" s="742" t="s">
        <v>2720</v>
      </c>
      <c r="CH107" s="742" t="s">
        <v>2720</v>
      </c>
      <c r="CI107" s="742" t="s">
        <v>2720</v>
      </c>
      <c r="CJ107" s="816"/>
      <c r="CK107" s="479" t="s">
        <v>2720</v>
      </c>
      <c r="CL107" s="479" t="s">
        <v>2720</v>
      </c>
      <c r="CM107" s="479" t="s">
        <v>2720</v>
      </c>
      <c r="CN107" s="479" t="s">
        <v>2720</v>
      </c>
      <c r="CO107" s="742" t="s">
        <v>2720</v>
      </c>
      <c r="CP107" s="658"/>
      <c r="CQ107" s="479" t="s">
        <v>2720</v>
      </c>
      <c r="CR107" s="479" t="s">
        <v>2720</v>
      </c>
      <c r="CS107" s="479" t="s">
        <v>2720</v>
      </c>
      <c r="CT107" s="479" t="s">
        <v>2720</v>
      </c>
      <c r="CU107" s="31">
        <f t="shared" si="61"/>
        <v>0</v>
      </c>
      <c r="CW107" s="895" t="s">
        <v>2720</v>
      </c>
      <c r="CX107" s="479" t="s">
        <v>2720</v>
      </c>
      <c r="CY107" s="479" t="s">
        <v>2720</v>
      </c>
      <c r="CZ107" s="31" t="s">
        <v>2720</v>
      </c>
      <c r="DA107" s="910" t="s">
        <v>2720</v>
      </c>
      <c r="DB107" s="742" t="s">
        <v>2720</v>
      </c>
      <c r="DC107" s="925"/>
      <c r="DD107" s="479" t="s">
        <v>2720</v>
      </c>
      <c r="DE107" s="479" t="s">
        <v>2720</v>
      </c>
      <c r="DF107" s="31" t="s">
        <v>2720</v>
      </c>
      <c r="DG107" s="660" t="s">
        <v>2720</v>
      </c>
      <c r="DH107" s="742" t="s">
        <v>2720</v>
      </c>
      <c r="DI107" s="336"/>
      <c r="DJ107" s="820" t="s">
        <v>2720</v>
      </c>
      <c r="DK107" s="895" t="s">
        <v>2720</v>
      </c>
    </row>
    <row r="108" spans="1:116" s="978" customFormat="1" ht="18" customHeight="1" x14ac:dyDescent="0.25">
      <c r="A108" s="971" t="s">
        <v>2116</v>
      </c>
      <c r="B108" s="173" t="s">
        <v>1245</v>
      </c>
      <c r="C108" s="419" t="s">
        <v>584</v>
      </c>
      <c r="D108" s="419">
        <v>9</v>
      </c>
      <c r="E108" s="419"/>
      <c r="F108" s="421">
        <v>1</v>
      </c>
      <c r="G108" s="420">
        <v>11452900</v>
      </c>
      <c r="H108" s="420">
        <v>201102280940</v>
      </c>
      <c r="I108" s="420"/>
      <c r="J108" s="419" t="s">
        <v>276</v>
      </c>
      <c r="K108" s="663" t="s">
        <v>2558</v>
      </c>
      <c r="L108" s="165" t="s">
        <v>729</v>
      </c>
      <c r="M108" s="419" t="s">
        <v>43</v>
      </c>
      <c r="N108" s="419"/>
      <c r="O108" s="419"/>
      <c r="P108" s="204">
        <v>40602</v>
      </c>
      <c r="Q108" s="205">
        <v>0.40277777777777801</v>
      </c>
      <c r="R108" s="419" t="s">
        <v>277</v>
      </c>
      <c r="S108" s="464" t="s">
        <v>277</v>
      </c>
      <c r="T108" s="464">
        <v>133</v>
      </c>
      <c r="U108" s="464">
        <v>144</v>
      </c>
      <c r="V108" s="275">
        <f t="shared" si="47"/>
        <v>11</v>
      </c>
      <c r="W108" s="464">
        <v>250</v>
      </c>
      <c r="X108" s="33">
        <f t="shared" si="48"/>
        <v>44</v>
      </c>
      <c r="Y108" s="972" t="str">
        <f t="shared" si="57"/>
        <v xml:space="preserve">  </v>
      </c>
      <c r="Z108" s="464" t="s">
        <v>277</v>
      </c>
      <c r="AA108" s="464">
        <v>131.9</v>
      </c>
      <c r="AB108" s="464">
        <v>142.9</v>
      </c>
      <c r="AC108" s="275">
        <f t="shared" si="49"/>
        <v>11</v>
      </c>
      <c r="AD108" s="464">
        <v>250</v>
      </c>
      <c r="AE108" s="33">
        <f>AC108/(AD108/1000)</f>
        <v>44</v>
      </c>
      <c r="AF108" s="972" t="str">
        <f t="shared" si="58"/>
        <v xml:space="preserve">  </v>
      </c>
      <c r="AG108" s="464" t="s">
        <v>277</v>
      </c>
      <c r="AH108" s="464" t="s">
        <v>282</v>
      </c>
      <c r="AI108" s="464">
        <v>142.6</v>
      </c>
      <c r="AJ108" s="33">
        <f t="shared" si="50"/>
        <v>9.9000000000000057</v>
      </c>
      <c r="AK108" s="464">
        <v>250</v>
      </c>
      <c r="AL108" s="33">
        <f>AJ108/(AK108/1000)</f>
        <v>39.600000000000023</v>
      </c>
      <c r="AM108" s="972" t="str">
        <f t="shared" si="51"/>
        <v xml:space="preserve">  </v>
      </c>
      <c r="AN108" s="547">
        <f>AVERAGE(X108,AE108,AL108)</f>
        <v>42.533333333333339</v>
      </c>
      <c r="AO108" s="547">
        <f>STDEV(X108,AE108,AL108)</f>
        <v>2.5403411844343404</v>
      </c>
      <c r="AP108" s="547">
        <f>AO108/AN108*100</f>
        <v>5.9725889916167869</v>
      </c>
      <c r="AQ108" s="29">
        <f>COUNT(X108,AE108,AL108)</f>
        <v>3</v>
      </c>
      <c r="AR108" s="973" t="str">
        <f t="shared" si="59"/>
        <v xml:space="preserve">  </v>
      </c>
      <c r="AS108" s="548"/>
      <c r="AT108" s="662" t="s">
        <v>178</v>
      </c>
      <c r="AU108" s="662" t="s">
        <v>178</v>
      </c>
      <c r="AV108" s="662" t="s">
        <v>178</v>
      </c>
      <c r="AW108" s="661" t="s">
        <v>2720</v>
      </c>
      <c r="AX108" s="661" t="s">
        <v>2720</v>
      </c>
      <c r="AY108" s="937"/>
      <c r="AZ108" s="974"/>
      <c r="BA108" s="662" t="s">
        <v>178</v>
      </c>
      <c r="BB108" s="662" t="s">
        <v>178</v>
      </c>
      <c r="BC108" s="662" t="s">
        <v>178</v>
      </c>
      <c r="BD108" s="661" t="s">
        <v>2720</v>
      </c>
      <c r="BE108" s="661" t="s">
        <v>2720</v>
      </c>
      <c r="BF108" s="937" t="str">
        <f>IF(BB108&lt;BF$5,"&lt;MDL",IF(BB108&lt;BF$6,"E, &lt;RL",IF(BB108&gt;BF$6,"  ",)))</f>
        <v xml:space="preserve">  </v>
      </c>
      <c r="BG108" s="974"/>
      <c r="BH108" s="852" t="s">
        <v>178</v>
      </c>
      <c r="BI108" s="18" t="s">
        <v>465</v>
      </c>
      <c r="BJ108" s="28">
        <v>6.2640340733716267</v>
      </c>
      <c r="BK108" s="28"/>
      <c r="BL108" s="28">
        <v>0.1</v>
      </c>
      <c r="BM108" s="28">
        <v>1</v>
      </c>
      <c r="BN108" s="31" t="str">
        <f t="shared" si="93"/>
        <v xml:space="preserve">  </v>
      </c>
      <c r="BO108" s="975"/>
      <c r="BP108" s="466" t="s">
        <v>480</v>
      </c>
      <c r="BQ108" s="716">
        <v>0.31826387238956777</v>
      </c>
      <c r="BR108" s="716"/>
      <c r="BS108" s="727">
        <v>6.0000000000000001E-3</v>
      </c>
      <c r="BT108" s="716">
        <v>0.01</v>
      </c>
      <c r="BU108" s="31" t="str">
        <f t="shared" si="94"/>
        <v xml:space="preserve">  </v>
      </c>
      <c r="BV108" s="975"/>
      <c r="BW108" s="31">
        <f t="shared" si="101"/>
        <v>5.0808132373114905</v>
      </c>
      <c r="BX108" s="336"/>
      <c r="BY108" s="33">
        <v>269.2914962890942</v>
      </c>
      <c r="BZ108" s="31"/>
      <c r="CA108" s="680">
        <v>2</v>
      </c>
      <c r="CB108" s="680">
        <v>13</v>
      </c>
      <c r="CC108" s="680" t="str">
        <f t="shared" ref="CC108:CC110" si="102">IF(BY108&lt;CA108,"&lt;MDL",IF(BY108&lt;CB108,"E, &lt;RL",IF(BY108&gt;CB108,"  ",)))</f>
        <v xml:space="preserve">  </v>
      </c>
      <c r="CD108" s="335"/>
      <c r="CE108" s="547">
        <f>BY108*(X108/1000)</f>
        <v>11.848825836720144</v>
      </c>
      <c r="CF108" s="457"/>
      <c r="CG108" s="660">
        <v>0.5</v>
      </c>
      <c r="CH108" s="660">
        <v>3</v>
      </c>
      <c r="CI108" s="31" t="str">
        <f t="shared" ref="CI108:CI110" si="103">IF(CE108&lt;CG$10,"&lt;MDL",IF(CE108&lt;CH$10,"E, &lt;RL",IF(CE108&gt;CH$10,"  ",)))</f>
        <v xml:space="preserve">  </v>
      </c>
      <c r="CJ108" s="826"/>
      <c r="CK108" s="227">
        <v>8.496029193110699</v>
      </c>
      <c r="CL108" s="227"/>
      <c r="CM108" s="227">
        <v>0.6</v>
      </c>
      <c r="CN108" s="227">
        <v>0.8</v>
      </c>
      <c r="CO108" s="31" t="str">
        <f t="shared" si="60"/>
        <v xml:space="preserve">  </v>
      </c>
      <c r="CP108" s="658"/>
      <c r="CQ108" s="28">
        <v>0.37382528449687014</v>
      </c>
      <c r="CR108" s="28"/>
      <c r="CS108" s="227">
        <v>0.1</v>
      </c>
      <c r="CT108" s="464">
        <v>0.13</v>
      </c>
      <c r="CU108" s="31" t="str">
        <f t="shared" si="61"/>
        <v xml:space="preserve">  </v>
      </c>
      <c r="CV108" s="976"/>
      <c r="CW108" s="336">
        <f>CK108/BY108*100</f>
        <v>3.1549563614849183</v>
      </c>
      <c r="CX108" s="227">
        <v>6.1340181302358898</v>
      </c>
      <c r="CY108" s="227"/>
      <c r="CZ108" s="937">
        <v>1.2</v>
      </c>
      <c r="DA108" s="910">
        <v>0.7</v>
      </c>
      <c r="DB108" s="675" t="str">
        <f t="shared" ref="DB108:DB110" si="104">IF(CX108&lt;DA108,"&lt;MDL",IF(CX108&lt;CZ108,"E, &lt;RL",IF(CX108&gt;CZ108,"  ",)))</f>
        <v xml:space="preserve">  </v>
      </c>
      <c r="DC108" s="550"/>
      <c r="DD108" s="28">
        <f>CX108*(AL108/1000)</f>
        <v>0.24290711795734138</v>
      </c>
      <c r="DE108" s="28"/>
      <c r="DF108" s="28">
        <v>0.2</v>
      </c>
      <c r="DG108" s="28">
        <v>0.12</v>
      </c>
      <c r="DH108" s="28" t="str">
        <f t="shared" ref="DH108:DH110" si="105">IF(DD108&lt;DG108,"&lt;MDL",IF(DD108&lt;DF108,"E, &lt;RL",IF(DD108&gt;DF108,"  ",)))</f>
        <v xml:space="preserve">  </v>
      </c>
      <c r="DI108" s="335"/>
      <c r="DJ108" s="31">
        <f>CX108/BY108*100</f>
        <v>2.2778358079494643</v>
      </c>
      <c r="DK108" s="550">
        <f>100*DD108/CE108</f>
        <v>2.0500522271545187</v>
      </c>
      <c r="DL108" s="977"/>
    </row>
    <row r="109" spans="1:116" ht="15" x14ac:dyDescent="0.25">
      <c r="A109" s="536" t="s">
        <v>2117</v>
      </c>
      <c r="B109" s="173" t="s">
        <v>1246</v>
      </c>
      <c r="C109" s="419" t="s">
        <v>584</v>
      </c>
      <c r="D109" s="419">
        <v>9</v>
      </c>
      <c r="E109" s="419"/>
      <c r="F109" s="421">
        <v>1</v>
      </c>
      <c r="G109" s="187">
        <v>11452800</v>
      </c>
      <c r="H109" s="420">
        <v>201102281010</v>
      </c>
      <c r="I109" s="420"/>
      <c r="J109" s="419" t="s">
        <v>278</v>
      </c>
      <c r="K109" s="164" t="s">
        <v>2557</v>
      </c>
      <c r="L109" s="165" t="s">
        <v>1660</v>
      </c>
      <c r="M109" s="419" t="s">
        <v>115</v>
      </c>
      <c r="N109" s="419"/>
      <c r="O109" s="419"/>
      <c r="P109" s="116">
        <v>40602</v>
      </c>
      <c r="Q109" s="114">
        <v>0.42361111111111099</v>
      </c>
      <c r="R109" s="419" t="s">
        <v>279</v>
      </c>
      <c r="S109" s="464" t="s">
        <v>279</v>
      </c>
      <c r="T109" s="464">
        <v>132.4</v>
      </c>
      <c r="U109" s="464">
        <v>140.30000000000001</v>
      </c>
      <c r="V109" s="275">
        <f t="shared" si="47"/>
        <v>7.9000000000000057</v>
      </c>
      <c r="W109" s="464">
        <v>310</v>
      </c>
      <c r="X109" s="33">
        <f t="shared" si="48"/>
        <v>25.483870967741954</v>
      </c>
      <c r="Y109" s="281" t="str">
        <f t="shared" si="57"/>
        <v xml:space="preserve">  </v>
      </c>
      <c r="Z109" s="464" t="s">
        <v>279</v>
      </c>
      <c r="AA109" s="464">
        <v>134</v>
      </c>
      <c r="AB109" s="464">
        <v>143.1</v>
      </c>
      <c r="AC109" s="275">
        <f t="shared" si="49"/>
        <v>9.0999999999999943</v>
      </c>
      <c r="AD109" s="464">
        <v>375</v>
      </c>
      <c r="AE109" s="33">
        <f>AC109/(AD109/1000)</f>
        <v>24.266666666666652</v>
      </c>
      <c r="AF109" s="281" t="str">
        <f t="shared" si="58"/>
        <v xml:space="preserve">  </v>
      </c>
      <c r="AG109" s="464" t="s">
        <v>279</v>
      </c>
      <c r="AH109" s="464" t="s">
        <v>282</v>
      </c>
      <c r="AI109" s="464">
        <v>140.1</v>
      </c>
      <c r="AJ109" s="33">
        <f t="shared" si="50"/>
        <v>7.4000000000000057</v>
      </c>
      <c r="AK109" s="464">
        <v>305</v>
      </c>
      <c r="AL109" s="33">
        <f>AJ109/(AK109/1000)</f>
        <v>24.262295081967231</v>
      </c>
      <c r="AM109" s="281" t="str">
        <f t="shared" si="51"/>
        <v xml:space="preserve">  </v>
      </c>
      <c r="AN109" s="547">
        <f>AVERAGE(X109,AE109,AL109)</f>
        <v>24.670944238791947</v>
      </c>
      <c r="AO109" s="547">
        <f>STDEV(X109,AE109,AL109)</f>
        <v>0.70401859184911886</v>
      </c>
      <c r="AP109" s="547">
        <f>AO109/AN109*100</f>
        <v>2.8536345631317119</v>
      </c>
      <c r="AQ109" s="29">
        <f>COUNT(X109,AE109,AL109)</f>
        <v>3</v>
      </c>
      <c r="AR109" s="429" t="str">
        <f t="shared" si="59"/>
        <v xml:space="preserve">  </v>
      </c>
      <c r="AT109" s="662" t="s">
        <v>178</v>
      </c>
      <c r="AU109" s="662" t="s">
        <v>178</v>
      </c>
      <c r="AV109" s="662" t="s">
        <v>178</v>
      </c>
      <c r="AW109" s="661" t="s">
        <v>2720</v>
      </c>
      <c r="AX109" s="661" t="s">
        <v>2720</v>
      </c>
      <c r="AY109" s="10"/>
      <c r="AZ109" s="334"/>
      <c r="BA109" s="662" t="s">
        <v>178</v>
      </c>
      <c r="BB109" s="662" t="s">
        <v>178</v>
      </c>
      <c r="BC109" s="662" t="s">
        <v>178</v>
      </c>
      <c r="BD109" s="661" t="s">
        <v>2720</v>
      </c>
      <c r="BE109" s="661" t="s">
        <v>2720</v>
      </c>
      <c r="BF109" s="10" t="str">
        <f>IF(BB109&lt;BF$5,"&lt;MDL",IF(BB109&lt;BF$6,"E, &lt;RL",IF(BB109&gt;BF$6,"  ",)))</f>
        <v xml:space="preserve">  </v>
      </c>
      <c r="BG109" s="334"/>
      <c r="BH109" s="852" t="s">
        <v>178</v>
      </c>
      <c r="BI109" s="18" t="s">
        <v>466</v>
      </c>
      <c r="BJ109" s="28">
        <v>6.3251824536567307</v>
      </c>
      <c r="BK109" s="28"/>
      <c r="BL109" s="28">
        <v>0.1</v>
      </c>
      <c r="BM109" s="28">
        <v>1</v>
      </c>
      <c r="BN109" s="31" t="str">
        <f t="shared" si="93"/>
        <v xml:space="preserve">  </v>
      </c>
      <c r="BP109" s="466" t="s">
        <v>480</v>
      </c>
      <c r="BQ109" s="716">
        <v>0.67498259694073026</v>
      </c>
      <c r="BS109" s="727">
        <v>6.0000000000000001E-3</v>
      </c>
      <c r="BT109" s="716">
        <v>0.01</v>
      </c>
      <c r="BU109" s="31" t="str">
        <f t="shared" si="94"/>
        <v xml:space="preserve">  </v>
      </c>
      <c r="BV109" s="520"/>
      <c r="BW109" s="31">
        <f t="shared" si="101"/>
        <v>10.671353781273259</v>
      </c>
      <c r="BX109" s="336"/>
      <c r="BY109" s="33">
        <v>340.24476083290784</v>
      </c>
      <c r="BZ109" s="31"/>
      <c r="CA109" s="680">
        <v>2</v>
      </c>
      <c r="CB109" s="680">
        <v>13</v>
      </c>
      <c r="CC109" s="680" t="str">
        <f t="shared" si="102"/>
        <v xml:space="preserve">  </v>
      </c>
      <c r="CD109" s="335"/>
      <c r="CE109" s="547">
        <f>BY109*(X109/1000)</f>
        <v>8.6707535825160456</v>
      </c>
      <c r="CF109" s="457"/>
      <c r="CG109" s="660">
        <v>0.5</v>
      </c>
      <c r="CH109" s="660">
        <v>3</v>
      </c>
      <c r="CI109" s="31" t="str">
        <f t="shared" si="103"/>
        <v xml:space="preserve">  </v>
      </c>
      <c r="CJ109" s="824"/>
      <c r="CK109" s="227">
        <v>21.20437538112499</v>
      </c>
      <c r="CL109" s="227"/>
      <c r="CM109" s="227">
        <v>0.6</v>
      </c>
      <c r="CN109" s="227">
        <v>0.8</v>
      </c>
      <c r="CO109" s="31" t="str">
        <f t="shared" si="60"/>
        <v xml:space="preserve">  </v>
      </c>
      <c r="CP109" s="658"/>
      <c r="CQ109" s="28">
        <v>0.51455950924863303</v>
      </c>
      <c r="CR109" s="28"/>
      <c r="CS109" s="227">
        <v>0.1</v>
      </c>
      <c r="CT109" s="464">
        <v>0.13</v>
      </c>
      <c r="CU109" s="31" t="str">
        <f t="shared" si="61"/>
        <v xml:space="preserve">  </v>
      </c>
      <c r="CW109" s="336">
        <f>CK109/BY109*100</f>
        <v>6.2320946042541214</v>
      </c>
      <c r="CX109" s="227">
        <v>8.5500418270678669</v>
      </c>
      <c r="CY109" s="227"/>
      <c r="CZ109" s="10">
        <v>1.2</v>
      </c>
      <c r="DA109" s="910">
        <v>0.7</v>
      </c>
      <c r="DB109" s="675" t="str">
        <f t="shared" si="104"/>
        <v xml:space="preserve">  </v>
      </c>
      <c r="DC109" s="550"/>
      <c r="DD109" s="28">
        <f>CX109*(AL109/1000)</f>
        <v>0.20744363777148284</v>
      </c>
      <c r="DE109" s="28"/>
      <c r="DF109" s="28">
        <v>0.2</v>
      </c>
      <c r="DG109" s="28">
        <v>0.12</v>
      </c>
      <c r="DH109" s="28" t="str">
        <f t="shared" si="105"/>
        <v xml:space="preserve">  </v>
      </c>
      <c r="DI109" s="335"/>
      <c r="DJ109" s="31">
        <f>CX109/BY109*100</f>
        <v>2.5129091793030551</v>
      </c>
      <c r="DK109" s="550">
        <f>100*DD109/CE109</f>
        <v>2.3924522337917442</v>
      </c>
    </row>
    <row r="110" spans="1:116" s="978" customFormat="1" ht="19.5" customHeight="1" x14ac:dyDescent="0.25">
      <c r="A110" s="971" t="s">
        <v>2118</v>
      </c>
      <c r="B110" s="173" t="s">
        <v>1247</v>
      </c>
      <c r="C110" s="419" t="s">
        <v>584</v>
      </c>
      <c r="D110" s="419">
        <v>9</v>
      </c>
      <c r="E110" s="419"/>
      <c r="F110" s="421">
        <v>1</v>
      </c>
      <c r="G110" s="420">
        <v>11452600</v>
      </c>
      <c r="H110" s="420">
        <v>201102281100</v>
      </c>
      <c r="I110" s="420"/>
      <c r="J110" s="419" t="s">
        <v>280</v>
      </c>
      <c r="K110" s="663" t="s">
        <v>2556</v>
      </c>
      <c r="L110" s="163" t="s">
        <v>1658</v>
      </c>
      <c r="M110" s="419" t="s">
        <v>38</v>
      </c>
      <c r="N110" s="419"/>
      <c r="O110" s="419"/>
      <c r="P110" s="204">
        <v>40602</v>
      </c>
      <c r="Q110" s="205">
        <v>0.45833333333333298</v>
      </c>
      <c r="R110" s="419" t="s">
        <v>281</v>
      </c>
      <c r="S110" s="464" t="s">
        <v>281</v>
      </c>
      <c r="T110" s="464">
        <v>131.9</v>
      </c>
      <c r="U110" s="464">
        <v>150.60000000000002</v>
      </c>
      <c r="V110" s="275">
        <f t="shared" si="47"/>
        <v>18.700000000000017</v>
      </c>
      <c r="W110" s="464">
        <v>360</v>
      </c>
      <c r="X110" s="33">
        <f t="shared" si="48"/>
        <v>51.944444444444493</v>
      </c>
      <c r="Y110" s="972" t="str">
        <f t="shared" si="57"/>
        <v xml:space="preserve">  </v>
      </c>
      <c r="Z110" s="464" t="s">
        <v>281</v>
      </c>
      <c r="AA110" s="464">
        <v>132.80000000000001</v>
      </c>
      <c r="AB110" s="464">
        <v>144.4</v>
      </c>
      <c r="AC110" s="275">
        <f t="shared" si="49"/>
        <v>11.599999999999994</v>
      </c>
      <c r="AD110" s="464">
        <v>385</v>
      </c>
      <c r="AE110" s="33">
        <f>AC110/(AD110/1000)</f>
        <v>30.129870129870113</v>
      </c>
      <c r="AF110" s="972" t="str">
        <f t="shared" si="58"/>
        <v xml:space="preserve">  </v>
      </c>
      <c r="AG110" s="464" t="s">
        <v>281</v>
      </c>
      <c r="AH110" s="464" t="s">
        <v>283</v>
      </c>
      <c r="AI110" s="464">
        <v>144.9</v>
      </c>
      <c r="AJ110" s="33">
        <f t="shared" si="50"/>
        <v>11.900000000000006</v>
      </c>
      <c r="AK110" s="464">
        <v>375</v>
      </c>
      <c r="AL110" s="33">
        <f>AJ110/(AK110/1000)</f>
        <v>31.733333333333348</v>
      </c>
      <c r="AM110" s="972" t="str">
        <f t="shared" si="51"/>
        <v xml:space="preserve">  </v>
      </c>
      <c r="AN110" s="547">
        <f>AVERAGE(X110,AE110,AL110)</f>
        <v>37.935882635882649</v>
      </c>
      <c r="AO110" s="547">
        <f>STDEV(X110,AE110,AL110)</f>
        <v>12.158232869929678</v>
      </c>
      <c r="AP110" s="547">
        <f>AO110/AN110*100</f>
        <v>32.049426624990382</v>
      </c>
      <c r="AQ110" s="29">
        <f>COUNT(X110,AE110,AL110)</f>
        <v>3</v>
      </c>
      <c r="AR110" s="973" t="str">
        <f t="shared" si="59"/>
        <v xml:space="preserve">  </v>
      </c>
      <c r="AS110" s="548"/>
      <c r="AT110" s="662" t="s">
        <v>178</v>
      </c>
      <c r="AU110" s="662" t="s">
        <v>178</v>
      </c>
      <c r="AV110" s="662" t="s">
        <v>178</v>
      </c>
      <c r="AW110" s="661" t="s">
        <v>2720</v>
      </c>
      <c r="AX110" s="661" t="s">
        <v>2720</v>
      </c>
      <c r="AY110" s="937"/>
      <c r="AZ110" s="974"/>
      <c r="BA110" s="662" t="s">
        <v>178</v>
      </c>
      <c r="BB110" s="662" t="s">
        <v>178</v>
      </c>
      <c r="BC110" s="662" t="s">
        <v>178</v>
      </c>
      <c r="BD110" s="661" t="s">
        <v>2720</v>
      </c>
      <c r="BE110" s="661" t="s">
        <v>2720</v>
      </c>
      <c r="BF110" s="937" t="str">
        <f>IF(BB110&lt;BF$5,"&lt;MDL",IF(BB110&lt;BF$6,"E, &lt;RL",IF(BB110&gt;BF$6,"  ",)))</f>
        <v xml:space="preserve">  </v>
      </c>
      <c r="BG110" s="974"/>
      <c r="BH110" s="852" t="s">
        <v>178</v>
      </c>
      <c r="BI110" s="18" t="s">
        <v>467</v>
      </c>
      <c r="BJ110" s="28">
        <v>5.0995964201766544</v>
      </c>
      <c r="BK110" s="28">
        <v>3.8794533013486454E-2</v>
      </c>
      <c r="BL110" s="28">
        <v>0.1</v>
      </c>
      <c r="BM110" s="28">
        <v>1</v>
      </c>
      <c r="BN110" s="31" t="str">
        <f t="shared" si="93"/>
        <v xml:space="preserve">  </v>
      </c>
      <c r="BO110" s="975"/>
      <c r="BP110" s="466" t="s">
        <v>480</v>
      </c>
      <c r="BQ110" s="716">
        <v>0.1129964546898163</v>
      </c>
      <c r="BR110" s="716">
        <v>5.9422139744602642E-4</v>
      </c>
      <c r="BS110" s="727">
        <v>6.0000000000000001E-3</v>
      </c>
      <c r="BT110" s="716">
        <v>0.01</v>
      </c>
      <c r="BU110" s="31" t="str">
        <f t="shared" si="94"/>
        <v xml:space="preserve">  </v>
      </c>
      <c r="BV110" s="975"/>
      <c r="BW110" s="31">
        <f t="shared" si="101"/>
        <v>2.2157921015620681</v>
      </c>
      <c r="BX110" s="336"/>
      <c r="BY110" s="33">
        <v>167.0735262158438</v>
      </c>
      <c r="BZ110" s="31"/>
      <c r="CA110" s="680">
        <v>2</v>
      </c>
      <c r="CB110" s="680">
        <v>13</v>
      </c>
      <c r="CC110" s="680" t="str">
        <f t="shared" si="102"/>
        <v xml:space="preserve">  </v>
      </c>
      <c r="CD110" s="335"/>
      <c r="CE110" s="547">
        <f>BY110*(X110/1000)</f>
        <v>8.6785415006563387</v>
      </c>
      <c r="CF110" s="457"/>
      <c r="CG110" s="660">
        <v>0.5</v>
      </c>
      <c r="CH110" s="660">
        <v>3</v>
      </c>
      <c r="CI110" s="31" t="str">
        <f t="shared" si="103"/>
        <v xml:space="preserve">  </v>
      </c>
      <c r="CJ110" s="826"/>
      <c r="CK110" s="227">
        <v>3.0994134896165457</v>
      </c>
      <c r="CL110" s="227"/>
      <c r="CM110" s="227">
        <v>0.6</v>
      </c>
      <c r="CN110" s="227">
        <v>0.8</v>
      </c>
      <c r="CO110" s="31" t="str">
        <f t="shared" si="60"/>
        <v xml:space="preserve">  </v>
      </c>
      <c r="CP110" s="658"/>
      <c r="CQ110" s="28">
        <v>9.3384925920914089E-2</v>
      </c>
      <c r="CR110" s="28"/>
      <c r="CS110" s="227">
        <v>0.1</v>
      </c>
      <c r="CT110" s="464">
        <v>0.13</v>
      </c>
      <c r="CU110" s="31" t="str">
        <f t="shared" si="61"/>
        <v>&lt;MDL</v>
      </c>
      <c r="CV110" s="976"/>
      <c r="CW110" s="336">
        <f>CK110/BY110*100</f>
        <v>1.855119455378218</v>
      </c>
      <c r="CX110" s="227">
        <v>7.8817369657063487</v>
      </c>
      <c r="CY110" s="227"/>
      <c r="CZ110" s="937">
        <v>1.2</v>
      </c>
      <c r="DA110" s="910">
        <v>0.7</v>
      </c>
      <c r="DB110" s="675" t="str">
        <f t="shared" si="104"/>
        <v xml:space="preserve">  </v>
      </c>
      <c r="DC110" s="550"/>
      <c r="DD110" s="28">
        <f>CX110*(AL110/1000)</f>
        <v>0.25011378637841492</v>
      </c>
      <c r="DE110" s="28"/>
      <c r="DF110" s="28">
        <v>0.2</v>
      </c>
      <c r="DG110" s="28">
        <v>0.12</v>
      </c>
      <c r="DH110" s="28" t="str">
        <f t="shared" si="105"/>
        <v xml:space="preserve">  </v>
      </c>
      <c r="DI110" s="335"/>
      <c r="DJ110" s="31">
        <f>CX110/BY110*100</f>
        <v>4.7175259565204009</v>
      </c>
      <c r="DK110" s="550">
        <f>100*DD110/CE110</f>
        <v>2.8819794934379166</v>
      </c>
      <c r="DL110" s="977"/>
    </row>
    <row r="111" spans="1:116" ht="15" x14ac:dyDescent="0.25">
      <c r="A111" s="536" t="s">
        <v>2119</v>
      </c>
      <c r="B111" s="173" t="s">
        <v>1248</v>
      </c>
      <c r="C111" s="206" t="s">
        <v>584</v>
      </c>
      <c r="D111" s="419">
        <v>9</v>
      </c>
      <c r="E111" s="206"/>
      <c r="F111" s="421">
        <v>1</v>
      </c>
      <c r="G111" s="420">
        <v>384118121403201</v>
      </c>
      <c r="H111" s="420">
        <v>201103101120</v>
      </c>
      <c r="I111" s="420"/>
      <c r="J111" s="206" t="s">
        <v>376</v>
      </c>
      <c r="K111" s="167" t="s">
        <v>1681</v>
      </c>
      <c r="L111" s="167" t="s">
        <v>1681</v>
      </c>
      <c r="M111" s="419" t="s">
        <v>1671</v>
      </c>
      <c r="N111" s="419" t="s">
        <v>327</v>
      </c>
      <c r="O111" s="116"/>
      <c r="P111" s="116">
        <v>40612</v>
      </c>
      <c r="Q111" s="114">
        <v>0.47222222222222199</v>
      </c>
      <c r="R111" s="206" t="s">
        <v>288</v>
      </c>
      <c r="S111" s="695"/>
      <c r="T111" s="463"/>
      <c r="U111" s="463"/>
      <c r="V111" s="555"/>
      <c r="W111" s="463"/>
      <c r="X111" s="240"/>
      <c r="Y111" s="450"/>
      <c r="Z111" s="240"/>
      <c r="AA111" s="240"/>
      <c r="AB111" s="240"/>
      <c r="AC111" s="240"/>
      <c r="AD111" s="240"/>
      <c r="AE111" s="240"/>
      <c r="AF111" s="450"/>
      <c r="AG111" s="240"/>
      <c r="AH111" s="240"/>
      <c r="AI111" s="240"/>
      <c r="AJ111" s="240"/>
      <c r="AK111" s="240"/>
      <c r="AL111" s="240"/>
      <c r="AM111" s="447"/>
      <c r="AN111" s="240"/>
      <c r="AO111" s="240"/>
      <c r="AP111" s="240"/>
      <c r="AQ111" s="240"/>
      <c r="AR111" s="447"/>
      <c r="AS111" s="554"/>
      <c r="AT111" s="24" t="s">
        <v>480</v>
      </c>
      <c r="AU111" s="31">
        <v>12.26718627018583</v>
      </c>
      <c r="AV111" s="31"/>
      <c r="AW111" s="668">
        <v>0.1</v>
      </c>
      <c r="AX111" s="669">
        <v>1</v>
      </c>
      <c r="AY111" s="31" t="str">
        <f t="shared" ref="AY111:AY114" si="106">IF(AU111&lt;AW111,"&lt;MDL",IF(AU111&lt;AX111,"E, &lt;RL",IF(AU111&gt;AX111,"  ",)))</f>
        <v xml:space="preserve">  </v>
      </c>
      <c r="AZ111" s="498"/>
      <c r="BA111" s="18" t="s">
        <v>480</v>
      </c>
      <c r="BB111" s="716">
        <v>0.34753130432116103</v>
      </c>
      <c r="BC111" s="716"/>
      <c r="BD111" s="660">
        <v>6.0000000000000001E-3</v>
      </c>
      <c r="BE111" s="660">
        <v>0.01</v>
      </c>
      <c r="BF111" s="31" t="str">
        <f t="shared" ref="BF111:BF114" si="107">IF(BB111&lt;BD111,"&lt;MDL",IF(BB111&lt;BE111,"E, &lt;RL",IF(BB111&gt;BE111,"  ",)))</f>
        <v xml:space="preserve">  </v>
      </c>
      <c r="BG111" s="348"/>
      <c r="BH111" s="855">
        <f>BB111/AU111*100</f>
        <v>2.833015629393361</v>
      </c>
      <c r="BI111" s="21" t="s">
        <v>480</v>
      </c>
      <c r="BJ111" s="28">
        <v>3.80638174208095</v>
      </c>
      <c r="BK111" s="28"/>
      <c r="BL111" s="28">
        <v>0.1</v>
      </c>
      <c r="BM111" s="28">
        <v>1</v>
      </c>
      <c r="BN111" s="31" t="str">
        <f t="shared" si="93"/>
        <v xml:space="preserve">  </v>
      </c>
      <c r="BP111" s="466" t="s">
        <v>480</v>
      </c>
      <c r="BQ111" s="716">
        <v>0.2223101084326658</v>
      </c>
      <c r="BS111" s="727">
        <v>6.0000000000000001E-3</v>
      </c>
      <c r="BT111" s="716">
        <v>0.01</v>
      </c>
      <c r="BU111" s="31" t="str">
        <f t="shared" si="94"/>
        <v xml:space="preserve">  </v>
      </c>
      <c r="BV111" s="520"/>
      <c r="BW111" s="31">
        <f t="shared" si="101"/>
        <v>5.8404575131008478</v>
      </c>
      <c r="BX111" s="336"/>
      <c r="BY111" s="742" t="s">
        <v>2720</v>
      </c>
      <c r="BZ111" s="742" t="s">
        <v>2720</v>
      </c>
      <c r="CA111" s="742" t="s">
        <v>2720</v>
      </c>
      <c r="CB111" s="742" t="s">
        <v>2720</v>
      </c>
      <c r="CC111" s="742" t="s">
        <v>2720</v>
      </c>
      <c r="CD111" s="816" t="s">
        <v>2720</v>
      </c>
      <c r="CE111" s="820" t="s">
        <v>2720</v>
      </c>
      <c r="CF111" s="820" t="s">
        <v>2720</v>
      </c>
      <c r="CG111" s="742" t="s">
        <v>2720</v>
      </c>
      <c r="CH111" s="742" t="s">
        <v>2720</v>
      </c>
      <c r="CI111" s="742" t="s">
        <v>2720</v>
      </c>
      <c r="CJ111" s="816"/>
      <c r="CK111" s="479" t="s">
        <v>2720</v>
      </c>
      <c r="CL111" s="479" t="s">
        <v>2720</v>
      </c>
      <c r="CM111" s="479" t="s">
        <v>2720</v>
      </c>
      <c r="CN111" s="479" t="s">
        <v>2720</v>
      </c>
      <c r="CO111" s="742" t="s">
        <v>2720</v>
      </c>
      <c r="CP111" s="658"/>
      <c r="CQ111" s="479" t="s">
        <v>2720</v>
      </c>
      <c r="CR111" s="479" t="s">
        <v>2720</v>
      </c>
      <c r="CS111" s="479" t="s">
        <v>2720</v>
      </c>
      <c r="CT111" s="479" t="s">
        <v>2720</v>
      </c>
      <c r="CU111" s="31">
        <f t="shared" si="61"/>
        <v>0</v>
      </c>
      <c r="CW111" s="895" t="s">
        <v>2720</v>
      </c>
      <c r="CX111" s="479" t="s">
        <v>2720</v>
      </c>
      <c r="CY111" s="479" t="s">
        <v>2720</v>
      </c>
      <c r="CZ111" s="31" t="s">
        <v>2720</v>
      </c>
      <c r="DA111" s="910" t="s">
        <v>2720</v>
      </c>
      <c r="DB111" s="742" t="s">
        <v>2720</v>
      </c>
      <c r="DC111" s="925"/>
      <c r="DD111" s="479" t="s">
        <v>2720</v>
      </c>
      <c r="DE111" s="479" t="s">
        <v>2720</v>
      </c>
      <c r="DF111" s="31" t="s">
        <v>2720</v>
      </c>
      <c r="DG111" s="660" t="s">
        <v>2720</v>
      </c>
      <c r="DH111" s="742" t="s">
        <v>2720</v>
      </c>
      <c r="DI111" s="336"/>
      <c r="DJ111" s="820" t="s">
        <v>2720</v>
      </c>
      <c r="DK111" s="895" t="s">
        <v>2720</v>
      </c>
    </row>
    <row r="112" spans="1:116" ht="15" x14ac:dyDescent="0.25">
      <c r="A112" s="536" t="s">
        <v>2120</v>
      </c>
      <c r="B112" s="173" t="s">
        <v>1249</v>
      </c>
      <c r="C112" s="206" t="s">
        <v>584</v>
      </c>
      <c r="D112" s="419">
        <v>9</v>
      </c>
      <c r="E112" s="206"/>
      <c r="F112" s="421">
        <v>1</v>
      </c>
      <c r="G112" s="420">
        <v>384144121403601</v>
      </c>
      <c r="H112" s="420">
        <v>201103101210</v>
      </c>
      <c r="I112" s="420"/>
      <c r="J112" s="206" t="s">
        <v>376</v>
      </c>
      <c r="K112" s="175" t="s">
        <v>1683</v>
      </c>
      <c r="L112" s="175" t="s">
        <v>1683</v>
      </c>
      <c r="M112" s="419" t="s">
        <v>1672</v>
      </c>
      <c r="N112" s="419" t="s">
        <v>328</v>
      </c>
      <c r="O112" s="116"/>
      <c r="P112" s="116">
        <v>40612</v>
      </c>
      <c r="Q112" s="114">
        <v>0.50694444444444398</v>
      </c>
      <c r="R112" s="206" t="s">
        <v>289</v>
      </c>
      <c r="S112" s="695"/>
      <c r="T112" s="463"/>
      <c r="U112" s="463"/>
      <c r="V112" s="555"/>
      <c r="W112" s="463"/>
      <c r="X112" s="240"/>
      <c r="Y112" s="450"/>
      <c r="Z112" s="240"/>
      <c r="AA112" s="240"/>
      <c r="AB112" s="240"/>
      <c r="AC112" s="240"/>
      <c r="AD112" s="240"/>
      <c r="AE112" s="240"/>
      <c r="AF112" s="450"/>
      <c r="AG112" s="240"/>
      <c r="AH112" s="240"/>
      <c r="AI112" s="240"/>
      <c r="AJ112" s="240"/>
      <c r="AK112" s="240"/>
      <c r="AL112" s="240"/>
      <c r="AM112" s="447"/>
      <c r="AN112" s="240"/>
      <c r="AO112" s="240"/>
      <c r="AP112" s="240"/>
      <c r="AQ112" s="240"/>
      <c r="AR112" s="447"/>
      <c r="AS112" s="554"/>
      <c r="AT112" s="24" t="s">
        <v>480</v>
      </c>
      <c r="AU112" s="31">
        <v>9.2990592897543749</v>
      </c>
      <c r="AV112" s="31"/>
      <c r="AW112" s="668">
        <v>0.1</v>
      </c>
      <c r="AX112" s="669">
        <v>1</v>
      </c>
      <c r="AY112" s="31" t="str">
        <f t="shared" si="106"/>
        <v xml:space="preserve">  </v>
      </c>
      <c r="AZ112" s="498"/>
      <c r="BA112" s="18" t="s">
        <v>480</v>
      </c>
      <c r="BB112" s="716">
        <v>2.7806185585993703</v>
      </c>
      <c r="BC112" s="716"/>
      <c r="BD112" s="660">
        <v>6.0000000000000001E-3</v>
      </c>
      <c r="BE112" s="660">
        <v>0.01</v>
      </c>
      <c r="BF112" s="31" t="str">
        <f t="shared" si="107"/>
        <v xml:space="preserve">  </v>
      </c>
      <c r="BG112" s="348"/>
      <c r="BH112" s="855">
        <f>BB112/AU112*100</f>
        <v>29.902148937398781</v>
      </c>
      <c r="BI112" s="21" t="s">
        <v>480</v>
      </c>
      <c r="BJ112" s="28">
        <v>5.501456723940513</v>
      </c>
      <c r="BK112" s="28"/>
      <c r="BL112" s="28">
        <v>0.1</v>
      </c>
      <c r="BM112" s="28">
        <v>1</v>
      </c>
      <c r="BN112" s="31" t="str">
        <f t="shared" si="93"/>
        <v xml:space="preserve">  </v>
      </c>
      <c r="BP112" s="466" t="s">
        <v>480</v>
      </c>
      <c r="BQ112" s="716">
        <v>1.8001308330811192</v>
      </c>
      <c r="BS112" s="727">
        <v>6.0000000000000001E-3</v>
      </c>
      <c r="BT112" s="716">
        <v>0.01</v>
      </c>
      <c r="BU112" s="31" t="str">
        <f t="shared" si="94"/>
        <v xml:space="preserve">  </v>
      </c>
      <c r="BV112" s="520"/>
      <c r="BW112" s="31">
        <f t="shared" si="101"/>
        <v>32.720985066510607</v>
      </c>
      <c r="BX112" s="336"/>
      <c r="BY112" s="742" t="s">
        <v>2720</v>
      </c>
      <c r="BZ112" s="742" t="s">
        <v>2720</v>
      </c>
      <c r="CA112" s="742" t="s">
        <v>2720</v>
      </c>
      <c r="CB112" s="742" t="s">
        <v>2720</v>
      </c>
      <c r="CC112" s="742" t="s">
        <v>2720</v>
      </c>
      <c r="CD112" s="816" t="s">
        <v>2720</v>
      </c>
      <c r="CE112" s="820" t="s">
        <v>2720</v>
      </c>
      <c r="CF112" s="820" t="s">
        <v>2720</v>
      </c>
      <c r="CG112" s="742" t="s">
        <v>2720</v>
      </c>
      <c r="CH112" s="742" t="s">
        <v>2720</v>
      </c>
      <c r="CI112" s="742" t="s">
        <v>2720</v>
      </c>
      <c r="CJ112" s="816"/>
      <c r="CK112" s="479" t="s">
        <v>2720</v>
      </c>
      <c r="CL112" s="479" t="s">
        <v>2720</v>
      </c>
      <c r="CM112" s="479" t="s">
        <v>2720</v>
      </c>
      <c r="CN112" s="479" t="s">
        <v>2720</v>
      </c>
      <c r="CO112" s="742" t="s">
        <v>2720</v>
      </c>
      <c r="CP112" s="658"/>
      <c r="CQ112" s="479" t="s">
        <v>2720</v>
      </c>
      <c r="CR112" s="479" t="s">
        <v>2720</v>
      </c>
      <c r="CS112" s="479" t="s">
        <v>2720</v>
      </c>
      <c r="CT112" s="479" t="s">
        <v>2720</v>
      </c>
      <c r="CU112" s="31">
        <f t="shared" si="61"/>
        <v>0</v>
      </c>
      <c r="CW112" s="895" t="s">
        <v>2720</v>
      </c>
      <c r="CX112" s="479" t="s">
        <v>2720</v>
      </c>
      <c r="CY112" s="479" t="s">
        <v>2720</v>
      </c>
      <c r="CZ112" s="31" t="s">
        <v>2720</v>
      </c>
      <c r="DA112" s="910" t="s">
        <v>2720</v>
      </c>
      <c r="DB112" s="742" t="s">
        <v>2720</v>
      </c>
      <c r="DC112" s="925"/>
      <c r="DD112" s="479" t="s">
        <v>2720</v>
      </c>
      <c r="DE112" s="479" t="s">
        <v>2720</v>
      </c>
      <c r="DF112" s="31" t="s">
        <v>2720</v>
      </c>
      <c r="DG112" s="660" t="s">
        <v>2720</v>
      </c>
      <c r="DH112" s="742" t="s">
        <v>2720</v>
      </c>
      <c r="DI112" s="336"/>
      <c r="DJ112" s="820" t="s">
        <v>2720</v>
      </c>
      <c r="DK112" s="895" t="s">
        <v>2720</v>
      </c>
    </row>
    <row r="113" spans="1:116" ht="15" x14ac:dyDescent="0.25">
      <c r="A113" s="536" t="s">
        <v>2121</v>
      </c>
      <c r="B113" s="169" t="s">
        <v>1250</v>
      </c>
      <c r="C113" s="419" t="s">
        <v>584</v>
      </c>
      <c r="D113" s="419">
        <v>9</v>
      </c>
      <c r="E113" s="71"/>
      <c r="F113" s="421">
        <v>1</v>
      </c>
      <c r="G113" s="164" t="s">
        <v>1673</v>
      </c>
      <c r="H113" s="103">
        <v>201103101250</v>
      </c>
      <c r="I113" s="103"/>
      <c r="J113" s="71" t="s">
        <v>376</v>
      </c>
      <c r="K113" s="164" t="s">
        <v>1650</v>
      </c>
      <c r="L113" s="164" t="s">
        <v>1650</v>
      </c>
      <c r="M113" s="419" t="s">
        <v>1674</v>
      </c>
      <c r="N113" s="104" t="s">
        <v>1557</v>
      </c>
      <c r="O113" s="160"/>
      <c r="P113" s="160">
        <v>40612</v>
      </c>
      <c r="Q113" s="161">
        <v>0.53472222222222199</v>
      </c>
      <c r="R113" s="71" t="s">
        <v>290</v>
      </c>
      <c r="S113" s="696"/>
      <c r="T113" s="73"/>
      <c r="U113" s="73"/>
      <c r="V113" s="228"/>
      <c r="W113" s="73"/>
      <c r="X113" s="279"/>
      <c r="Y113" s="456"/>
      <c r="Z113" s="279"/>
      <c r="AA113" s="279"/>
      <c r="AB113" s="279"/>
      <c r="AC113" s="279"/>
      <c r="AD113" s="279"/>
      <c r="AE113" s="279"/>
      <c r="AF113" s="456"/>
      <c r="AG113" s="279"/>
      <c r="AH113" s="279"/>
      <c r="AI113" s="279"/>
      <c r="AJ113" s="279"/>
      <c r="AK113" s="279"/>
      <c r="AL113" s="279"/>
      <c r="AM113" s="448"/>
      <c r="AN113" s="279"/>
      <c r="AO113" s="279"/>
      <c r="AP113" s="279"/>
      <c r="AQ113" s="279"/>
      <c r="AR113" s="448"/>
      <c r="AS113" s="491"/>
      <c r="AT113" s="123" t="s">
        <v>480</v>
      </c>
      <c r="AU113" s="31">
        <v>9.0140718546170024</v>
      </c>
      <c r="AV113" s="31"/>
      <c r="AW113" s="668">
        <v>0.1</v>
      </c>
      <c r="AX113" s="669">
        <v>1</v>
      </c>
      <c r="AY113" s="31" t="str">
        <f t="shared" si="106"/>
        <v xml:space="preserve">  </v>
      </c>
      <c r="AZ113" s="498"/>
      <c r="BA113" s="18" t="s">
        <v>480</v>
      </c>
      <c r="BB113" s="716">
        <v>0.75261013078530126</v>
      </c>
      <c r="BC113" s="716"/>
      <c r="BD113" s="660">
        <v>6.0000000000000001E-3</v>
      </c>
      <c r="BE113" s="660">
        <v>0.01</v>
      </c>
      <c r="BF113" s="31" t="str">
        <f t="shared" si="107"/>
        <v xml:space="preserve">  </v>
      </c>
      <c r="BG113" s="348"/>
      <c r="BH113" s="855">
        <f>BB113/AU113*100</f>
        <v>8.3492803576866859</v>
      </c>
      <c r="BI113" s="21" t="s">
        <v>480</v>
      </c>
      <c r="BJ113" s="28">
        <v>4.0778302114554767</v>
      </c>
      <c r="BK113" s="28"/>
      <c r="BL113" s="28">
        <v>0.1</v>
      </c>
      <c r="BM113" s="28">
        <v>1</v>
      </c>
      <c r="BN113" s="31" t="str">
        <f t="shared" si="93"/>
        <v xml:space="preserve">  </v>
      </c>
      <c r="BP113" s="728" t="s">
        <v>480</v>
      </c>
      <c r="BQ113" s="733">
        <v>0.48744413230112099</v>
      </c>
      <c r="BR113" s="733"/>
      <c r="BS113" s="727">
        <v>6.0000000000000001E-3</v>
      </c>
      <c r="BT113" s="716">
        <v>0.01</v>
      </c>
      <c r="BU113" s="31" t="str">
        <f t="shared" si="94"/>
        <v xml:space="preserve">  </v>
      </c>
      <c r="BV113" s="520"/>
      <c r="BW113" s="105">
        <f t="shared" si="101"/>
        <v>11.953517116327909</v>
      </c>
      <c r="BX113" s="771"/>
      <c r="BY113" s="742" t="s">
        <v>2720</v>
      </c>
      <c r="BZ113" s="742" t="s">
        <v>2720</v>
      </c>
      <c r="CA113" s="742" t="s">
        <v>2720</v>
      </c>
      <c r="CB113" s="742" t="s">
        <v>2720</v>
      </c>
      <c r="CC113" s="742" t="s">
        <v>2720</v>
      </c>
      <c r="CD113" s="816" t="s">
        <v>2720</v>
      </c>
      <c r="CE113" s="820" t="s">
        <v>2720</v>
      </c>
      <c r="CF113" s="820" t="s">
        <v>2720</v>
      </c>
      <c r="CG113" s="742" t="s">
        <v>2720</v>
      </c>
      <c r="CH113" s="742" t="s">
        <v>2720</v>
      </c>
      <c r="CI113" s="742" t="s">
        <v>2720</v>
      </c>
      <c r="CJ113" s="816"/>
      <c r="CK113" s="479" t="s">
        <v>2720</v>
      </c>
      <c r="CL113" s="479" t="s">
        <v>2720</v>
      </c>
      <c r="CM113" s="479" t="s">
        <v>2720</v>
      </c>
      <c r="CN113" s="479" t="s">
        <v>2720</v>
      </c>
      <c r="CO113" s="742" t="s">
        <v>2720</v>
      </c>
      <c r="CP113" s="828"/>
      <c r="CQ113" s="479" t="s">
        <v>2720</v>
      </c>
      <c r="CR113" s="479" t="s">
        <v>2720</v>
      </c>
      <c r="CS113" s="479" t="s">
        <v>2720</v>
      </c>
      <c r="CT113" s="479" t="s">
        <v>2720</v>
      </c>
      <c r="CU113" s="31">
        <f t="shared" si="61"/>
        <v>0</v>
      </c>
      <c r="CW113" s="895" t="s">
        <v>2720</v>
      </c>
      <c r="CX113" s="479" t="s">
        <v>2720</v>
      </c>
      <c r="CY113" s="479" t="s">
        <v>2720</v>
      </c>
      <c r="CZ113" s="31" t="s">
        <v>2720</v>
      </c>
      <c r="DA113" s="910" t="s">
        <v>2720</v>
      </c>
      <c r="DB113" s="742" t="s">
        <v>2720</v>
      </c>
      <c r="DC113" s="925"/>
      <c r="DD113" s="479" t="s">
        <v>2720</v>
      </c>
      <c r="DE113" s="479" t="s">
        <v>2720</v>
      </c>
      <c r="DF113" s="31" t="s">
        <v>2720</v>
      </c>
      <c r="DG113" s="660" t="s">
        <v>2720</v>
      </c>
      <c r="DH113" s="742" t="s">
        <v>2720</v>
      </c>
      <c r="DI113" s="336"/>
      <c r="DJ113" s="820" t="s">
        <v>2720</v>
      </c>
      <c r="DK113" s="895" t="s">
        <v>2720</v>
      </c>
      <c r="DL113" s="76"/>
    </row>
    <row r="114" spans="1:116" ht="15" x14ac:dyDescent="0.25">
      <c r="A114" s="536" t="s">
        <v>2122</v>
      </c>
      <c r="B114" s="173" t="s">
        <v>1251</v>
      </c>
      <c r="C114" s="419" t="s">
        <v>584</v>
      </c>
      <c r="D114" s="419">
        <v>9</v>
      </c>
      <c r="E114" s="206"/>
      <c r="F114" s="421">
        <v>1</v>
      </c>
      <c r="G114" s="164" t="s">
        <v>1675</v>
      </c>
      <c r="H114" s="420">
        <v>201103101340</v>
      </c>
      <c r="I114" s="420"/>
      <c r="J114" s="206" t="s">
        <v>376</v>
      </c>
      <c r="K114" s="175" t="s">
        <v>1662</v>
      </c>
      <c r="L114" s="175" t="s">
        <v>1662</v>
      </c>
      <c r="M114" s="419" t="s">
        <v>1676</v>
      </c>
      <c r="N114" s="104" t="s">
        <v>1558</v>
      </c>
      <c r="O114" s="116"/>
      <c r="P114" s="116">
        <v>40612</v>
      </c>
      <c r="Q114" s="114">
        <v>0.56944444444444398</v>
      </c>
      <c r="R114" s="206" t="s">
        <v>291</v>
      </c>
      <c r="S114" s="695"/>
      <c r="T114" s="463"/>
      <c r="U114" s="463"/>
      <c r="V114" s="555"/>
      <c r="W114" s="463"/>
      <c r="X114" s="240"/>
      <c r="Y114" s="450"/>
      <c r="Z114" s="240"/>
      <c r="AA114" s="240"/>
      <c r="AB114" s="240"/>
      <c r="AC114" s="240"/>
      <c r="AD114" s="240"/>
      <c r="AE114" s="240"/>
      <c r="AF114" s="450"/>
      <c r="AG114" s="240"/>
      <c r="AH114" s="240"/>
      <c r="AI114" s="240"/>
      <c r="AJ114" s="240"/>
      <c r="AK114" s="240"/>
      <c r="AL114" s="240"/>
      <c r="AM114" s="447"/>
      <c r="AN114" s="240"/>
      <c r="AO114" s="240"/>
      <c r="AP114" s="240"/>
      <c r="AQ114" s="240"/>
      <c r="AR114" s="447"/>
      <c r="AS114" s="554"/>
      <c r="AT114" s="24" t="s">
        <v>480</v>
      </c>
      <c r="AU114" s="31">
        <v>8.2639479124544906</v>
      </c>
      <c r="AV114" s="31"/>
      <c r="AW114" s="668">
        <v>0.1</v>
      </c>
      <c r="AX114" s="669">
        <v>1</v>
      </c>
      <c r="AY114" s="31" t="str">
        <f t="shared" si="106"/>
        <v xml:space="preserve">  </v>
      </c>
      <c r="AZ114" s="498"/>
      <c r="BA114" s="18" t="s">
        <v>480</v>
      </c>
      <c r="BB114" s="716">
        <v>0.26999171658073162</v>
      </c>
      <c r="BC114" s="716"/>
      <c r="BD114" s="660">
        <v>6.0000000000000001E-3</v>
      </c>
      <c r="BE114" s="660">
        <v>0.01</v>
      </c>
      <c r="BF114" s="31" t="str">
        <f t="shared" si="107"/>
        <v xml:space="preserve">  </v>
      </c>
      <c r="BG114" s="348"/>
      <c r="BH114" s="855">
        <f>BB114/AU114*100</f>
        <v>3.2671033196352868</v>
      </c>
      <c r="BI114" s="21" t="s">
        <v>480</v>
      </c>
      <c r="BJ114" s="28">
        <v>3.7986756779600546</v>
      </c>
      <c r="BK114" s="28"/>
      <c r="BL114" s="28">
        <v>0.1</v>
      </c>
      <c r="BM114" s="28">
        <v>1</v>
      </c>
      <c r="BN114" s="31" t="str">
        <f t="shared" si="93"/>
        <v xml:space="preserve">  </v>
      </c>
      <c r="BP114" s="466" t="s">
        <v>480</v>
      </c>
      <c r="BQ114" s="716">
        <v>0.25650317398747158</v>
      </c>
      <c r="BS114" s="727">
        <v>6.0000000000000001E-3</v>
      </c>
      <c r="BT114" s="716">
        <v>0.01</v>
      </c>
      <c r="BU114" s="31" t="str">
        <f t="shared" si="94"/>
        <v xml:space="preserve">  </v>
      </c>
      <c r="BV114" s="520"/>
      <c r="BW114" s="31">
        <f t="shared" si="101"/>
        <v>6.7524367893712256</v>
      </c>
      <c r="BX114" s="336"/>
      <c r="BY114" s="742" t="s">
        <v>2720</v>
      </c>
      <c r="BZ114" s="742" t="s">
        <v>2720</v>
      </c>
      <c r="CA114" s="742" t="s">
        <v>2720</v>
      </c>
      <c r="CB114" s="742" t="s">
        <v>2720</v>
      </c>
      <c r="CC114" s="742" t="s">
        <v>2720</v>
      </c>
      <c r="CD114" s="816" t="s">
        <v>2720</v>
      </c>
      <c r="CE114" s="820" t="s">
        <v>2720</v>
      </c>
      <c r="CF114" s="820" t="s">
        <v>2720</v>
      </c>
      <c r="CG114" s="742" t="s">
        <v>2720</v>
      </c>
      <c r="CH114" s="742" t="s">
        <v>2720</v>
      </c>
      <c r="CI114" s="742" t="s">
        <v>2720</v>
      </c>
      <c r="CJ114" s="816"/>
      <c r="CK114" s="479" t="s">
        <v>2720</v>
      </c>
      <c r="CL114" s="479" t="s">
        <v>2720</v>
      </c>
      <c r="CM114" s="479" t="s">
        <v>2720</v>
      </c>
      <c r="CN114" s="479" t="s">
        <v>2720</v>
      </c>
      <c r="CO114" s="742" t="s">
        <v>2720</v>
      </c>
      <c r="CP114" s="658"/>
      <c r="CQ114" s="479" t="s">
        <v>2720</v>
      </c>
      <c r="CR114" s="479" t="s">
        <v>2720</v>
      </c>
      <c r="CS114" s="479" t="s">
        <v>2720</v>
      </c>
      <c r="CT114" s="479" t="s">
        <v>2720</v>
      </c>
      <c r="CU114" s="31">
        <f t="shared" si="61"/>
        <v>0</v>
      </c>
      <c r="CW114" s="895" t="s">
        <v>2720</v>
      </c>
      <c r="CX114" s="479" t="s">
        <v>2720</v>
      </c>
      <c r="CY114" s="479" t="s">
        <v>2720</v>
      </c>
      <c r="CZ114" s="31" t="s">
        <v>2720</v>
      </c>
      <c r="DA114" s="910" t="s">
        <v>2720</v>
      </c>
      <c r="DB114" s="742" t="s">
        <v>2720</v>
      </c>
      <c r="DC114" s="925"/>
      <c r="DD114" s="479" t="s">
        <v>2720</v>
      </c>
      <c r="DE114" s="479" t="s">
        <v>2720</v>
      </c>
      <c r="DF114" s="31" t="s">
        <v>2720</v>
      </c>
      <c r="DG114" s="660" t="s">
        <v>2720</v>
      </c>
      <c r="DH114" s="742" t="s">
        <v>2720</v>
      </c>
      <c r="DI114" s="336"/>
      <c r="DJ114" s="820" t="s">
        <v>2720</v>
      </c>
      <c r="DK114" s="895" t="s">
        <v>2720</v>
      </c>
    </row>
    <row r="115" spans="1:116" ht="45" x14ac:dyDescent="0.25">
      <c r="A115" s="536" t="s">
        <v>2123</v>
      </c>
      <c r="B115" s="173" t="s">
        <v>1252</v>
      </c>
      <c r="C115" s="102" t="s">
        <v>584</v>
      </c>
      <c r="D115" s="419">
        <v>9</v>
      </c>
      <c r="E115" s="213"/>
      <c r="F115" s="421">
        <v>1</v>
      </c>
      <c r="G115" s="420">
        <v>11452600</v>
      </c>
      <c r="H115" s="420">
        <v>201103150900</v>
      </c>
      <c r="I115" s="420"/>
      <c r="J115" s="419" t="s">
        <v>376</v>
      </c>
      <c r="K115" s="663" t="s">
        <v>2556</v>
      </c>
      <c r="L115" s="163" t="s">
        <v>1658</v>
      </c>
      <c r="M115" s="419" t="s">
        <v>38</v>
      </c>
      <c r="N115" s="419"/>
      <c r="O115" s="116"/>
      <c r="P115" s="116">
        <v>40617</v>
      </c>
      <c r="Q115" s="114">
        <v>0.375</v>
      </c>
      <c r="R115" s="102" t="s">
        <v>292</v>
      </c>
      <c r="S115" s="29" t="s">
        <v>338</v>
      </c>
      <c r="T115" s="245">
        <v>133.30000000000001</v>
      </c>
      <c r="U115" s="245">
        <v>199.7</v>
      </c>
      <c r="V115" s="275">
        <f t="shared" si="47"/>
        <v>66.399999999999977</v>
      </c>
      <c r="W115" s="29">
        <v>250</v>
      </c>
      <c r="X115" s="33">
        <f t="shared" si="48"/>
        <v>265.59999999999991</v>
      </c>
      <c r="Y115" s="281" t="str">
        <f t="shared" si="57"/>
        <v xml:space="preserve">  </v>
      </c>
      <c r="Z115" s="29" t="s">
        <v>378</v>
      </c>
      <c r="AA115" s="245">
        <v>133.30000000000001</v>
      </c>
      <c r="AB115" s="245">
        <v>196.5</v>
      </c>
      <c r="AC115" s="275">
        <f t="shared" ref="AC115:AC149" si="108">AB115-AA115</f>
        <v>63.199999999999989</v>
      </c>
      <c r="AD115" s="245">
        <v>250</v>
      </c>
      <c r="AE115" s="33">
        <f>AC115/(AD115/1000)</f>
        <v>252.79999999999995</v>
      </c>
      <c r="AF115" s="281" t="str">
        <f t="shared" si="58"/>
        <v xml:space="preserve">  </v>
      </c>
      <c r="AG115" s="29" t="s">
        <v>413</v>
      </c>
      <c r="AH115" s="245">
        <v>133.1</v>
      </c>
      <c r="AI115" s="245">
        <v>198.2</v>
      </c>
      <c r="AJ115" s="33">
        <f t="shared" ref="AJ115:AJ150" si="109">AI115-AH115</f>
        <v>65.099999999999994</v>
      </c>
      <c r="AK115" s="29">
        <v>250</v>
      </c>
      <c r="AL115" s="33">
        <f t="shared" ref="AL115:AL132" si="110">AJ115/(AK115/1000)</f>
        <v>260.39999999999998</v>
      </c>
      <c r="AM115" s="281" t="str">
        <f t="shared" si="51"/>
        <v xml:space="preserve">  </v>
      </c>
      <c r="AN115" s="547">
        <f t="shared" ref="AN115:AN132" si="111">AVERAGE(X115,AE115,AL115)</f>
        <v>259.59999999999997</v>
      </c>
      <c r="AO115" s="547">
        <f t="shared" ref="AO115:AO122" si="112">STDEV(X115,AE115,AL115)</f>
        <v>6.4373907757724123</v>
      </c>
      <c r="AP115" s="547">
        <f>AO115/AN115*100</f>
        <v>2.479734505305244</v>
      </c>
      <c r="AQ115" s="29">
        <f t="shared" ref="AQ115:AQ132" si="113">COUNT(X115,AE115,AL115)</f>
        <v>3</v>
      </c>
      <c r="AR115" s="429" t="str">
        <f t="shared" si="59"/>
        <v xml:space="preserve">  </v>
      </c>
      <c r="AT115" s="662" t="s">
        <v>178</v>
      </c>
      <c r="AU115" s="662" t="s">
        <v>178</v>
      </c>
      <c r="AV115" s="662" t="s">
        <v>178</v>
      </c>
      <c r="AW115" s="661" t="s">
        <v>2720</v>
      </c>
      <c r="AX115" s="661" t="s">
        <v>2720</v>
      </c>
      <c r="AY115" s="10"/>
      <c r="AZ115" s="334"/>
      <c r="BA115" s="662" t="s">
        <v>178</v>
      </c>
      <c r="BB115" s="662" t="s">
        <v>178</v>
      </c>
      <c r="BC115" s="662" t="s">
        <v>178</v>
      </c>
      <c r="BD115" s="661" t="s">
        <v>2720</v>
      </c>
      <c r="BE115" s="661" t="s">
        <v>2720</v>
      </c>
      <c r="BF115" s="10" t="str">
        <f t="shared" ref="BF115:BF150" si="114">IF(BB115&lt;BF$5,"&lt;MDL",IF(BB115&lt;BF$6,"E, &lt;RL",IF(BB115&gt;BF$6,"  ",)))</f>
        <v xml:space="preserve">  </v>
      </c>
      <c r="BG115" s="334"/>
      <c r="BH115" s="852" t="s">
        <v>178</v>
      </c>
      <c r="BI115" s="21" t="s">
        <v>484</v>
      </c>
      <c r="BJ115" s="28">
        <v>1.6088804845430653</v>
      </c>
      <c r="BK115" s="28"/>
      <c r="BL115" s="28">
        <v>0.1</v>
      </c>
      <c r="BM115" s="28">
        <v>1</v>
      </c>
      <c r="BN115" s="31" t="str">
        <f t="shared" si="93"/>
        <v xml:space="preserve">  </v>
      </c>
      <c r="BP115" s="466" t="s">
        <v>480</v>
      </c>
      <c r="BQ115" s="716">
        <v>6.1929212448852702E-2</v>
      </c>
      <c r="BR115" s="716">
        <v>6.2971285596307054E-3</v>
      </c>
      <c r="BS115" s="727">
        <v>6.0000000000000001E-3</v>
      </c>
      <c r="BT115" s="716">
        <v>0.01</v>
      </c>
      <c r="BU115" s="31" t="str">
        <f t="shared" si="94"/>
        <v xml:space="preserve">  </v>
      </c>
      <c r="BV115" s="520"/>
      <c r="BW115" s="31">
        <f t="shared" si="101"/>
        <v>3.8492114885986131</v>
      </c>
      <c r="BX115" s="336"/>
      <c r="BY115" s="33">
        <v>208.16429117267805</v>
      </c>
      <c r="BZ115" s="31"/>
      <c r="CA115" s="680">
        <v>2</v>
      </c>
      <c r="CB115" s="680">
        <v>13</v>
      </c>
      <c r="CC115" s="680" t="str">
        <f t="shared" ref="CC115:CC120" si="115">IF(BY115&lt;CA115,"&lt;MDL",IF(BY115&lt;CB115,"E, &lt;RL",IF(BY115&gt;CB115,"  ",)))</f>
        <v xml:space="preserve">  </v>
      </c>
      <c r="CD115" s="335"/>
      <c r="CE115" s="547">
        <f t="shared" ref="CE115:CE120" si="116">BY115*(X115/1000)</f>
        <v>55.288435735463267</v>
      </c>
      <c r="CF115" s="457"/>
      <c r="CG115" s="660">
        <v>0.5</v>
      </c>
      <c r="CH115" s="660">
        <v>3</v>
      </c>
      <c r="CI115" s="31" t="str">
        <f t="shared" ref="CI115:CI150" si="117">IF(CE115&lt;CG$10,"&lt;MDL",IF(CE115&lt;CH$10,"E, &lt;RL",IF(CE115&gt;CH$10,"  ",)))</f>
        <v xml:space="preserve">  </v>
      </c>
      <c r="CJ115" s="824"/>
      <c r="CK115" s="227">
        <v>2.3810841965198728</v>
      </c>
      <c r="CL115" s="227"/>
      <c r="CM115" s="227">
        <v>0.6</v>
      </c>
      <c r="CN115" s="227">
        <v>0.8</v>
      </c>
      <c r="CO115" s="31" t="str">
        <f t="shared" si="60"/>
        <v xml:space="preserve">  </v>
      </c>
      <c r="CP115" s="658"/>
      <c r="CQ115" s="28">
        <f>CK115*(AE115/1000)</f>
        <v>0.60193808488022382</v>
      </c>
      <c r="CR115" s="28"/>
      <c r="CS115" s="227">
        <v>0.1</v>
      </c>
      <c r="CT115" s="464">
        <v>0.13</v>
      </c>
      <c r="CU115" s="31" t="str">
        <f t="shared" si="61"/>
        <v xml:space="preserve">  </v>
      </c>
      <c r="CW115" s="336">
        <f t="shared" ref="CW115:CW120" si="118">CK115/BY115*100</f>
        <v>1.1438485357436725</v>
      </c>
      <c r="CX115" s="227">
        <v>3.3552325869321824</v>
      </c>
      <c r="CY115" s="227"/>
      <c r="CZ115" s="10">
        <v>1.2</v>
      </c>
      <c r="DA115" s="910">
        <v>0.7</v>
      </c>
      <c r="DB115" s="675" t="str">
        <f t="shared" ref="DB115:DB120" si="119">IF(CX115&lt;DA115,"&lt;MDL",IF(CX115&lt;CZ115,"E, &lt;RL",IF(CX115&gt;CZ115,"  ",)))</f>
        <v xml:space="preserve">  </v>
      </c>
      <c r="DC115" s="550"/>
      <c r="DD115" s="28">
        <f t="shared" ref="DD115:DD120" si="120">CX115*(AL115/1000)</f>
        <v>0.87370256563714022</v>
      </c>
      <c r="DE115" s="28"/>
      <c r="DF115" s="28">
        <v>0.2</v>
      </c>
      <c r="DG115" s="28">
        <v>0.12</v>
      </c>
      <c r="DH115" s="28" t="str">
        <f t="shared" ref="DH115:DH121" si="121">IF(DD115&lt;DG115,"&lt;MDL",IF(DD115&lt;DF115,"E, &lt;RL",IF(DD115&gt;DF115,"  ",)))</f>
        <v xml:space="preserve">  </v>
      </c>
      <c r="DI115" s="335"/>
      <c r="DJ115" s="31">
        <f t="shared" ref="DJ115:DJ120" si="122">CX115/BY115*100</f>
        <v>1.6118194758720283</v>
      </c>
      <c r="DK115" s="550">
        <f>100*DD115/CE115</f>
        <v>1.5802627692661007</v>
      </c>
    </row>
    <row r="116" spans="1:116" ht="45" x14ac:dyDescent="0.25">
      <c r="A116" s="536" t="s">
        <v>2124</v>
      </c>
      <c r="B116" s="173" t="s">
        <v>1253</v>
      </c>
      <c r="C116" s="419" t="s">
        <v>584</v>
      </c>
      <c r="D116" s="419">
        <v>9</v>
      </c>
      <c r="E116" s="213"/>
      <c r="F116" s="421">
        <v>1</v>
      </c>
      <c r="G116" s="420">
        <v>11452900</v>
      </c>
      <c r="H116" s="420">
        <v>201103151010</v>
      </c>
      <c r="I116" s="420"/>
      <c r="J116" s="419" t="s">
        <v>376</v>
      </c>
      <c r="K116" s="663" t="s">
        <v>2558</v>
      </c>
      <c r="L116" s="165" t="s">
        <v>729</v>
      </c>
      <c r="M116" s="419" t="s">
        <v>43</v>
      </c>
      <c r="N116" s="419"/>
      <c r="O116" s="116"/>
      <c r="P116" s="116">
        <v>40617</v>
      </c>
      <c r="Q116" s="114">
        <v>0.42361111111111099</v>
      </c>
      <c r="R116" s="102" t="s">
        <v>293</v>
      </c>
      <c r="S116" s="29" t="s">
        <v>339</v>
      </c>
      <c r="T116" s="245">
        <v>132.4</v>
      </c>
      <c r="U116" s="245">
        <v>147.9</v>
      </c>
      <c r="V116" s="275">
        <f t="shared" si="47"/>
        <v>15.5</v>
      </c>
      <c r="W116" s="29">
        <v>510</v>
      </c>
      <c r="X116" s="33">
        <f t="shared" si="48"/>
        <v>30.392156862745097</v>
      </c>
      <c r="Y116" s="281" t="str">
        <f t="shared" si="57"/>
        <v xml:space="preserve">  </v>
      </c>
      <c r="Z116" s="29" t="s">
        <v>379</v>
      </c>
      <c r="AA116" s="245">
        <v>132.4</v>
      </c>
      <c r="AB116" s="245">
        <v>147.9</v>
      </c>
      <c r="AC116" s="275">
        <f t="shared" si="108"/>
        <v>15.5</v>
      </c>
      <c r="AD116" s="245">
        <v>520</v>
      </c>
      <c r="AE116" s="33">
        <f>AC116/(AD116/1000)</f>
        <v>29.807692307692307</v>
      </c>
      <c r="AF116" s="281" t="str">
        <f t="shared" si="58"/>
        <v xml:space="preserve">  </v>
      </c>
      <c r="AG116" s="29" t="s">
        <v>414</v>
      </c>
      <c r="AH116" s="245">
        <v>132.6</v>
      </c>
      <c r="AI116" s="245">
        <v>145.9</v>
      </c>
      <c r="AJ116" s="33">
        <f t="shared" si="109"/>
        <v>13.300000000000011</v>
      </c>
      <c r="AK116" s="29">
        <v>500</v>
      </c>
      <c r="AL116" s="33">
        <f t="shared" si="110"/>
        <v>26.600000000000023</v>
      </c>
      <c r="AM116" s="281" t="str">
        <f t="shared" si="51"/>
        <v xml:space="preserve">  </v>
      </c>
      <c r="AN116" s="547">
        <f t="shared" si="111"/>
        <v>28.933283056812474</v>
      </c>
      <c r="AO116" s="547">
        <f t="shared" si="112"/>
        <v>2.0417044525186085</v>
      </c>
      <c r="AP116" s="547">
        <f t="shared" ref="AP116:AP150" si="123">AO116/AN116*100</f>
        <v>7.0565944711824882</v>
      </c>
      <c r="AQ116" s="29">
        <f t="shared" si="113"/>
        <v>3</v>
      </c>
      <c r="AR116" s="429" t="str">
        <f t="shared" si="59"/>
        <v xml:space="preserve">  </v>
      </c>
      <c r="AT116" s="662" t="s">
        <v>178</v>
      </c>
      <c r="AU116" s="662" t="s">
        <v>178</v>
      </c>
      <c r="AV116" s="662" t="s">
        <v>178</v>
      </c>
      <c r="AW116" s="661" t="s">
        <v>2720</v>
      </c>
      <c r="AX116" s="661" t="s">
        <v>2720</v>
      </c>
      <c r="AY116" s="10"/>
      <c r="AZ116" s="334"/>
      <c r="BA116" s="662" t="s">
        <v>178</v>
      </c>
      <c r="BB116" s="662" t="s">
        <v>178</v>
      </c>
      <c r="BC116" s="662" t="s">
        <v>178</v>
      </c>
      <c r="BD116" s="661" t="s">
        <v>2720</v>
      </c>
      <c r="BE116" s="661" t="s">
        <v>2720</v>
      </c>
      <c r="BF116" s="10" t="str">
        <f t="shared" si="114"/>
        <v xml:space="preserve">  </v>
      </c>
      <c r="BG116" s="334"/>
      <c r="BH116" s="852" t="s">
        <v>178</v>
      </c>
      <c r="BI116" s="21" t="s">
        <v>485</v>
      </c>
      <c r="BJ116" s="28">
        <v>1.4507435745418757</v>
      </c>
      <c r="BK116" s="28"/>
      <c r="BL116" s="28">
        <v>0.1</v>
      </c>
      <c r="BM116" s="28">
        <v>1</v>
      </c>
      <c r="BN116" s="31" t="str">
        <f t="shared" si="93"/>
        <v xml:space="preserve">  </v>
      </c>
      <c r="BP116" s="466" t="s">
        <v>480</v>
      </c>
      <c r="BQ116" s="716">
        <v>8.7138970699564264E-2</v>
      </c>
      <c r="BS116" s="727">
        <v>6.0000000000000001E-3</v>
      </c>
      <c r="BT116" s="716">
        <v>0.01</v>
      </c>
      <c r="BU116" s="31" t="str">
        <f t="shared" si="94"/>
        <v xml:space="preserve">  </v>
      </c>
      <c r="BV116" s="520"/>
      <c r="BW116" s="31">
        <f t="shared" si="101"/>
        <v>6.006503990691912</v>
      </c>
      <c r="BX116" s="336"/>
      <c r="BY116" s="33">
        <v>206.66661752168972</v>
      </c>
      <c r="BZ116" s="31"/>
      <c r="CA116" s="680">
        <v>2</v>
      </c>
      <c r="CB116" s="680">
        <v>13</v>
      </c>
      <c r="CC116" s="680" t="str">
        <f t="shared" si="115"/>
        <v xml:space="preserve">  </v>
      </c>
      <c r="CD116" s="335"/>
      <c r="CE116" s="547">
        <f t="shared" si="116"/>
        <v>6.2810442580121384</v>
      </c>
      <c r="CF116" s="457"/>
      <c r="CG116" s="660">
        <v>0.5</v>
      </c>
      <c r="CH116" s="660">
        <v>3</v>
      </c>
      <c r="CI116" s="31" t="str">
        <f t="shared" si="117"/>
        <v xml:space="preserve">  </v>
      </c>
      <c r="CJ116" s="824"/>
      <c r="CK116" s="227">
        <v>4.6999093378220627</v>
      </c>
      <c r="CL116" s="227"/>
      <c r="CM116" s="227">
        <v>0.6</v>
      </c>
      <c r="CN116" s="227">
        <v>0.8</v>
      </c>
      <c r="CO116" s="31" t="str">
        <f t="shared" si="60"/>
        <v xml:space="preserve">  </v>
      </c>
      <c r="CP116" s="658"/>
      <c r="CQ116" s="28">
        <f>CK116*(AE116/1000)</f>
        <v>0.14009345141584995</v>
      </c>
      <c r="CR116" s="28"/>
      <c r="CS116" s="227">
        <v>0.1</v>
      </c>
      <c r="CT116" s="464">
        <v>0.13</v>
      </c>
      <c r="CU116" s="31" t="str">
        <f t="shared" si="61"/>
        <v xml:space="preserve">  </v>
      </c>
      <c r="CW116" s="336">
        <f t="shared" si="118"/>
        <v>2.2741502203803212</v>
      </c>
      <c r="CX116" s="227">
        <v>3.6097089725188547</v>
      </c>
      <c r="CY116" s="227"/>
      <c r="CZ116" s="10">
        <v>1.2</v>
      </c>
      <c r="DA116" s="910">
        <v>0.7</v>
      </c>
      <c r="DB116" s="675" t="str">
        <f t="shared" si="119"/>
        <v xml:space="preserve">  </v>
      </c>
      <c r="DC116" s="550"/>
      <c r="DD116" s="28">
        <f t="shared" si="120"/>
        <v>9.6018258669001613E-2</v>
      </c>
      <c r="DE116" s="28"/>
      <c r="DF116" s="28">
        <v>0.2</v>
      </c>
      <c r="DG116" s="28">
        <v>0.12</v>
      </c>
      <c r="DH116" s="28" t="str">
        <f t="shared" si="121"/>
        <v>&lt;MDL</v>
      </c>
      <c r="DI116" s="335"/>
      <c r="DJ116" s="31">
        <f t="shared" si="122"/>
        <v>1.7466337891459487</v>
      </c>
      <c r="DK116" s="550" t="s">
        <v>2560</v>
      </c>
    </row>
    <row r="117" spans="1:116" ht="15" x14ac:dyDescent="0.25">
      <c r="A117" s="536" t="s">
        <v>2125</v>
      </c>
      <c r="B117" s="169" t="s">
        <v>1254</v>
      </c>
      <c r="C117" s="104" t="s">
        <v>585</v>
      </c>
      <c r="D117" s="104">
        <v>5</v>
      </c>
      <c r="E117" s="213"/>
      <c r="F117" s="421">
        <v>4</v>
      </c>
      <c r="G117" s="103">
        <v>11452900</v>
      </c>
      <c r="H117" s="103">
        <v>201103151010</v>
      </c>
      <c r="I117" s="103"/>
      <c r="J117" s="104" t="s">
        <v>376</v>
      </c>
      <c r="K117" s="697" t="s">
        <v>1088</v>
      </c>
      <c r="L117" s="211" t="s">
        <v>729</v>
      </c>
      <c r="M117" s="104" t="s">
        <v>375</v>
      </c>
      <c r="N117" s="104"/>
      <c r="O117" s="104" t="s">
        <v>333</v>
      </c>
      <c r="P117" s="104"/>
      <c r="Q117" s="161">
        <v>0.42361111111111099</v>
      </c>
      <c r="R117" s="121" t="s">
        <v>374</v>
      </c>
      <c r="S117" s="124" t="s">
        <v>340</v>
      </c>
      <c r="T117" s="130">
        <v>133.19999999999999</v>
      </c>
      <c r="U117" s="130">
        <v>197.5</v>
      </c>
      <c r="V117" s="106">
        <f t="shared" si="47"/>
        <v>64.300000000000011</v>
      </c>
      <c r="W117" s="124">
        <v>250</v>
      </c>
      <c r="X117" s="109">
        <f t="shared" si="48"/>
        <v>257.20000000000005</v>
      </c>
      <c r="Y117" s="281" t="str">
        <f t="shared" si="57"/>
        <v xml:space="preserve">  </v>
      </c>
      <c r="Z117" s="124" t="s">
        <v>380</v>
      </c>
      <c r="AA117" s="130">
        <v>130.9</v>
      </c>
      <c r="AB117" s="130">
        <v>195.3</v>
      </c>
      <c r="AC117" s="106">
        <f t="shared" si="108"/>
        <v>64.400000000000006</v>
      </c>
      <c r="AD117" s="128"/>
      <c r="AE117" s="228"/>
      <c r="AF117" s="281" t="str">
        <f t="shared" si="58"/>
        <v xml:space="preserve">  </v>
      </c>
      <c r="AG117" s="124" t="s">
        <v>415</v>
      </c>
      <c r="AH117" s="130">
        <v>133.6</v>
      </c>
      <c r="AI117" s="130">
        <v>201.6</v>
      </c>
      <c r="AJ117" s="109">
        <f t="shared" si="109"/>
        <v>68</v>
      </c>
      <c r="AK117" s="124">
        <v>250</v>
      </c>
      <c r="AL117" s="109">
        <f t="shared" si="110"/>
        <v>272</v>
      </c>
      <c r="AM117" s="281" t="str">
        <f t="shared" si="51"/>
        <v xml:space="preserve">  </v>
      </c>
      <c r="AN117" s="127">
        <f t="shared" si="111"/>
        <v>264.60000000000002</v>
      </c>
      <c r="AO117" s="127">
        <f t="shared" si="112"/>
        <v>10.465180361560872</v>
      </c>
      <c r="AP117" s="127">
        <f t="shared" si="123"/>
        <v>3.9550946188816596</v>
      </c>
      <c r="AQ117" s="124">
        <f t="shared" si="113"/>
        <v>2</v>
      </c>
      <c r="AR117" s="429" t="str">
        <f t="shared" si="59"/>
        <v xml:space="preserve">  </v>
      </c>
      <c r="AS117" s="487"/>
      <c r="AT117" s="662" t="s">
        <v>178</v>
      </c>
      <c r="AU117" s="662" t="s">
        <v>178</v>
      </c>
      <c r="AV117" s="662" t="s">
        <v>178</v>
      </c>
      <c r="AW117" s="661" t="s">
        <v>2720</v>
      </c>
      <c r="AX117" s="661" t="s">
        <v>2720</v>
      </c>
      <c r="AY117" s="10"/>
      <c r="AZ117" s="334"/>
      <c r="BA117" s="662" t="s">
        <v>178</v>
      </c>
      <c r="BB117" s="662" t="s">
        <v>178</v>
      </c>
      <c r="BC117" s="662" t="s">
        <v>178</v>
      </c>
      <c r="BD117" s="661" t="s">
        <v>2720</v>
      </c>
      <c r="BE117" s="661" t="s">
        <v>2720</v>
      </c>
      <c r="BF117" s="10" t="str">
        <f t="shared" si="114"/>
        <v xml:space="preserve">  </v>
      </c>
      <c r="BG117" s="334"/>
      <c r="BH117" s="852" t="s">
        <v>178</v>
      </c>
      <c r="BI117" s="694" t="s">
        <v>2720</v>
      </c>
      <c r="BJ117" s="479" t="s">
        <v>2720</v>
      </c>
      <c r="BK117" s="479" t="s">
        <v>2720</v>
      </c>
      <c r="BL117" s="479" t="s">
        <v>2720</v>
      </c>
      <c r="BM117" s="479" t="s">
        <v>2720</v>
      </c>
      <c r="BN117" s="661" t="s">
        <v>2720</v>
      </c>
      <c r="BP117" s="694" t="s">
        <v>2720</v>
      </c>
      <c r="BQ117" s="742" t="s">
        <v>2720</v>
      </c>
      <c r="BR117" s="742" t="s">
        <v>2720</v>
      </c>
      <c r="BS117" s="742" t="s">
        <v>2720</v>
      </c>
      <c r="BT117" s="742" t="s">
        <v>2720</v>
      </c>
      <c r="BU117" s="661" t="s">
        <v>2720</v>
      </c>
      <c r="BV117" s="520"/>
      <c r="BW117" s="661" t="s">
        <v>2720</v>
      </c>
      <c r="BX117" s="793"/>
      <c r="BY117" s="33">
        <v>174.12778533319013</v>
      </c>
      <c r="BZ117" s="31"/>
      <c r="CA117" s="680">
        <v>2</v>
      </c>
      <c r="CB117" s="680">
        <v>13</v>
      </c>
      <c r="CC117" s="680" t="str">
        <f t="shared" si="115"/>
        <v xml:space="preserve">  </v>
      </c>
      <c r="CD117" s="335"/>
      <c r="CE117" s="127">
        <f t="shared" si="116"/>
        <v>44.785666387696509</v>
      </c>
      <c r="CF117" s="107"/>
      <c r="CG117" s="660">
        <v>0.5</v>
      </c>
      <c r="CH117" s="660">
        <v>3</v>
      </c>
      <c r="CI117" s="31" t="str">
        <f t="shared" si="117"/>
        <v xml:space="preserve">  </v>
      </c>
      <c r="CJ117" s="825"/>
      <c r="CK117" s="108">
        <v>2.1809359049142767</v>
      </c>
      <c r="CL117" s="108"/>
      <c r="CM117" s="227">
        <v>0.6</v>
      </c>
      <c r="CN117" s="227">
        <v>0.8</v>
      </c>
      <c r="CO117" s="31" t="str">
        <f t="shared" si="60"/>
        <v xml:space="preserve">  </v>
      </c>
      <c r="CP117" s="876" t="s">
        <v>3078</v>
      </c>
      <c r="CQ117" s="894" t="s">
        <v>2720</v>
      </c>
      <c r="CR117" s="105"/>
      <c r="CS117" s="105"/>
      <c r="CT117" s="105"/>
      <c r="CU117" s="31" t="str">
        <f t="shared" si="61"/>
        <v xml:space="preserve">  </v>
      </c>
      <c r="CV117" s="521" t="s">
        <v>3094</v>
      </c>
      <c r="CW117" s="771">
        <f t="shared" si="118"/>
        <v>1.2524916116868414</v>
      </c>
      <c r="CX117" s="108">
        <v>3.1373320786375172</v>
      </c>
      <c r="CY117" s="108"/>
      <c r="CZ117" s="10">
        <v>1.2</v>
      </c>
      <c r="DA117" s="910">
        <v>0.7</v>
      </c>
      <c r="DB117" s="675" t="str">
        <f t="shared" si="119"/>
        <v xml:space="preserve">  </v>
      </c>
      <c r="DC117" s="924"/>
      <c r="DD117" s="28">
        <f t="shared" si="120"/>
        <v>0.8533543253894047</v>
      </c>
      <c r="DE117" s="28"/>
      <c r="DF117" s="28">
        <v>0.2</v>
      </c>
      <c r="DG117" s="28">
        <v>0.12</v>
      </c>
      <c r="DH117" s="28" t="str">
        <f t="shared" si="121"/>
        <v xml:space="preserve">  </v>
      </c>
      <c r="DI117" s="335"/>
      <c r="DJ117" s="105">
        <f t="shared" si="122"/>
        <v>1.8017412170230576</v>
      </c>
      <c r="DK117" s="924">
        <f>100*DD117/CE117</f>
        <v>1.90541839436342</v>
      </c>
      <c r="DL117" s="76"/>
    </row>
    <row r="118" spans="1:116" ht="15" x14ac:dyDescent="0.25">
      <c r="A118" s="536" t="s">
        <v>2126</v>
      </c>
      <c r="B118" s="173" t="s">
        <v>1255</v>
      </c>
      <c r="C118" s="102" t="s">
        <v>584</v>
      </c>
      <c r="D118" s="419">
        <v>7</v>
      </c>
      <c r="E118" s="213"/>
      <c r="F118" s="421">
        <v>1</v>
      </c>
      <c r="G118" s="187">
        <v>11452800</v>
      </c>
      <c r="H118" s="420">
        <v>201103151050</v>
      </c>
      <c r="I118" s="420"/>
      <c r="J118" s="419" t="s">
        <v>376</v>
      </c>
      <c r="K118" s="164" t="s">
        <v>2557</v>
      </c>
      <c r="L118" s="165" t="s">
        <v>1660</v>
      </c>
      <c r="M118" s="419" t="s">
        <v>115</v>
      </c>
      <c r="N118" s="419"/>
      <c r="O118" s="116"/>
      <c r="P118" s="116">
        <v>40617</v>
      </c>
      <c r="Q118" s="114">
        <v>0.45138888888888901</v>
      </c>
      <c r="R118" s="102" t="s">
        <v>294</v>
      </c>
      <c r="S118" s="29" t="s">
        <v>341</v>
      </c>
      <c r="T118" s="245">
        <v>131.5</v>
      </c>
      <c r="U118" s="245">
        <v>141.9</v>
      </c>
      <c r="V118" s="275">
        <f t="shared" si="47"/>
        <v>10.400000000000006</v>
      </c>
      <c r="W118" s="29">
        <v>750</v>
      </c>
      <c r="X118" s="33">
        <f t="shared" si="48"/>
        <v>13.866666666666674</v>
      </c>
      <c r="Y118" s="281" t="str">
        <f t="shared" si="57"/>
        <v xml:space="preserve">  </v>
      </c>
      <c r="Z118" s="29" t="s">
        <v>381</v>
      </c>
      <c r="AA118" s="245">
        <v>131.30000000000001</v>
      </c>
      <c r="AB118" s="245">
        <v>141.30000000000001</v>
      </c>
      <c r="AC118" s="275">
        <f t="shared" si="108"/>
        <v>10</v>
      </c>
      <c r="AD118" s="245">
        <v>750</v>
      </c>
      <c r="AE118" s="33">
        <f t="shared" ref="AE118:AE132" si="124">AC118/(AD118/1000)</f>
        <v>13.333333333333334</v>
      </c>
      <c r="AF118" s="281" t="str">
        <f t="shared" si="58"/>
        <v xml:space="preserve">  </v>
      </c>
      <c r="AG118" s="29" t="s">
        <v>416</v>
      </c>
      <c r="AH118" s="245">
        <v>131.80000000000001</v>
      </c>
      <c r="AI118" s="245">
        <v>140.6</v>
      </c>
      <c r="AJ118" s="33">
        <f t="shared" si="109"/>
        <v>8.7999999999999829</v>
      </c>
      <c r="AK118" s="29">
        <v>740</v>
      </c>
      <c r="AL118" s="33">
        <f t="shared" si="110"/>
        <v>11.891891891891868</v>
      </c>
      <c r="AM118" s="281" t="str">
        <f t="shared" si="51"/>
        <v xml:space="preserve">  </v>
      </c>
      <c r="AN118" s="547">
        <f t="shared" si="111"/>
        <v>13.030630630630625</v>
      </c>
      <c r="AO118" s="547">
        <f t="shared" si="112"/>
        <v>1.0215946101264262</v>
      </c>
      <c r="AP118" s="547">
        <f t="shared" si="123"/>
        <v>7.8399475749469953</v>
      </c>
      <c r="AQ118" s="29">
        <f t="shared" si="113"/>
        <v>3</v>
      </c>
      <c r="AR118" s="429" t="str">
        <f t="shared" si="59"/>
        <v xml:space="preserve">  </v>
      </c>
      <c r="AT118" s="662" t="s">
        <v>178</v>
      </c>
      <c r="AU118" s="662" t="s">
        <v>178</v>
      </c>
      <c r="AV118" s="662" t="s">
        <v>178</v>
      </c>
      <c r="AW118" s="661" t="s">
        <v>2720</v>
      </c>
      <c r="AX118" s="661" t="s">
        <v>2720</v>
      </c>
      <c r="AY118" s="10"/>
      <c r="AZ118" s="334"/>
      <c r="BA118" s="662" t="s">
        <v>178</v>
      </c>
      <c r="BB118" s="662" t="s">
        <v>178</v>
      </c>
      <c r="BC118" s="662" t="s">
        <v>178</v>
      </c>
      <c r="BD118" s="661" t="s">
        <v>2720</v>
      </c>
      <c r="BE118" s="661" t="s">
        <v>2720</v>
      </c>
      <c r="BF118" s="10" t="str">
        <f t="shared" si="114"/>
        <v xml:space="preserve">  </v>
      </c>
      <c r="BG118" s="334"/>
      <c r="BH118" s="852" t="s">
        <v>178</v>
      </c>
      <c r="BI118" s="21" t="s">
        <v>486</v>
      </c>
      <c r="BJ118" s="28">
        <v>4.1339670086008553</v>
      </c>
      <c r="BK118" s="28"/>
      <c r="BL118" s="28">
        <v>0.1</v>
      </c>
      <c r="BM118" s="28">
        <v>1</v>
      </c>
      <c r="BN118" s="31" t="str">
        <f t="shared" ref="BN118:BN132" si="125">IF(BJ118&lt;BL118,"&lt;MDL",IF(BJ118&lt;BM118,"E, &lt;RL",IF(BJ118&gt;BM118,"  ",)))</f>
        <v xml:space="preserve">  </v>
      </c>
      <c r="BP118" s="466" t="s">
        <v>480</v>
      </c>
      <c r="BQ118" s="716">
        <v>0.18485121956993619</v>
      </c>
      <c r="BS118" s="727">
        <v>6.0000000000000001E-3</v>
      </c>
      <c r="BT118" s="716">
        <v>0.01</v>
      </c>
      <c r="BU118" s="31" t="str">
        <f t="shared" ref="BU118:BU132" si="126">IF(BQ118&lt;BS118,"&lt;MDL",IF(BQ118&lt;BT118,"E, &lt;RL",IF(BQ118&gt;BT118,"  ",)))</f>
        <v xml:space="preserve">  </v>
      </c>
      <c r="BV118" s="520"/>
      <c r="BW118" s="31">
        <f>BQ118/BJ118*100</f>
        <v>4.4715214026949681</v>
      </c>
      <c r="BX118" s="336"/>
      <c r="BY118" s="33">
        <v>250.90166407069188</v>
      </c>
      <c r="BZ118" s="31"/>
      <c r="CA118" s="680">
        <v>2</v>
      </c>
      <c r="CB118" s="680">
        <v>13</v>
      </c>
      <c r="CC118" s="680" t="str">
        <f t="shared" si="115"/>
        <v xml:space="preserve">  </v>
      </c>
      <c r="CD118" s="335"/>
      <c r="CE118" s="547">
        <f t="shared" si="116"/>
        <v>3.4791697417802627</v>
      </c>
      <c r="CF118" s="457"/>
      <c r="CG118" s="660">
        <v>0.5</v>
      </c>
      <c r="CH118" s="660">
        <v>3</v>
      </c>
      <c r="CI118" s="31" t="str">
        <f t="shared" si="117"/>
        <v xml:space="preserve">  </v>
      </c>
      <c r="CJ118" s="824"/>
      <c r="CK118" s="227">
        <v>9.3483106767916464</v>
      </c>
      <c r="CL118" s="227"/>
      <c r="CM118" s="227">
        <v>0.6</v>
      </c>
      <c r="CN118" s="227">
        <v>0.8</v>
      </c>
      <c r="CO118" s="31" t="str">
        <f t="shared" si="60"/>
        <v xml:space="preserve">  </v>
      </c>
      <c r="CP118" s="658"/>
      <c r="CQ118" s="28">
        <f>CK118*(AE118/1000)</f>
        <v>0.12464414235722196</v>
      </c>
      <c r="CR118" s="28"/>
      <c r="CS118" s="227">
        <v>0.1</v>
      </c>
      <c r="CT118" s="464">
        <v>0.13</v>
      </c>
      <c r="CU118" s="31" t="str">
        <f t="shared" si="61"/>
        <v>E, &lt;RL</v>
      </c>
      <c r="CW118" s="336">
        <f t="shared" si="118"/>
        <v>3.7258862795576149</v>
      </c>
      <c r="CX118" s="227">
        <v>4.2994328648446656</v>
      </c>
      <c r="CY118" s="227"/>
      <c r="CZ118" s="10">
        <v>1.2</v>
      </c>
      <c r="DA118" s="910">
        <v>0.7</v>
      </c>
      <c r="DB118" s="675" t="str">
        <f t="shared" si="119"/>
        <v xml:space="preserve">  </v>
      </c>
      <c r="DC118" s="550"/>
      <c r="DD118" s="28">
        <f t="shared" si="120"/>
        <v>5.1128390825179705E-2</v>
      </c>
      <c r="DE118" s="28"/>
      <c r="DF118" s="28">
        <v>0.2</v>
      </c>
      <c r="DG118" s="28">
        <v>0.12</v>
      </c>
      <c r="DH118" s="28" t="str">
        <f t="shared" si="121"/>
        <v>&lt;MDL</v>
      </c>
      <c r="DI118" s="335"/>
      <c r="DJ118" s="31">
        <f t="shared" si="122"/>
        <v>1.7135928056791583</v>
      </c>
      <c r="DK118" s="550" t="s">
        <v>2560</v>
      </c>
    </row>
    <row r="119" spans="1:116" ht="15" x14ac:dyDescent="0.25">
      <c r="A119" s="536" t="s">
        <v>2127</v>
      </c>
      <c r="B119" s="169" t="s">
        <v>1256</v>
      </c>
      <c r="C119" s="121" t="s">
        <v>585</v>
      </c>
      <c r="D119" s="104">
        <v>7</v>
      </c>
      <c r="E119" s="213"/>
      <c r="F119" s="421">
        <v>4</v>
      </c>
      <c r="G119" s="171">
        <v>11452800</v>
      </c>
      <c r="H119" s="103">
        <v>201103151055</v>
      </c>
      <c r="I119" s="103"/>
      <c r="J119" s="104" t="s">
        <v>376</v>
      </c>
      <c r="K119" s="164" t="s">
        <v>2557</v>
      </c>
      <c r="L119" s="165" t="s">
        <v>1660</v>
      </c>
      <c r="M119" s="104" t="s">
        <v>115</v>
      </c>
      <c r="N119" s="104"/>
      <c r="O119" s="160" t="s">
        <v>40</v>
      </c>
      <c r="P119" s="160">
        <v>40617</v>
      </c>
      <c r="Q119" s="161">
        <v>0.45486111111111099</v>
      </c>
      <c r="R119" s="121" t="s">
        <v>295</v>
      </c>
      <c r="S119" s="124" t="s">
        <v>342</v>
      </c>
      <c r="T119" s="130">
        <v>132.9</v>
      </c>
      <c r="U119" s="130">
        <v>143.19999999999999</v>
      </c>
      <c r="V119" s="106">
        <f t="shared" si="47"/>
        <v>10.299999999999983</v>
      </c>
      <c r="W119" s="124">
        <v>780</v>
      </c>
      <c r="X119" s="109">
        <f t="shared" si="48"/>
        <v>13.205128205128183</v>
      </c>
      <c r="Y119" s="281" t="str">
        <f t="shared" si="57"/>
        <v xml:space="preserve">  </v>
      </c>
      <c r="Z119" s="124" t="s">
        <v>382</v>
      </c>
      <c r="AA119" s="130">
        <v>132.6</v>
      </c>
      <c r="AB119" s="130">
        <v>143.69999999999999</v>
      </c>
      <c r="AC119" s="106">
        <f t="shared" si="108"/>
        <v>11.099999999999994</v>
      </c>
      <c r="AD119" s="130">
        <v>800</v>
      </c>
      <c r="AE119" s="109">
        <f t="shared" si="124"/>
        <v>13.874999999999993</v>
      </c>
      <c r="AF119" s="281" t="str">
        <f t="shared" si="58"/>
        <v xml:space="preserve">  </v>
      </c>
      <c r="AG119" s="124" t="s">
        <v>417</v>
      </c>
      <c r="AH119" s="130">
        <v>133</v>
      </c>
      <c r="AI119" s="130">
        <v>144.4</v>
      </c>
      <c r="AJ119" s="109">
        <f t="shared" si="109"/>
        <v>11.400000000000006</v>
      </c>
      <c r="AK119" s="124">
        <v>820</v>
      </c>
      <c r="AL119" s="109">
        <f t="shared" si="110"/>
        <v>13.902439024390251</v>
      </c>
      <c r="AM119" s="281" t="str">
        <f t="shared" si="51"/>
        <v xml:space="preserve">  </v>
      </c>
      <c r="AN119" s="127">
        <f t="shared" si="111"/>
        <v>13.660855743172808</v>
      </c>
      <c r="AO119" s="127">
        <f t="shared" si="112"/>
        <v>0.39491001090632566</v>
      </c>
      <c r="AP119" s="127">
        <f t="shared" si="123"/>
        <v>2.8908145897352524</v>
      </c>
      <c r="AQ119" s="124">
        <f t="shared" si="113"/>
        <v>3</v>
      </c>
      <c r="AR119" s="429" t="str">
        <f t="shared" si="59"/>
        <v xml:space="preserve">  </v>
      </c>
      <c r="AS119" s="487"/>
      <c r="AT119" s="662" t="s">
        <v>178</v>
      </c>
      <c r="AU119" s="662" t="s">
        <v>178</v>
      </c>
      <c r="AV119" s="662" t="s">
        <v>178</v>
      </c>
      <c r="AW119" s="661" t="s">
        <v>2720</v>
      </c>
      <c r="AX119" s="661" t="s">
        <v>2720</v>
      </c>
      <c r="AY119" s="10"/>
      <c r="AZ119" s="334"/>
      <c r="BA119" s="662" t="s">
        <v>178</v>
      </c>
      <c r="BB119" s="662" t="s">
        <v>178</v>
      </c>
      <c r="BC119" s="662" t="s">
        <v>178</v>
      </c>
      <c r="BD119" s="661" t="s">
        <v>2720</v>
      </c>
      <c r="BE119" s="661" t="s">
        <v>2720</v>
      </c>
      <c r="BF119" s="10" t="str">
        <f t="shared" si="114"/>
        <v xml:space="preserve">  </v>
      </c>
      <c r="BG119" s="334"/>
      <c r="BH119" s="852" t="s">
        <v>178</v>
      </c>
      <c r="BI119" s="21" t="s">
        <v>487</v>
      </c>
      <c r="BJ119" s="28">
        <v>2.2933110371602088</v>
      </c>
      <c r="BK119" s="28"/>
      <c r="BL119" s="28">
        <v>0.1</v>
      </c>
      <c r="BM119" s="28">
        <v>1</v>
      </c>
      <c r="BN119" s="31" t="str">
        <f t="shared" si="125"/>
        <v xml:space="preserve">  </v>
      </c>
      <c r="BP119" s="728" t="s">
        <v>480</v>
      </c>
      <c r="BQ119" s="733">
        <v>0.17786381908375798</v>
      </c>
      <c r="BR119" s="733"/>
      <c r="BS119" s="727">
        <v>6.0000000000000001E-3</v>
      </c>
      <c r="BT119" s="716">
        <v>0.01</v>
      </c>
      <c r="BU119" s="31" t="str">
        <f t="shared" si="126"/>
        <v xml:space="preserve">  </v>
      </c>
      <c r="BV119" s="520"/>
      <c r="BW119" s="105">
        <f>BQ119/BJ119*100</f>
        <v>7.7557651884850962</v>
      </c>
      <c r="BX119" s="771"/>
      <c r="BY119" s="33">
        <v>249.66404833116508</v>
      </c>
      <c r="BZ119" s="31"/>
      <c r="CA119" s="680">
        <v>2</v>
      </c>
      <c r="CB119" s="680">
        <v>13</v>
      </c>
      <c r="CC119" s="680" t="str">
        <f t="shared" si="115"/>
        <v xml:space="preserve">  </v>
      </c>
      <c r="CD119" s="335"/>
      <c r="CE119" s="127">
        <f t="shared" si="116"/>
        <v>3.296845766424354</v>
      </c>
      <c r="CF119" s="107"/>
      <c r="CG119" s="660">
        <v>0.5</v>
      </c>
      <c r="CH119" s="660">
        <v>3</v>
      </c>
      <c r="CI119" s="31" t="str">
        <f t="shared" si="117"/>
        <v xml:space="preserve">  </v>
      </c>
      <c r="CJ119" s="825"/>
      <c r="CK119" s="108">
        <v>10.05491500573846</v>
      </c>
      <c r="CL119" s="108"/>
      <c r="CM119" s="227">
        <v>0.6</v>
      </c>
      <c r="CN119" s="227">
        <v>0.8</v>
      </c>
      <c r="CO119" s="31" t="str">
        <f t="shared" si="60"/>
        <v xml:space="preserve">  </v>
      </c>
      <c r="CP119" s="828"/>
      <c r="CQ119" s="801">
        <f>CK119*(AE119/1000)</f>
        <v>0.13951194570462105</v>
      </c>
      <c r="CR119" s="801"/>
      <c r="CS119" s="227">
        <v>0.1</v>
      </c>
      <c r="CT119" s="464">
        <v>0.13</v>
      </c>
      <c r="CU119" s="31" t="str">
        <f t="shared" si="61"/>
        <v xml:space="preserve">  </v>
      </c>
      <c r="CW119" s="771">
        <f t="shared" si="118"/>
        <v>4.0273780197624571</v>
      </c>
      <c r="CX119" s="108">
        <v>3.7650937958392068</v>
      </c>
      <c r="CY119" s="108"/>
      <c r="CZ119" s="10">
        <v>1.2</v>
      </c>
      <c r="DA119" s="910">
        <v>0.7</v>
      </c>
      <c r="DB119" s="675" t="str">
        <f t="shared" si="119"/>
        <v xml:space="preserve">  </v>
      </c>
      <c r="DC119" s="924"/>
      <c r="DD119" s="28">
        <f t="shared" si="120"/>
        <v>5.2343986917764609E-2</v>
      </c>
      <c r="DE119" s="28"/>
      <c r="DF119" s="28">
        <v>0.2</v>
      </c>
      <c r="DG119" s="28">
        <v>0.12</v>
      </c>
      <c r="DH119" s="28" t="str">
        <f t="shared" si="121"/>
        <v>&lt;MDL</v>
      </c>
      <c r="DI119" s="335"/>
      <c r="DJ119" s="105">
        <f t="shared" si="122"/>
        <v>1.5080640648929258</v>
      </c>
      <c r="DK119" s="550" t="s">
        <v>2560</v>
      </c>
      <c r="DL119" s="76"/>
    </row>
    <row r="120" spans="1:116" ht="45" x14ac:dyDescent="0.25">
      <c r="A120" s="536" t="s">
        <v>2128</v>
      </c>
      <c r="B120" s="173" t="s">
        <v>1257</v>
      </c>
      <c r="C120" s="102" t="s">
        <v>584</v>
      </c>
      <c r="D120" s="419">
        <v>9</v>
      </c>
      <c r="E120" s="213"/>
      <c r="F120" s="421">
        <v>1</v>
      </c>
      <c r="G120" s="420">
        <v>11452600</v>
      </c>
      <c r="H120" s="420">
        <v>201103170930</v>
      </c>
      <c r="I120" s="420"/>
      <c r="J120" s="419" t="s">
        <v>376</v>
      </c>
      <c r="K120" s="663" t="s">
        <v>2556</v>
      </c>
      <c r="L120" s="163" t="s">
        <v>1658</v>
      </c>
      <c r="M120" s="419" t="s">
        <v>329</v>
      </c>
      <c r="N120" s="419"/>
      <c r="O120" s="116"/>
      <c r="P120" s="116">
        <v>40619</v>
      </c>
      <c r="Q120" s="114">
        <v>0.39583333333333298</v>
      </c>
      <c r="R120" s="102" t="s">
        <v>296</v>
      </c>
      <c r="S120" s="29" t="s">
        <v>343</v>
      </c>
      <c r="T120" s="245">
        <v>133.5</v>
      </c>
      <c r="U120" s="245">
        <v>184.10000000000002</v>
      </c>
      <c r="V120" s="275">
        <f t="shared" si="47"/>
        <v>50.600000000000023</v>
      </c>
      <c r="W120" s="29">
        <v>125</v>
      </c>
      <c r="X120" s="33">
        <f t="shared" si="48"/>
        <v>404.80000000000018</v>
      </c>
      <c r="Y120" s="281" t="str">
        <f t="shared" si="57"/>
        <v xml:space="preserve">  </v>
      </c>
      <c r="Z120" s="29" t="s">
        <v>383</v>
      </c>
      <c r="AA120" s="245">
        <v>132.80000000000001</v>
      </c>
      <c r="AB120" s="245">
        <v>192.8</v>
      </c>
      <c r="AC120" s="275">
        <f t="shared" si="108"/>
        <v>60</v>
      </c>
      <c r="AD120" s="245">
        <v>125</v>
      </c>
      <c r="AE120" s="33">
        <f t="shared" si="124"/>
        <v>480</v>
      </c>
      <c r="AF120" s="281" t="str">
        <f t="shared" si="58"/>
        <v xml:space="preserve">  </v>
      </c>
      <c r="AG120" s="29" t="s">
        <v>418</v>
      </c>
      <c r="AH120" s="245">
        <v>134.9</v>
      </c>
      <c r="AI120" s="245">
        <v>192.89999999999998</v>
      </c>
      <c r="AJ120" s="33">
        <f t="shared" si="109"/>
        <v>57.999999999999972</v>
      </c>
      <c r="AK120" s="29">
        <v>125</v>
      </c>
      <c r="AL120" s="33">
        <f t="shared" si="110"/>
        <v>463.99999999999977</v>
      </c>
      <c r="AM120" s="281" t="str">
        <f t="shared" si="51"/>
        <v xml:space="preserve">  </v>
      </c>
      <c r="AN120" s="547">
        <f t="shared" si="111"/>
        <v>449.59999999999997</v>
      </c>
      <c r="AO120" s="547">
        <f t="shared" si="112"/>
        <v>39.614138890047684</v>
      </c>
      <c r="AP120" s="547">
        <f t="shared" si="123"/>
        <v>8.8109739524127413</v>
      </c>
      <c r="AQ120" s="29">
        <f t="shared" si="113"/>
        <v>3</v>
      </c>
      <c r="AR120" s="429" t="str">
        <f t="shared" si="59"/>
        <v xml:space="preserve">  </v>
      </c>
      <c r="AT120" s="662" t="s">
        <v>178</v>
      </c>
      <c r="AU120" s="662" t="s">
        <v>178</v>
      </c>
      <c r="AV120" s="662" t="s">
        <v>178</v>
      </c>
      <c r="AW120" s="661" t="s">
        <v>2720</v>
      </c>
      <c r="AX120" s="661" t="s">
        <v>2720</v>
      </c>
      <c r="AY120" s="10"/>
      <c r="AZ120" s="334"/>
      <c r="BA120" s="662" t="s">
        <v>178</v>
      </c>
      <c r="BB120" s="662" t="s">
        <v>178</v>
      </c>
      <c r="BC120" s="662" t="s">
        <v>178</v>
      </c>
      <c r="BD120" s="661" t="s">
        <v>2720</v>
      </c>
      <c r="BE120" s="661" t="s">
        <v>2720</v>
      </c>
      <c r="BF120" s="10" t="str">
        <f t="shared" si="114"/>
        <v xml:space="preserve">  </v>
      </c>
      <c r="BG120" s="334"/>
      <c r="BH120" s="852" t="s">
        <v>178</v>
      </c>
      <c r="BI120" s="21" t="s">
        <v>488</v>
      </c>
      <c r="BJ120" s="28">
        <v>4.4512175181943121</v>
      </c>
      <c r="BK120" s="28"/>
      <c r="BL120" s="28">
        <v>0.1</v>
      </c>
      <c r="BM120" s="28">
        <v>1</v>
      </c>
      <c r="BN120" s="31" t="str">
        <f t="shared" si="125"/>
        <v xml:space="preserve">  </v>
      </c>
      <c r="BP120" s="466" t="s">
        <v>480</v>
      </c>
      <c r="BQ120" s="716">
        <v>6.9692131215450689E-2</v>
      </c>
      <c r="BS120" s="727">
        <v>6.0000000000000001E-3</v>
      </c>
      <c r="BT120" s="716">
        <v>0.01</v>
      </c>
      <c r="BU120" s="31" t="str">
        <f t="shared" si="126"/>
        <v xml:space="preserve">  </v>
      </c>
      <c r="BV120" s="520"/>
      <c r="BW120" s="31">
        <f>BQ120/BJ120*100</f>
        <v>1.5656869369017514</v>
      </c>
      <c r="BX120" s="336"/>
      <c r="BY120" s="33">
        <v>242.09050936705671</v>
      </c>
      <c r="BZ120" s="31"/>
      <c r="CA120" s="680">
        <v>2</v>
      </c>
      <c r="CB120" s="680">
        <v>13</v>
      </c>
      <c r="CC120" s="680" t="str">
        <f t="shared" si="115"/>
        <v xml:space="preserve">  </v>
      </c>
      <c r="CD120" s="335"/>
      <c r="CE120" s="547">
        <f t="shared" si="116"/>
        <v>97.998238191784594</v>
      </c>
      <c r="CF120" s="457"/>
      <c r="CG120" s="660">
        <v>0.5</v>
      </c>
      <c r="CH120" s="660">
        <v>3</v>
      </c>
      <c r="CI120" s="31" t="str">
        <f t="shared" si="117"/>
        <v xml:space="preserve">  </v>
      </c>
      <c r="CJ120" s="824"/>
      <c r="CK120" s="227">
        <v>2.1926675270324276</v>
      </c>
      <c r="CL120" s="227">
        <v>3.9900990116497725E-2</v>
      </c>
      <c r="CM120" s="227">
        <v>0.6</v>
      </c>
      <c r="CN120" s="227">
        <v>0.8</v>
      </c>
      <c r="CO120" s="31" t="str">
        <f t="shared" si="60"/>
        <v xml:space="preserve">  </v>
      </c>
      <c r="CP120" s="658"/>
      <c r="CQ120" s="28">
        <v>1.0524804129755654</v>
      </c>
      <c r="CR120" s="28">
        <v>1.9152475255918899E-2</v>
      </c>
      <c r="CS120" s="227">
        <v>0.1</v>
      </c>
      <c r="CT120" s="464">
        <v>0.13</v>
      </c>
      <c r="CU120" s="31" t="str">
        <f t="shared" si="61"/>
        <v xml:space="preserve">  </v>
      </c>
      <c r="CW120" s="336">
        <f t="shared" si="118"/>
        <v>0.90572221635830985</v>
      </c>
      <c r="CX120" s="227">
        <v>3.4151276062336144</v>
      </c>
      <c r="CY120" s="227"/>
      <c r="CZ120" s="10">
        <v>1.2</v>
      </c>
      <c r="DA120" s="910">
        <v>0.7</v>
      </c>
      <c r="DB120" s="675" t="str">
        <f t="shared" si="119"/>
        <v xml:space="preserve">  </v>
      </c>
      <c r="DC120" s="550"/>
      <c r="DD120" s="28">
        <f t="shared" si="120"/>
        <v>1.5846192092923963</v>
      </c>
      <c r="DE120" s="28"/>
      <c r="DF120" s="28">
        <v>0.2</v>
      </c>
      <c r="DG120" s="28">
        <v>0.12</v>
      </c>
      <c r="DH120" s="28" t="str">
        <f t="shared" si="121"/>
        <v xml:space="preserve">  </v>
      </c>
      <c r="DI120" s="335"/>
      <c r="DJ120" s="31">
        <f t="shared" si="122"/>
        <v>1.4106821515483745</v>
      </c>
      <c r="DK120" s="550">
        <f>100*DD120/CE120</f>
        <v>1.6169874464388467</v>
      </c>
    </row>
    <row r="121" spans="1:116" ht="15" x14ac:dyDescent="0.25">
      <c r="A121" s="536" t="s">
        <v>2129</v>
      </c>
      <c r="B121" s="173" t="s">
        <v>1258</v>
      </c>
      <c r="C121" s="102" t="s">
        <v>586</v>
      </c>
      <c r="D121" s="102">
        <v>2</v>
      </c>
      <c r="E121" s="213"/>
      <c r="F121" s="421">
        <v>4</v>
      </c>
      <c r="G121" s="420">
        <v>88888823</v>
      </c>
      <c r="H121" s="420">
        <v>201103161600</v>
      </c>
      <c r="I121" s="420"/>
      <c r="J121" s="1" t="s">
        <v>376</v>
      </c>
      <c r="K121" s="167" t="s">
        <v>124</v>
      </c>
      <c r="L121" s="167"/>
      <c r="M121" s="1" t="s">
        <v>41</v>
      </c>
      <c r="N121" s="1"/>
      <c r="O121" s="198" t="s">
        <v>42</v>
      </c>
      <c r="P121" s="116">
        <v>40618</v>
      </c>
      <c r="Q121" s="114">
        <v>0.66666666666666696</v>
      </c>
      <c r="R121" s="142" t="s">
        <v>297</v>
      </c>
      <c r="S121" s="36" t="s">
        <v>344</v>
      </c>
      <c r="T121" s="23">
        <v>131</v>
      </c>
      <c r="U121" s="23">
        <v>130.70000000000002</v>
      </c>
      <c r="V121" s="32">
        <f t="shared" si="47"/>
        <v>-0.29999999999998295</v>
      </c>
      <c r="W121" s="36">
        <v>750</v>
      </c>
      <c r="X121" s="32">
        <f t="shared" si="48"/>
        <v>-0.39999999999997726</v>
      </c>
      <c r="Y121" s="281" t="str">
        <f t="shared" si="57"/>
        <v>&lt;MDL</v>
      </c>
      <c r="Z121" s="36" t="s">
        <v>384</v>
      </c>
      <c r="AA121" s="23">
        <v>130.9</v>
      </c>
      <c r="AB121" s="23">
        <v>130.5</v>
      </c>
      <c r="AC121" s="32">
        <f t="shared" si="108"/>
        <v>-0.40000000000000568</v>
      </c>
      <c r="AD121" s="23">
        <v>750</v>
      </c>
      <c r="AE121" s="32">
        <f t="shared" si="124"/>
        <v>-0.53333333333334088</v>
      </c>
      <c r="AF121" s="281" t="str">
        <f t="shared" si="58"/>
        <v>&lt;MDL</v>
      </c>
      <c r="AG121" s="36" t="s">
        <v>419</v>
      </c>
      <c r="AH121" s="23">
        <v>134</v>
      </c>
      <c r="AI121" s="23">
        <v>133.5</v>
      </c>
      <c r="AJ121" s="32">
        <f t="shared" si="109"/>
        <v>-0.5</v>
      </c>
      <c r="AK121" s="36">
        <v>750</v>
      </c>
      <c r="AL121" s="32">
        <f t="shared" si="110"/>
        <v>-0.66666666666666663</v>
      </c>
      <c r="AM121" s="281" t="str">
        <f t="shared" si="51"/>
        <v>&lt;MDL</v>
      </c>
      <c r="AN121" s="45">
        <f t="shared" si="111"/>
        <v>-0.53333333333332822</v>
      </c>
      <c r="AO121" s="45">
        <f t="shared" si="112"/>
        <v>0.13333333333334479</v>
      </c>
      <c r="AP121" s="45">
        <f t="shared" si="123"/>
        <v>-25.000000000002387</v>
      </c>
      <c r="AQ121" s="36">
        <f t="shared" si="113"/>
        <v>3</v>
      </c>
      <c r="AR121" s="429" t="str">
        <f t="shared" si="59"/>
        <v>&lt;MDL</v>
      </c>
      <c r="AS121" s="488"/>
      <c r="AT121" s="662" t="s">
        <v>178</v>
      </c>
      <c r="AU121" s="662" t="s">
        <v>178</v>
      </c>
      <c r="AV121" s="662" t="s">
        <v>178</v>
      </c>
      <c r="AW121" s="661" t="s">
        <v>2720</v>
      </c>
      <c r="AX121" s="661" t="s">
        <v>2720</v>
      </c>
      <c r="AY121" s="10"/>
      <c r="AZ121" s="334"/>
      <c r="BA121" s="662" t="s">
        <v>178</v>
      </c>
      <c r="BB121" s="662" t="s">
        <v>178</v>
      </c>
      <c r="BC121" s="662" t="s">
        <v>178</v>
      </c>
      <c r="BD121" s="661" t="s">
        <v>2720</v>
      </c>
      <c r="BE121" s="661" t="s">
        <v>2720</v>
      </c>
      <c r="BF121" s="10" t="str">
        <f t="shared" si="114"/>
        <v xml:space="preserve">  </v>
      </c>
      <c r="BG121" s="334"/>
      <c r="BH121" s="852" t="s">
        <v>178</v>
      </c>
      <c r="BI121" s="21" t="s">
        <v>489</v>
      </c>
      <c r="BJ121" s="28">
        <v>0.20299591719630328</v>
      </c>
      <c r="BK121" s="28"/>
      <c r="BL121" s="28">
        <v>0.1</v>
      </c>
      <c r="BM121" s="28">
        <v>1</v>
      </c>
      <c r="BN121" s="31" t="str">
        <f t="shared" si="125"/>
        <v>E, &lt;RL</v>
      </c>
      <c r="BP121" s="466" t="s">
        <v>480</v>
      </c>
      <c r="BQ121" s="716">
        <v>-1.2214694954714416E-3</v>
      </c>
      <c r="BS121" s="727">
        <v>6.0000000000000001E-3</v>
      </c>
      <c r="BT121" s="716">
        <v>0.01</v>
      </c>
      <c r="BU121" s="31" t="str">
        <f t="shared" si="126"/>
        <v>&lt;MDL</v>
      </c>
      <c r="BV121" s="520"/>
      <c r="BW121" s="31" t="s">
        <v>79</v>
      </c>
      <c r="BX121" s="336"/>
      <c r="BY121" s="28" t="s">
        <v>2667</v>
      </c>
      <c r="BZ121" s="801"/>
      <c r="CA121" s="801"/>
      <c r="CB121" s="801"/>
      <c r="CC121" s="237" t="s">
        <v>79</v>
      </c>
      <c r="CD121" s="335" t="s">
        <v>3047</v>
      </c>
      <c r="CE121" s="840">
        <v>2.1755641295655447E-2</v>
      </c>
      <c r="CF121" s="4"/>
      <c r="CG121" s="660">
        <v>0.5</v>
      </c>
      <c r="CH121" s="660">
        <v>3</v>
      </c>
      <c r="CI121" s="31" t="str">
        <f t="shared" si="117"/>
        <v>&lt;MDL</v>
      </c>
      <c r="CJ121" s="827"/>
      <c r="CK121" s="227" t="s">
        <v>2667</v>
      </c>
      <c r="CL121" s="8"/>
      <c r="CM121" s="227"/>
      <c r="CN121" s="227"/>
      <c r="CO121" s="31" t="s">
        <v>79</v>
      </c>
      <c r="CP121" s="658"/>
      <c r="CQ121" s="840">
        <v>0</v>
      </c>
      <c r="CR121" s="28"/>
      <c r="CS121" s="227">
        <v>0.1</v>
      </c>
      <c r="CT121" s="464">
        <v>0.13</v>
      </c>
      <c r="CU121" s="31" t="str">
        <f t="shared" si="61"/>
        <v>&lt;MDL</v>
      </c>
      <c r="CW121" s="31" t="s">
        <v>79</v>
      </c>
      <c r="CX121" s="909" t="s">
        <v>2667</v>
      </c>
      <c r="CY121" s="909"/>
      <c r="CZ121" s="31">
        <v>1.2</v>
      </c>
      <c r="DA121" s="910">
        <v>0.7</v>
      </c>
      <c r="DB121" s="908" t="s">
        <v>79</v>
      </c>
      <c r="DC121" s="925"/>
      <c r="DD121" s="28">
        <v>4.7847078473799425E-2</v>
      </c>
      <c r="DE121" s="479"/>
      <c r="DF121" s="28">
        <v>0.2</v>
      </c>
      <c r="DG121" s="28">
        <v>0.12</v>
      </c>
      <c r="DH121" s="28" t="str">
        <f t="shared" si="121"/>
        <v>&lt;MDL</v>
      </c>
      <c r="DI121" s="335"/>
      <c r="DJ121" s="31" t="s">
        <v>79</v>
      </c>
      <c r="DK121" s="336" t="s">
        <v>79</v>
      </c>
      <c r="DL121" s="35"/>
    </row>
    <row r="122" spans="1:116" ht="15" x14ac:dyDescent="0.25">
      <c r="A122" s="536" t="s">
        <v>2130</v>
      </c>
      <c r="B122" s="173" t="s">
        <v>1259</v>
      </c>
      <c r="C122" s="102" t="s">
        <v>586</v>
      </c>
      <c r="D122" s="102">
        <v>2</v>
      </c>
      <c r="E122" s="213"/>
      <c r="F122" s="421">
        <v>4</v>
      </c>
      <c r="G122" s="420">
        <v>88888823</v>
      </c>
      <c r="H122" s="420">
        <v>201103171600</v>
      </c>
      <c r="I122" s="420"/>
      <c r="J122" s="1" t="s">
        <v>376</v>
      </c>
      <c r="K122" s="167" t="s">
        <v>124</v>
      </c>
      <c r="L122" s="167"/>
      <c r="M122" s="1" t="s">
        <v>41</v>
      </c>
      <c r="N122" s="1"/>
      <c r="O122" s="198" t="s">
        <v>42</v>
      </c>
      <c r="P122" s="116">
        <v>40619</v>
      </c>
      <c r="Q122" s="1"/>
      <c r="R122" s="142" t="s">
        <v>298</v>
      </c>
      <c r="S122" s="36" t="s">
        <v>373</v>
      </c>
      <c r="T122" s="23">
        <v>132.9</v>
      </c>
      <c r="U122" s="23">
        <v>132.89999999999998</v>
      </c>
      <c r="V122" s="32">
        <f t="shared" si="47"/>
        <v>0</v>
      </c>
      <c r="W122" s="36">
        <v>500</v>
      </c>
      <c r="X122" s="32">
        <f t="shared" si="48"/>
        <v>0</v>
      </c>
      <c r="Y122" s="281" t="str">
        <f t="shared" si="57"/>
        <v>&lt;MDL</v>
      </c>
      <c r="Z122" s="36" t="s">
        <v>412</v>
      </c>
      <c r="AA122" s="23">
        <v>132.9</v>
      </c>
      <c r="AB122" s="23">
        <v>132.80000000000001</v>
      </c>
      <c r="AC122" s="32">
        <f t="shared" si="108"/>
        <v>-9.9999999999994316E-2</v>
      </c>
      <c r="AD122" s="23">
        <v>500</v>
      </c>
      <c r="AE122" s="32">
        <f t="shared" si="124"/>
        <v>-0.19999999999998863</v>
      </c>
      <c r="AF122" s="281" t="str">
        <f t="shared" si="58"/>
        <v>&lt;MDL</v>
      </c>
      <c r="AG122" s="36" t="s">
        <v>445</v>
      </c>
      <c r="AH122" s="23">
        <v>133.6</v>
      </c>
      <c r="AI122" s="23">
        <v>132.80000000000001</v>
      </c>
      <c r="AJ122" s="32">
        <f t="shared" si="109"/>
        <v>-0.79999999999998295</v>
      </c>
      <c r="AK122" s="36">
        <v>500</v>
      </c>
      <c r="AL122" s="32">
        <f t="shared" si="110"/>
        <v>-1.5999999999999659</v>
      </c>
      <c r="AM122" s="281" t="str">
        <f t="shared" si="51"/>
        <v>&lt;MDL</v>
      </c>
      <c r="AN122" s="45">
        <f t="shared" si="111"/>
        <v>-0.59999999999998488</v>
      </c>
      <c r="AO122" s="45">
        <f t="shared" si="112"/>
        <v>0.87177978870811779</v>
      </c>
      <c r="AP122" s="45">
        <f t="shared" si="123"/>
        <v>-145.29663145135663</v>
      </c>
      <c r="AQ122" s="36">
        <f t="shared" si="113"/>
        <v>3</v>
      </c>
      <c r="AR122" s="429" t="str">
        <f t="shared" si="59"/>
        <v>&lt;MDL</v>
      </c>
      <c r="AS122" s="488"/>
      <c r="AT122" s="662" t="s">
        <v>178</v>
      </c>
      <c r="AU122" s="662" t="s">
        <v>178</v>
      </c>
      <c r="AV122" s="662" t="s">
        <v>178</v>
      </c>
      <c r="AW122" s="661" t="s">
        <v>2720</v>
      </c>
      <c r="AX122" s="661" t="s">
        <v>2720</v>
      </c>
      <c r="AY122" s="10"/>
      <c r="AZ122" s="334"/>
      <c r="BA122" s="662" t="s">
        <v>178</v>
      </c>
      <c r="BB122" s="662" t="s">
        <v>178</v>
      </c>
      <c r="BC122" s="662" t="s">
        <v>178</v>
      </c>
      <c r="BD122" s="661" t="s">
        <v>2720</v>
      </c>
      <c r="BE122" s="661" t="s">
        <v>2720</v>
      </c>
      <c r="BF122" s="10" t="str">
        <f t="shared" si="114"/>
        <v xml:space="preserve">  </v>
      </c>
      <c r="BG122" s="334"/>
      <c r="BH122" s="852" t="s">
        <v>178</v>
      </c>
      <c r="BI122" s="21" t="s">
        <v>490</v>
      </c>
      <c r="BJ122" s="28">
        <v>0.53997132583600238</v>
      </c>
      <c r="BK122" s="28"/>
      <c r="BL122" s="28">
        <v>0.1</v>
      </c>
      <c r="BM122" s="28">
        <v>1</v>
      </c>
      <c r="BN122" s="31" t="str">
        <f t="shared" si="125"/>
        <v>E, &lt;RL</v>
      </c>
      <c r="BP122" s="466" t="s">
        <v>480</v>
      </c>
      <c r="BQ122" s="716">
        <v>4.6513391651702568E-3</v>
      </c>
      <c r="BS122" s="727">
        <v>6.0000000000000001E-3</v>
      </c>
      <c r="BT122" s="716">
        <v>0.01</v>
      </c>
      <c r="BU122" s="31" t="str">
        <f t="shared" si="126"/>
        <v>&lt;MDL</v>
      </c>
      <c r="BV122" s="520"/>
      <c r="BW122" s="31" t="s">
        <v>79</v>
      </c>
      <c r="BX122" s="336"/>
      <c r="BY122" s="28" t="s">
        <v>2667</v>
      </c>
      <c r="BZ122" s="801"/>
      <c r="CA122" s="801"/>
      <c r="CB122" s="801"/>
      <c r="CC122" s="237" t="s">
        <v>79</v>
      </c>
      <c r="CD122" s="335" t="s">
        <v>3048</v>
      </c>
      <c r="CE122" s="840">
        <v>7.4482703663812475E-2</v>
      </c>
      <c r="CF122" s="4"/>
      <c r="CG122" s="660">
        <v>0.5</v>
      </c>
      <c r="CH122" s="660">
        <v>3</v>
      </c>
      <c r="CI122" s="31" t="str">
        <f t="shared" si="117"/>
        <v>&lt;MDL</v>
      </c>
      <c r="CJ122" s="827"/>
      <c r="CK122" s="227" t="s">
        <v>2667</v>
      </c>
      <c r="CL122" s="8"/>
      <c r="CM122" s="227"/>
      <c r="CN122" s="227"/>
      <c r="CO122" s="31" t="s">
        <v>79</v>
      </c>
      <c r="CP122" s="658"/>
      <c r="CQ122" s="840">
        <v>3.6645679488082833E-3</v>
      </c>
      <c r="CR122" s="28"/>
      <c r="CS122" s="227">
        <v>0.1</v>
      </c>
      <c r="CT122" s="464">
        <v>0.13</v>
      </c>
      <c r="CU122" s="31" t="str">
        <f t="shared" si="61"/>
        <v>&lt;MDL</v>
      </c>
      <c r="CW122" s="336" t="s">
        <v>79</v>
      </c>
      <c r="CX122" s="909" t="s">
        <v>2667</v>
      </c>
      <c r="CY122" s="8"/>
      <c r="CZ122" s="10">
        <v>1.2</v>
      </c>
      <c r="DA122" s="910">
        <v>0.7</v>
      </c>
      <c r="DB122" s="457" t="s">
        <v>79</v>
      </c>
      <c r="DC122" s="332"/>
      <c r="DD122" s="31" t="s">
        <v>79</v>
      </c>
      <c r="DE122" s="31"/>
      <c r="DF122" s="31"/>
      <c r="DG122" s="31"/>
      <c r="DH122" s="31"/>
      <c r="DI122" s="336"/>
      <c r="DJ122" s="31" t="s">
        <v>79</v>
      </c>
      <c r="DK122" s="336" t="s">
        <v>79</v>
      </c>
      <c r="DL122" s="35"/>
    </row>
    <row r="123" spans="1:116" ht="45" x14ac:dyDescent="0.25">
      <c r="A123" s="536" t="s">
        <v>2131</v>
      </c>
      <c r="B123" s="173" t="s">
        <v>1260</v>
      </c>
      <c r="C123" s="419" t="s">
        <v>584</v>
      </c>
      <c r="D123" s="419">
        <v>9</v>
      </c>
      <c r="E123" s="213"/>
      <c r="F123" s="421">
        <v>1</v>
      </c>
      <c r="G123" s="420">
        <v>11452900</v>
      </c>
      <c r="H123" s="420">
        <v>201103171040</v>
      </c>
      <c r="I123" s="420"/>
      <c r="J123" s="419" t="s">
        <v>376</v>
      </c>
      <c r="K123" s="663" t="s">
        <v>2558</v>
      </c>
      <c r="L123" s="165" t="s">
        <v>729</v>
      </c>
      <c r="M123" s="419" t="s">
        <v>43</v>
      </c>
      <c r="N123" s="419"/>
      <c r="O123" s="116"/>
      <c r="P123" s="116">
        <v>40619</v>
      </c>
      <c r="Q123" s="114">
        <v>0.44444444444444398</v>
      </c>
      <c r="R123" s="102" t="s">
        <v>299</v>
      </c>
      <c r="S123" s="559" t="s">
        <v>345</v>
      </c>
      <c r="T123" s="245">
        <v>132.69999999999999</v>
      </c>
      <c r="U123" s="245">
        <v>157.20000000000002</v>
      </c>
      <c r="V123" s="275">
        <f t="shared" si="47"/>
        <v>24.500000000000028</v>
      </c>
      <c r="W123" s="241"/>
      <c r="X123" s="280"/>
      <c r="Y123" s="281" t="str">
        <f t="shared" si="57"/>
        <v xml:space="preserve">  </v>
      </c>
      <c r="Z123" s="29" t="s">
        <v>385</v>
      </c>
      <c r="AA123" s="245">
        <v>132.30000000000001</v>
      </c>
      <c r="AB123" s="245">
        <v>158.20000000000002</v>
      </c>
      <c r="AC123" s="275">
        <f t="shared" si="108"/>
        <v>25.900000000000006</v>
      </c>
      <c r="AD123" s="245">
        <v>179</v>
      </c>
      <c r="AE123" s="33">
        <f t="shared" si="124"/>
        <v>144.69273743016763</v>
      </c>
      <c r="AF123" s="281" t="str">
        <f t="shared" si="58"/>
        <v xml:space="preserve">  </v>
      </c>
      <c r="AG123" s="29" t="s">
        <v>420</v>
      </c>
      <c r="AH123" s="245">
        <v>131.80000000000001</v>
      </c>
      <c r="AI123" s="245">
        <v>161.70000000000002</v>
      </c>
      <c r="AJ123" s="33">
        <f t="shared" si="109"/>
        <v>29.900000000000006</v>
      </c>
      <c r="AK123" s="29">
        <v>229</v>
      </c>
      <c r="AL123" s="33">
        <f t="shared" si="110"/>
        <v>130.56768558951967</v>
      </c>
      <c r="AM123" s="281" t="str">
        <f t="shared" si="51"/>
        <v xml:space="preserve">  </v>
      </c>
      <c r="AN123" s="547">
        <f t="shared" si="111"/>
        <v>137.63021150984366</v>
      </c>
      <c r="AO123" s="547">
        <f>ABS(AL123-AE123)/2</f>
        <v>7.0625259203239779</v>
      </c>
      <c r="AP123" s="547">
        <f t="shared" si="123"/>
        <v>5.1315229722064686</v>
      </c>
      <c r="AQ123" s="29">
        <f t="shared" si="113"/>
        <v>2</v>
      </c>
      <c r="AR123" s="429" t="str">
        <f t="shared" si="59"/>
        <v xml:space="preserve">  </v>
      </c>
      <c r="AT123" s="662" t="s">
        <v>178</v>
      </c>
      <c r="AU123" s="662" t="s">
        <v>178</v>
      </c>
      <c r="AV123" s="662" t="s">
        <v>178</v>
      </c>
      <c r="AW123" s="661" t="s">
        <v>2720</v>
      </c>
      <c r="AX123" s="661" t="s">
        <v>2720</v>
      </c>
      <c r="AY123" s="10"/>
      <c r="AZ123" s="334"/>
      <c r="BA123" s="662" t="s">
        <v>178</v>
      </c>
      <c r="BB123" s="662" t="s">
        <v>178</v>
      </c>
      <c r="BC123" s="662" t="s">
        <v>178</v>
      </c>
      <c r="BD123" s="661" t="s">
        <v>2720</v>
      </c>
      <c r="BE123" s="661" t="s">
        <v>2720</v>
      </c>
      <c r="BF123" s="10" t="str">
        <f t="shared" si="114"/>
        <v xml:space="preserve">  </v>
      </c>
      <c r="BG123" s="334"/>
      <c r="BH123" s="852" t="s">
        <v>178</v>
      </c>
      <c r="BI123" s="21" t="s">
        <v>491</v>
      </c>
      <c r="BJ123" s="28">
        <v>4.9711752656440984</v>
      </c>
      <c r="BK123" s="28"/>
      <c r="BL123" s="28">
        <v>0.1</v>
      </c>
      <c r="BM123" s="28">
        <v>1</v>
      </c>
      <c r="BN123" s="31" t="str">
        <f t="shared" si="125"/>
        <v xml:space="preserve">  </v>
      </c>
      <c r="BP123" s="466" t="s">
        <v>480</v>
      </c>
      <c r="BQ123" s="716">
        <v>0.11404221055688317</v>
      </c>
      <c r="BS123" s="727">
        <v>6.0000000000000001E-3</v>
      </c>
      <c r="BT123" s="716">
        <v>0.01</v>
      </c>
      <c r="BU123" s="31" t="str">
        <f t="shared" si="126"/>
        <v xml:space="preserve">  </v>
      </c>
      <c r="BV123" s="520"/>
      <c r="BW123" s="31">
        <f>BQ123/BJ123*100</f>
        <v>2.2940693993436803</v>
      </c>
      <c r="BX123" s="336"/>
      <c r="BY123" s="33">
        <v>198.35929572616277</v>
      </c>
      <c r="BZ123" s="31"/>
      <c r="CA123" s="680">
        <v>2</v>
      </c>
      <c r="CB123" s="680">
        <v>13</v>
      </c>
      <c r="CC123" s="680" t="str">
        <f t="shared" ref="CC123:CC124" si="127">IF(BY123&lt;CA123,"&lt;MDL",IF(BY123&lt;CB123,"E, &lt;RL",IF(BY123&gt;CB123,"  ",)))</f>
        <v xml:space="preserve">  </v>
      </c>
      <c r="CD123" s="336"/>
      <c r="CE123" s="742" t="s">
        <v>2720</v>
      </c>
      <c r="CF123" s="742" t="s">
        <v>2720</v>
      </c>
      <c r="CG123" s="742" t="s">
        <v>2720</v>
      </c>
      <c r="CH123" s="742" t="s">
        <v>2720</v>
      </c>
      <c r="CI123" s="31" t="str">
        <f t="shared" si="117"/>
        <v xml:space="preserve">  </v>
      </c>
      <c r="CJ123" s="794" t="s">
        <v>3073</v>
      </c>
      <c r="CK123" s="227">
        <v>2.9799498932279791</v>
      </c>
      <c r="CL123" s="227"/>
      <c r="CM123" s="227">
        <v>0.6</v>
      </c>
      <c r="CN123" s="227">
        <v>0.8</v>
      </c>
      <c r="CO123" s="31" t="str">
        <f t="shared" si="60"/>
        <v xml:space="preserve">  </v>
      </c>
      <c r="CP123" s="658"/>
      <c r="CQ123" s="28">
        <f>CK123*(AE123/1000)</f>
        <v>0.43117710745589199</v>
      </c>
      <c r="CR123" s="28"/>
      <c r="CS123" s="227">
        <v>0.1</v>
      </c>
      <c r="CT123" s="464">
        <v>0.13</v>
      </c>
      <c r="CU123" s="31" t="str">
        <f t="shared" si="61"/>
        <v xml:space="preserve">  </v>
      </c>
      <c r="CW123" s="336">
        <f>CK123/BY123*100</f>
        <v>1.5022990892959376</v>
      </c>
      <c r="CX123" s="227">
        <v>3.9450235848191073</v>
      </c>
      <c r="CY123" s="227"/>
      <c r="CZ123" s="10">
        <v>1.2</v>
      </c>
      <c r="DA123" s="910">
        <v>0.7</v>
      </c>
      <c r="DB123" s="675" t="str">
        <f t="shared" ref="DB123:DB124" si="128">IF(CX123&lt;DA123,"&lt;MDL",IF(CX123&lt;CZ123,"E, &lt;RL",IF(CX123&gt;CZ123,"  ",)))</f>
        <v xml:space="preserve">  </v>
      </c>
      <c r="DC123" s="550"/>
      <c r="DD123" s="28">
        <f>CX123*(AL123/1000)</f>
        <v>0.51509259906590099</v>
      </c>
      <c r="DE123" s="28"/>
      <c r="DF123" s="28">
        <v>0.2</v>
      </c>
      <c r="DG123" s="28">
        <v>0.12</v>
      </c>
      <c r="DH123" s="28" t="str">
        <f t="shared" ref="DH123:DH124" si="129">IF(DD123&lt;DG123,"&lt;MDL",IF(DD123&lt;DF123,"E, &lt;RL",IF(DD123&gt;DF123,"  ",)))</f>
        <v xml:space="preserve">  </v>
      </c>
      <c r="DI123" s="335"/>
      <c r="DJ123" s="31">
        <f>CX123/BY123*100</f>
        <v>1.9888271786693861</v>
      </c>
      <c r="DK123" s="550" t="s">
        <v>934</v>
      </c>
    </row>
    <row r="124" spans="1:116" ht="15" x14ac:dyDescent="0.25">
      <c r="A124" s="536" t="s">
        <v>2132</v>
      </c>
      <c r="B124" s="173" t="s">
        <v>1261</v>
      </c>
      <c r="C124" s="102" t="s">
        <v>584</v>
      </c>
      <c r="D124" s="419">
        <v>9</v>
      </c>
      <c r="E124" s="213"/>
      <c r="F124" s="421">
        <v>1</v>
      </c>
      <c r="G124" s="187">
        <v>11452800</v>
      </c>
      <c r="H124" s="420">
        <v>201103171120</v>
      </c>
      <c r="I124" s="420"/>
      <c r="J124" s="419" t="s">
        <v>376</v>
      </c>
      <c r="K124" s="164" t="s">
        <v>2557</v>
      </c>
      <c r="L124" s="165" t="s">
        <v>1660</v>
      </c>
      <c r="M124" s="419" t="s">
        <v>115</v>
      </c>
      <c r="N124" s="419"/>
      <c r="O124" s="116"/>
      <c r="P124" s="116">
        <v>40619</v>
      </c>
      <c r="Q124" s="114">
        <v>0.47222222222222199</v>
      </c>
      <c r="R124" s="102" t="s">
        <v>300</v>
      </c>
      <c r="S124" s="559" t="s">
        <v>346</v>
      </c>
      <c r="T124" s="245">
        <v>132.30000000000001</v>
      </c>
      <c r="U124" s="245">
        <v>143.4</v>
      </c>
      <c r="V124" s="275">
        <f t="shared" si="47"/>
        <v>11.099999999999994</v>
      </c>
      <c r="W124" s="29">
        <v>375</v>
      </c>
      <c r="X124" s="33">
        <f t="shared" si="48"/>
        <v>29.599999999999984</v>
      </c>
      <c r="Y124" s="281" t="str">
        <f t="shared" si="57"/>
        <v xml:space="preserve">  </v>
      </c>
      <c r="Z124" s="29" t="s">
        <v>386</v>
      </c>
      <c r="AA124" s="245">
        <v>133</v>
      </c>
      <c r="AB124" s="245">
        <v>144.19999999999999</v>
      </c>
      <c r="AC124" s="275">
        <f t="shared" si="108"/>
        <v>11.199999999999989</v>
      </c>
      <c r="AD124" s="245">
        <v>375</v>
      </c>
      <c r="AE124" s="33">
        <f t="shared" si="124"/>
        <v>29.866666666666635</v>
      </c>
      <c r="AF124" s="281" t="str">
        <f t="shared" si="58"/>
        <v xml:space="preserve">  </v>
      </c>
      <c r="AG124" s="29" t="s">
        <v>421</v>
      </c>
      <c r="AH124" s="245">
        <v>132.9</v>
      </c>
      <c r="AI124" s="245">
        <v>144.4</v>
      </c>
      <c r="AJ124" s="33">
        <f t="shared" si="109"/>
        <v>11.5</v>
      </c>
      <c r="AK124" s="29">
        <v>375</v>
      </c>
      <c r="AL124" s="33">
        <f t="shared" si="110"/>
        <v>30.666666666666668</v>
      </c>
      <c r="AM124" s="281" t="str">
        <f t="shared" si="51"/>
        <v xml:space="preserve">  </v>
      </c>
      <c r="AN124" s="547">
        <f t="shared" si="111"/>
        <v>30.044444444444427</v>
      </c>
      <c r="AO124" s="547">
        <f t="shared" ref="AO124:AO132" si="130">STDEV(X124,AE124,AL124)</f>
        <v>0.55511093319098093</v>
      </c>
      <c r="AP124" s="547">
        <f t="shared" si="123"/>
        <v>1.8476325439048931</v>
      </c>
      <c r="AQ124" s="29">
        <f t="shared" si="113"/>
        <v>3</v>
      </c>
      <c r="AR124" s="429" t="str">
        <f t="shared" si="59"/>
        <v xml:space="preserve">  </v>
      </c>
      <c r="AT124" s="662" t="s">
        <v>178</v>
      </c>
      <c r="AU124" s="662" t="s">
        <v>178</v>
      </c>
      <c r="AV124" s="662" t="s">
        <v>178</v>
      </c>
      <c r="AW124" s="661" t="s">
        <v>2720</v>
      </c>
      <c r="AX124" s="661" t="s">
        <v>2720</v>
      </c>
      <c r="AY124" s="10"/>
      <c r="AZ124" s="334"/>
      <c r="BA124" s="662" t="s">
        <v>178</v>
      </c>
      <c r="BB124" s="662" t="s">
        <v>178</v>
      </c>
      <c r="BC124" s="662" t="s">
        <v>178</v>
      </c>
      <c r="BD124" s="661" t="s">
        <v>2720</v>
      </c>
      <c r="BE124" s="661" t="s">
        <v>2720</v>
      </c>
      <c r="BF124" s="10" t="str">
        <f t="shared" si="114"/>
        <v xml:space="preserve">  </v>
      </c>
      <c r="BG124" s="334"/>
      <c r="BH124" s="852" t="s">
        <v>178</v>
      </c>
      <c r="BI124" s="21" t="s">
        <v>492</v>
      </c>
      <c r="BJ124" s="28">
        <v>2.3710701486525743</v>
      </c>
      <c r="BK124" s="28"/>
      <c r="BL124" s="28">
        <v>0.1</v>
      </c>
      <c r="BM124" s="28">
        <v>1</v>
      </c>
      <c r="BN124" s="31" t="str">
        <f t="shared" si="125"/>
        <v xml:space="preserve">  </v>
      </c>
      <c r="BP124" s="466" t="s">
        <v>480</v>
      </c>
      <c r="BQ124" s="716">
        <v>0.15948456485877543</v>
      </c>
      <c r="BS124" s="727">
        <v>6.0000000000000001E-3</v>
      </c>
      <c r="BT124" s="716">
        <v>0.01</v>
      </c>
      <c r="BU124" s="31" t="str">
        <f t="shared" si="126"/>
        <v xml:space="preserve">  </v>
      </c>
      <c r="BV124" s="520"/>
      <c r="BW124" s="31">
        <f>BQ124/BJ124*100</f>
        <v>6.7262693577162578</v>
      </c>
      <c r="BX124" s="336"/>
      <c r="BY124" s="33">
        <v>209.9792088627255</v>
      </c>
      <c r="BZ124" s="31"/>
      <c r="CA124" s="680">
        <v>2</v>
      </c>
      <c r="CB124" s="680">
        <v>13</v>
      </c>
      <c r="CC124" s="680" t="str">
        <f t="shared" si="127"/>
        <v xml:space="preserve">  </v>
      </c>
      <c r="CD124" s="336"/>
      <c r="CE124" s="547">
        <f>BY124*(X124/1000)</f>
        <v>6.2153845823366716</v>
      </c>
      <c r="CF124" s="457"/>
      <c r="CG124" s="660">
        <v>0.5</v>
      </c>
      <c r="CH124" s="660">
        <v>3</v>
      </c>
      <c r="CI124" s="31" t="str">
        <f t="shared" si="117"/>
        <v xml:space="preserve">  </v>
      </c>
      <c r="CJ124" s="824"/>
      <c r="CK124" s="227">
        <v>4.6314351980227411</v>
      </c>
      <c r="CL124" s="227"/>
      <c r="CM124" s="227">
        <v>0.6</v>
      </c>
      <c r="CN124" s="227">
        <v>0.8</v>
      </c>
      <c r="CO124" s="31" t="str">
        <f t="shared" si="60"/>
        <v xml:space="preserve">  </v>
      </c>
      <c r="CP124" s="658"/>
      <c r="CQ124" s="28">
        <f>CK124*(AE124/1000)</f>
        <v>0.13832553124761238</v>
      </c>
      <c r="CR124" s="28"/>
      <c r="CS124" s="227">
        <v>0.1</v>
      </c>
      <c r="CT124" s="464">
        <v>0.13</v>
      </c>
      <c r="CU124" s="31" t="str">
        <f t="shared" si="61"/>
        <v xml:space="preserve">  </v>
      </c>
      <c r="CW124" s="336">
        <f>CK124/BY124*100</f>
        <v>2.2056637050435572</v>
      </c>
      <c r="CX124" s="227">
        <v>3.7323538497884345</v>
      </c>
      <c r="CY124" s="227"/>
      <c r="CZ124" s="10">
        <v>1.2</v>
      </c>
      <c r="DA124" s="910">
        <v>0.7</v>
      </c>
      <c r="DB124" s="675" t="str">
        <f t="shared" si="128"/>
        <v xml:space="preserve">  </v>
      </c>
      <c r="DC124" s="550"/>
      <c r="DD124" s="28">
        <f>CX124*(AL124/1000)</f>
        <v>0.114458851393512</v>
      </c>
      <c r="DE124" s="28"/>
      <c r="DF124" s="28">
        <v>0.2</v>
      </c>
      <c r="DG124" s="28">
        <v>0.12</v>
      </c>
      <c r="DH124" s="28" t="str">
        <f t="shared" si="129"/>
        <v>&lt;MDL</v>
      </c>
      <c r="DI124" s="335"/>
      <c r="DJ124" s="31">
        <f>CX124/BY124*100</f>
        <v>1.7774873379147131</v>
      </c>
      <c r="DK124" s="550" t="s">
        <v>2560</v>
      </c>
    </row>
    <row r="125" spans="1:116" ht="15" x14ac:dyDescent="0.25">
      <c r="A125" s="536" t="s">
        <v>2133</v>
      </c>
      <c r="B125" s="173" t="s">
        <v>1262</v>
      </c>
      <c r="C125" s="102" t="s">
        <v>586</v>
      </c>
      <c r="D125" s="102">
        <v>2</v>
      </c>
      <c r="E125" s="213"/>
      <c r="F125" s="421">
        <v>4</v>
      </c>
      <c r="G125" s="420">
        <v>88888823</v>
      </c>
      <c r="H125" s="420">
        <v>201103180800</v>
      </c>
      <c r="I125" s="420"/>
      <c r="J125" s="1" t="s">
        <v>376</v>
      </c>
      <c r="K125" s="167" t="s">
        <v>124</v>
      </c>
      <c r="L125" s="167"/>
      <c r="M125" s="1" t="s">
        <v>41</v>
      </c>
      <c r="N125" s="1"/>
      <c r="O125" s="198" t="s">
        <v>42</v>
      </c>
      <c r="P125" s="116">
        <v>40620</v>
      </c>
      <c r="Q125" s="114">
        <v>0.33333333333333298</v>
      </c>
      <c r="R125" s="142" t="s">
        <v>301</v>
      </c>
      <c r="S125" s="243" t="s">
        <v>347</v>
      </c>
      <c r="T125" s="23">
        <v>133.69999999999999</v>
      </c>
      <c r="U125" s="23">
        <v>133.39999999999998</v>
      </c>
      <c r="V125" s="32">
        <f t="shared" si="47"/>
        <v>-0.30000000000001137</v>
      </c>
      <c r="W125" s="36">
        <v>625</v>
      </c>
      <c r="X125" s="32">
        <f t="shared" si="48"/>
        <v>-0.48000000000001819</v>
      </c>
      <c r="Y125" s="281" t="str">
        <f t="shared" si="57"/>
        <v>&lt;MDL</v>
      </c>
      <c r="Z125" s="36" t="s">
        <v>387</v>
      </c>
      <c r="AA125" s="23">
        <v>131.4</v>
      </c>
      <c r="AB125" s="23">
        <v>131.20000000000002</v>
      </c>
      <c r="AC125" s="32">
        <f t="shared" si="108"/>
        <v>-0.19999999999998863</v>
      </c>
      <c r="AD125" s="23">
        <v>625</v>
      </c>
      <c r="AE125" s="32">
        <f t="shared" si="124"/>
        <v>-0.3199999999999818</v>
      </c>
      <c r="AF125" s="281" t="str">
        <f t="shared" si="58"/>
        <v>&lt;MDL</v>
      </c>
      <c r="AG125" s="36" t="s">
        <v>422</v>
      </c>
      <c r="AH125" s="23">
        <v>132.9</v>
      </c>
      <c r="AI125" s="23">
        <v>132.80000000000001</v>
      </c>
      <c r="AJ125" s="32">
        <f t="shared" si="109"/>
        <v>-9.9999999999994316E-2</v>
      </c>
      <c r="AK125" s="36">
        <v>625</v>
      </c>
      <c r="AL125" s="32">
        <f t="shared" si="110"/>
        <v>-0.1599999999999909</v>
      </c>
      <c r="AM125" s="281" t="str">
        <f t="shared" si="51"/>
        <v>&lt;MDL</v>
      </c>
      <c r="AN125" s="45">
        <f t="shared" si="111"/>
        <v>-0.31999999999999701</v>
      </c>
      <c r="AO125" s="45">
        <f t="shared" si="130"/>
        <v>0.16000000000001358</v>
      </c>
      <c r="AP125" s="45">
        <f t="shared" si="123"/>
        <v>-50.000000000004704</v>
      </c>
      <c r="AQ125" s="36">
        <f t="shared" si="113"/>
        <v>3</v>
      </c>
      <c r="AR125" s="429" t="str">
        <f t="shared" si="59"/>
        <v>&lt;MDL</v>
      </c>
      <c r="AS125" s="488"/>
      <c r="AT125" s="662" t="s">
        <v>178</v>
      </c>
      <c r="AU125" s="662" t="s">
        <v>178</v>
      </c>
      <c r="AV125" s="662" t="s">
        <v>178</v>
      </c>
      <c r="AW125" s="661" t="s">
        <v>2720</v>
      </c>
      <c r="AX125" s="661" t="s">
        <v>2720</v>
      </c>
      <c r="AY125" s="10"/>
      <c r="AZ125" s="334"/>
      <c r="BA125" s="662" t="s">
        <v>178</v>
      </c>
      <c r="BB125" s="662" t="s">
        <v>178</v>
      </c>
      <c r="BC125" s="662" t="s">
        <v>178</v>
      </c>
      <c r="BD125" s="661" t="s">
        <v>2720</v>
      </c>
      <c r="BE125" s="661" t="s">
        <v>2720</v>
      </c>
      <c r="BF125" s="10" t="str">
        <f t="shared" si="114"/>
        <v xml:space="preserve">  </v>
      </c>
      <c r="BG125" s="334"/>
      <c r="BH125" s="852" t="s">
        <v>178</v>
      </c>
      <c r="BI125" s="21" t="s">
        <v>493</v>
      </c>
      <c r="BJ125" s="28">
        <v>0.10248916064497994</v>
      </c>
      <c r="BK125" s="28"/>
      <c r="BL125" s="28">
        <v>0.1</v>
      </c>
      <c r="BM125" s="28">
        <v>1</v>
      </c>
      <c r="BN125" s="31" t="str">
        <f t="shared" si="125"/>
        <v>E, &lt;RL</v>
      </c>
      <c r="BP125" s="466" t="s">
        <v>480</v>
      </c>
      <c r="BQ125" s="716">
        <v>-3.2413414554283008E-4</v>
      </c>
      <c r="BS125" s="727">
        <v>6.0000000000000001E-3</v>
      </c>
      <c r="BT125" s="716">
        <v>0.01</v>
      </c>
      <c r="BU125" s="31" t="str">
        <f t="shared" si="126"/>
        <v>&lt;MDL</v>
      </c>
      <c r="BV125" s="520"/>
      <c r="BW125" s="31" t="s">
        <v>79</v>
      </c>
      <c r="BX125" s="336"/>
      <c r="BY125" s="28" t="s">
        <v>2667</v>
      </c>
      <c r="BZ125" s="105"/>
      <c r="CA125" s="105"/>
      <c r="CB125" s="105"/>
      <c r="CC125" s="237" t="s">
        <v>79</v>
      </c>
      <c r="CD125" s="335" t="s">
        <v>3050</v>
      </c>
      <c r="CE125" s="840">
        <v>0.11026603850398842</v>
      </c>
      <c r="CF125" s="4"/>
      <c r="CG125" s="660">
        <v>0.5</v>
      </c>
      <c r="CH125" s="660">
        <v>3</v>
      </c>
      <c r="CI125" s="31" t="str">
        <f t="shared" si="117"/>
        <v>&lt;MDL</v>
      </c>
      <c r="CJ125" s="827"/>
      <c r="CK125" s="227" t="s">
        <v>2667</v>
      </c>
      <c r="CL125" s="8"/>
      <c r="CM125" s="227"/>
      <c r="CN125" s="227"/>
      <c r="CO125" s="31" t="s">
        <v>79</v>
      </c>
      <c r="CP125" s="658"/>
      <c r="CQ125" s="840">
        <v>0</v>
      </c>
      <c r="CR125" s="28"/>
      <c r="CS125" s="227">
        <v>0.1</v>
      </c>
      <c r="CT125" s="464">
        <v>0.13</v>
      </c>
      <c r="CU125" s="31" t="str">
        <f t="shared" si="61"/>
        <v>&lt;MDL</v>
      </c>
      <c r="CW125" s="336" t="s">
        <v>79</v>
      </c>
      <c r="CX125" s="909" t="s">
        <v>2667</v>
      </c>
      <c r="CY125" s="8"/>
      <c r="CZ125" s="10">
        <v>1.2</v>
      </c>
      <c r="DA125" s="910">
        <v>0.7</v>
      </c>
      <c r="DB125" s="457" t="s">
        <v>79</v>
      </c>
      <c r="DC125" s="332"/>
      <c r="DD125" s="31" t="s">
        <v>79</v>
      </c>
      <c r="DE125" s="31"/>
      <c r="DF125" s="31"/>
      <c r="DG125" s="31"/>
      <c r="DH125" s="31"/>
      <c r="DI125" s="336"/>
      <c r="DJ125" s="31" t="s">
        <v>79</v>
      </c>
      <c r="DK125" s="336" t="s">
        <v>79</v>
      </c>
      <c r="DL125" s="35"/>
    </row>
    <row r="126" spans="1:116" ht="45" x14ac:dyDescent="0.25">
      <c r="A126" s="536" t="s">
        <v>2134</v>
      </c>
      <c r="B126" s="173" t="s">
        <v>1263</v>
      </c>
      <c r="C126" s="102" t="s">
        <v>584</v>
      </c>
      <c r="D126" s="419">
        <v>9</v>
      </c>
      <c r="E126" s="213"/>
      <c r="F126" s="421">
        <v>1</v>
      </c>
      <c r="G126" s="420">
        <v>11452600</v>
      </c>
      <c r="H126" s="420">
        <v>201103191940</v>
      </c>
      <c r="I126" s="420"/>
      <c r="J126" s="419" t="s">
        <v>376</v>
      </c>
      <c r="K126" s="663" t="s">
        <v>2556</v>
      </c>
      <c r="L126" s="163" t="s">
        <v>1658</v>
      </c>
      <c r="M126" s="419" t="s">
        <v>329</v>
      </c>
      <c r="N126" s="419"/>
      <c r="O126" s="116"/>
      <c r="P126" s="116">
        <v>40621</v>
      </c>
      <c r="Q126" s="114">
        <v>0.81944444444444497</v>
      </c>
      <c r="R126" s="102" t="s">
        <v>302</v>
      </c>
      <c r="S126" s="559" t="s">
        <v>348</v>
      </c>
      <c r="T126" s="245">
        <v>133.4</v>
      </c>
      <c r="U126" s="245">
        <v>208.4</v>
      </c>
      <c r="V126" s="275">
        <f t="shared" si="47"/>
        <v>75</v>
      </c>
      <c r="W126" s="29">
        <v>125</v>
      </c>
      <c r="X126" s="33">
        <f t="shared" si="48"/>
        <v>600</v>
      </c>
      <c r="Y126" s="281" t="str">
        <f t="shared" si="57"/>
        <v xml:space="preserve">  </v>
      </c>
      <c r="Z126" s="29" t="s">
        <v>388</v>
      </c>
      <c r="AA126" s="245">
        <v>132.69999999999999</v>
      </c>
      <c r="AB126" s="245">
        <v>205.2</v>
      </c>
      <c r="AC126" s="275">
        <f t="shared" si="108"/>
        <v>72.5</v>
      </c>
      <c r="AD126" s="245">
        <v>120</v>
      </c>
      <c r="AE126" s="33">
        <f t="shared" si="124"/>
        <v>604.16666666666674</v>
      </c>
      <c r="AF126" s="281" t="str">
        <f t="shared" si="58"/>
        <v xml:space="preserve">  </v>
      </c>
      <c r="AG126" s="29" t="s">
        <v>423</v>
      </c>
      <c r="AH126" s="245">
        <v>132.19999999999999</v>
      </c>
      <c r="AI126" s="245">
        <v>201.3</v>
      </c>
      <c r="AJ126" s="33">
        <f t="shared" si="109"/>
        <v>69.100000000000023</v>
      </c>
      <c r="AK126" s="29">
        <v>123</v>
      </c>
      <c r="AL126" s="33">
        <f t="shared" si="110"/>
        <v>561.78861788617905</v>
      </c>
      <c r="AM126" s="281" t="str">
        <f t="shared" si="51"/>
        <v xml:space="preserve">  </v>
      </c>
      <c r="AN126" s="547">
        <f t="shared" si="111"/>
        <v>588.65176151761523</v>
      </c>
      <c r="AO126" s="547">
        <f t="shared" si="130"/>
        <v>23.357261014514457</v>
      </c>
      <c r="AP126" s="547">
        <f t="shared" si="123"/>
        <v>3.9679251030009013</v>
      </c>
      <c r="AQ126" s="29">
        <f t="shared" si="113"/>
        <v>3</v>
      </c>
      <c r="AR126" s="429" t="str">
        <f t="shared" si="59"/>
        <v xml:space="preserve">  </v>
      </c>
      <c r="AT126" s="662" t="s">
        <v>178</v>
      </c>
      <c r="AU126" s="662" t="s">
        <v>178</v>
      </c>
      <c r="AV126" s="662" t="s">
        <v>178</v>
      </c>
      <c r="AW126" s="661" t="s">
        <v>2720</v>
      </c>
      <c r="AX126" s="661" t="s">
        <v>2720</v>
      </c>
      <c r="AY126" s="10"/>
      <c r="AZ126" s="334"/>
      <c r="BA126" s="662" t="s">
        <v>178</v>
      </c>
      <c r="BB126" s="662" t="s">
        <v>178</v>
      </c>
      <c r="BC126" s="662" t="s">
        <v>178</v>
      </c>
      <c r="BD126" s="661" t="s">
        <v>2720</v>
      </c>
      <c r="BE126" s="661" t="s">
        <v>2720</v>
      </c>
      <c r="BF126" s="10" t="str">
        <f t="shared" si="114"/>
        <v xml:space="preserve">  </v>
      </c>
      <c r="BG126" s="334"/>
      <c r="BH126" s="852" t="s">
        <v>178</v>
      </c>
      <c r="BI126" s="21" t="s">
        <v>494</v>
      </c>
      <c r="BJ126" s="28">
        <v>3.6407819894799336</v>
      </c>
      <c r="BK126" s="28"/>
      <c r="BL126" s="28">
        <v>0.1</v>
      </c>
      <c r="BM126" s="28">
        <v>1</v>
      </c>
      <c r="BN126" s="31" t="str">
        <f t="shared" si="125"/>
        <v xml:space="preserve">  </v>
      </c>
      <c r="BP126" s="466" t="s">
        <v>480</v>
      </c>
      <c r="BQ126" s="716">
        <v>7.0684936507552587E-2</v>
      </c>
      <c r="BS126" s="727">
        <v>6.0000000000000001E-3</v>
      </c>
      <c r="BT126" s="716">
        <v>0.01</v>
      </c>
      <c r="BU126" s="31" t="str">
        <f t="shared" si="126"/>
        <v xml:space="preserve">  </v>
      </c>
      <c r="BV126" s="520"/>
      <c r="BW126" s="31">
        <f t="shared" ref="BW126:BW132" si="131">BQ126/BJ126*100</f>
        <v>1.9414767682271894</v>
      </c>
      <c r="BX126" s="336"/>
      <c r="BY126" s="33">
        <v>229.75126027280763</v>
      </c>
      <c r="BZ126" s="31"/>
      <c r="CA126" s="680">
        <v>2</v>
      </c>
      <c r="CB126" s="680">
        <v>13</v>
      </c>
      <c r="CC126" s="680" t="str">
        <f t="shared" ref="CC126:CC128" si="132">IF(BY126&lt;CA126,"&lt;MDL",IF(BY126&lt;CB126,"E, &lt;RL",IF(BY126&gt;CB126,"  ",)))</f>
        <v xml:space="preserve">  </v>
      </c>
      <c r="CD126" s="335"/>
      <c r="CE126" s="547">
        <f>BY126*(X126/1000)</f>
        <v>137.85075616368457</v>
      </c>
      <c r="CF126" s="457"/>
      <c r="CG126" s="660">
        <v>0.5</v>
      </c>
      <c r="CH126" s="660">
        <v>3</v>
      </c>
      <c r="CI126" s="31" t="str">
        <f t="shared" si="117"/>
        <v xml:space="preserve">  </v>
      </c>
      <c r="CJ126" s="824"/>
      <c r="CK126" s="227">
        <v>2.1157461152705532</v>
      </c>
      <c r="CL126" s="227">
        <v>4.6387357967947906E-2</v>
      </c>
      <c r="CM126" s="227">
        <v>0.6</v>
      </c>
      <c r="CN126" s="227">
        <v>0.8</v>
      </c>
      <c r="CO126" s="31" t="str">
        <f t="shared" si="60"/>
        <v xml:space="preserve">  </v>
      </c>
      <c r="CP126" s="658"/>
      <c r="CQ126" s="28">
        <v>1.2782632779759593</v>
      </c>
      <c r="CR126" s="28">
        <v>2.8025695438968379E-2</v>
      </c>
      <c r="CS126" s="227">
        <v>0.1</v>
      </c>
      <c r="CT126" s="464">
        <v>0.13</v>
      </c>
      <c r="CU126" s="31" t="str">
        <f t="shared" si="61"/>
        <v xml:space="preserve">  </v>
      </c>
      <c r="CW126" s="336">
        <f>CK126/BY126*100</f>
        <v>0.92088553192626976</v>
      </c>
      <c r="CX126" s="227">
        <v>3.6579348310758109</v>
      </c>
      <c r="CY126" s="227"/>
      <c r="CZ126" s="10">
        <v>1.2</v>
      </c>
      <c r="DA126" s="910">
        <v>0.7</v>
      </c>
      <c r="DB126" s="675" t="str">
        <f t="shared" ref="DB126:DB128" si="133">IF(CX126&lt;DA126,"&lt;MDL",IF(CX126&lt;CZ126,"E, &lt;RL",IF(CX126&gt;CZ126,"  ",)))</f>
        <v xml:space="preserve">  </v>
      </c>
      <c r="DC126" s="550"/>
      <c r="DD126" s="28">
        <f>CX126*(AL126/1000)</f>
        <v>2.0549861530677935</v>
      </c>
      <c r="DE126" s="28"/>
      <c r="DF126" s="28">
        <v>0.2</v>
      </c>
      <c r="DG126" s="28">
        <v>0.12</v>
      </c>
      <c r="DH126" s="28" t="str">
        <f t="shared" ref="DH126:DH128" si="134">IF(DD126&lt;DG126,"&lt;MDL",IF(DD126&lt;DF126,"E, &lt;RL",IF(DD126&gt;DF126,"  ",)))</f>
        <v xml:space="preserve">  </v>
      </c>
      <c r="DI126" s="335"/>
      <c r="DJ126" s="31">
        <f>CX126/BY126*100</f>
        <v>1.592128298548771</v>
      </c>
      <c r="DK126" s="550">
        <f>100*DD126/CE126</f>
        <v>1.4907325938986467</v>
      </c>
    </row>
    <row r="127" spans="1:116" ht="45" x14ac:dyDescent="0.25">
      <c r="A127" s="536" t="s">
        <v>2135</v>
      </c>
      <c r="B127" s="173" t="s">
        <v>1264</v>
      </c>
      <c r="C127" s="419" t="s">
        <v>584</v>
      </c>
      <c r="D127" s="419">
        <v>9</v>
      </c>
      <c r="E127" s="213"/>
      <c r="F127" s="421">
        <v>1</v>
      </c>
      <c r="G127" s="420">
        <v>11452900</v>
      </c>
      <c r="H127" s="420">
        <v>201103191840</v>
      </c>
      <c r="I127" s="420"/>
      <c r="J127" s="419" t="s">
        <v>376</v>
      </c>
      <c r="K127" s="663" t="s">
        <v>2558</v>
      </c>
      <c r="L127" s="165" t="s">
        <v>729</v>
      </c>
      <c r="M127" s="419" t="s">
        <v>43</v>
      </c>
      <c r="N127" s="419"/>
      <c r="O127" s="116"/>
      <c r="P127" s="116">
        <v>40621</v>
      </c>
      <c r="Q127" s="114">
        <v>0.77777777777777801</v>
      </c>
      <c r="R127" s="102" t="s">
        <v>303</v>
      </c>
      <c r="S127" s="559" t="s">
        <v>349</v>
      </c>
      <c r="T127" s="245">
        <v>132.80000000000001</v>
      </c>
      <c r="U127" s="245">
        <v>169.2</v>
      </c>
      <c r="V127" s="275">
        <f t="shared" si="47"/>
        <v>36.399999999999977</v>
      </c>
      <c r="W127" s="29">
        <v>42</v>
      </c>
      <c r="X127" s="33">
        <f t="shared" si="48"/>
        <v>866.66666666666606</v>
      </c>
      <c r="Y127" s="281" t="str">
        <f t="shared" si="57"/>
        <v xml:space="preserve">  </v>
      </c>
      <c r="Z127" s="29" t="s">
        <v>389</v>
      </c>
      <c r="AA127" s="245">
        <v>132.19999999999999</v>
      </c>
      <c r="AB127" s="245">
        <v>164.89999999999998</v>
      </c>
      <c r="AC127" s="275">
        <f t="shared" si="108"/>
        <v>32.699999999999989</v>
      </c>
      <c r="AD127" s="245">
        <v>40</v>
      </c>
      <c r="AE127" s="33">
        <f t="shared" si="124"/>
        <v>817.49999999999966</v>
      </c>
      <c r="AF127" s="281" t="str">
        <f t="shared" si="58"/>
        <v xml:space="preserve">  </v>
      </c>
      <c r="AG127" s="29" t="s">
        <v>424</v>
      </c>
      <c r="AH127" s="245">
        <v>132</v>
      </c>
      <c r="AI127" s="245">
        <v>162</v>
      </c>
      <c r="AJ127" s="33">
        <f t="shared" si="109"/>
        <v>30</v>
      </c>
      <c r="AK127" s="29">
        <v>41</v>
      </c>
      <c r="AL127" s="33">
        <f t="shared" si="110"/>
        <v>731.70731707317066</v>
      </c>
      <c r="AM127" s="281" t="str">
        <f t="shared" si="51"/>
        <v xml:space="preserve">  </v>
      </c>
      <c r="AN127" s="547">
        <f t="shared" si="111"/>
        <v>805.29132791327868</v>
      </c>
      <c r="AO127" s="547">
        <f t="shared" si="130"/>
        <v>68.302966745710506</v>
      </c>
      <c r="AP127" s="547">
        <f t="shared" si="123"/>
        <v>8.4817710533033353</v>
      </c>
      <c r="AQ127" s="29">
        <f t="shared" si="113"/>
        <v>3</v>
      </c>
      <c r="AR127" s="429" t="str">
        <f t="shared" si="59"/>
        <v xml:space="preserve">  </v>
      </c>
      <c r="AT127" s="662" t="s">
        <v>178</v>
      </c>
      <c r="AU127" s="662" t="s">
        <v>178</v>
      </c>
      <c r="AV127" s="662" t="s">
        <v>178</v>
      </c>
      <c r="AW127" s="661" t="s">
        <v>2720</v>
      </c>
      <c r="AX127" s="661" t="s">
        <v>2720</v>
      </c>
      <c r="AY127" s="10"/>
      <c r="AZ127" s="334"/>
      <c r="BA127" s="662" t="s">
        <v>178</v>
      </c>
      <c r="BB127" s="662" t="s">
        <v>178</v>
      </c>
      <c r="BC127" s="662" t="s">
        <v>178</v>
      </c>
      <c r="BD127" s="661" t="s">
        <v>2720</v>
      </c>
      <c r="BE127" s="661" t="s">
        <v>2720</v>
      </c>
      <c r="BF127" s="10" t="str">
        <f t="shared" si="114"/>
        <v xml:space="preserve">  </v>
      </c>
      <c r="BG127" s="334"/>
      <c r="BH127" s="852" t="s">
        <v>178</v>
      </c>
      <c r="BI127" s="21" t="s">
        <v>495</v>
      </c>
      <c r="BJ127" s="28">
        <v>5.0944416837197224</v>
      </c>
      <c r="BK127" s="28"/>
      <c r="BL127" s="28">
        <v>0.1</v>
      </c>
      <c r="BM127" s="28">
        <v>1</v>
      </c>
      <c r="BN127" s="31" t="str">
        <f t="shared" si="125"/>
        <v xml:space="preserve">  </v>
      </c>
      <c r="BP127" s="466" t="s">
        <v>480</v>
      </c>
      <c r="BQ127" s="716">
        <v>9.0014993033394705E-2</v>
      </c>
      <c r="BS127" s="727">
        <v>6.0000000000000001E-3</v>
      </c>
      <c r="BT127" s="716">
        <v>0.01</v>
      </c>
      <c r="BU127" s="31" t="str">
        <f t="shared" si="126"/>
        <v xml:space="preserve">  </v>
      </c>
      <c r="BV127" s="520"/>
      <c r="BW127" s="31">
        <f t="shared" si="131"/>
        <v>1.7669255753982835</v>
      </c>
      <c r="BX127" s="336"/>
      <c r="BY127" s="33">
        <v>286.58783395990883</v>
      </c>
      <c r="BZ127" s="31"/>
      <c r="CA127" s="680">
        <v>2</v>
      </c>
      <c r="CB127" s="680">
        <v>13</v>
      </c>
      <c r="CC127" s="680" t="str">
        <f t="shared" si="132"/>
        <v xml:space="preserve">  </v>
      </c>
      <c r="CD127" s="335"/>
      <c r="CE127" s="547">
        <f>BY127*(X127/1000)</f>
        <v>248.37612276525414</v>
      </c>
      <c r="CF127" s="457"/>
      <c r="CG127" s="660">
        <v>0.5</v>
      </c>
      <c r="CH127" s="660">
        <v>3</v>
      </c>
      <c r="CI127" s="31" t="str">
        <f t="shared" si="117"/>
        <v xml:space="preserve">  </v>
      </c>
      <c r="CJ127" s="824"/>
      <c r="CK127" s="227">
        <v>2.381184073640068</v>
      </c>
      <c r="CL127" s="227"/>
      <c r="CM127" s="227">
        <v>0.6</v>
      </c>
      <c r="CN127" s="227">
        <v>0.8</v>
      </c>
      <c r="CO127" s="31" t="str">
        <f t="shared" si="60"/>
        <v xml:space="preserve">  </v>
      </c>
      <c r="CP127" s="658"/>
      <c r="CQ127" s="28">
        <f>CK127*(AE127/1000)</f>
        <v>1.9466179802007548</v>
      </c>
      <c r="CR127" s="28"/>
      <c r="CS127" s="227">
        <v>0.1</v>
      </c>
      <c r="CT127" s="464">
        <v>0.13</v>
      </c>
      <c r="CU127" s="31" t="str">
        <f t="shared" si="61"/>
        <v xml:space="preserve">  </v>
      </c>
      <c r="CW127" s="336">
        <f>CK127/BY127*100</f>
        <v>0.83087409564398162</v>
      </c>
      <c r="CX127" s="227">
        <v>3.6351283359235698</v>
      </c>
      <c r="CY127" s="227"/>
      <c r="CZ127" s="10">
        <v>1.2</v>
      </c>
      <c r="DA127" s="910">
        <v>0.7</v>
      </c>
      <c r="DB127" s="675" t="str">
        <f t="shared" si="133"/>
        <v xml:space="preserve">  </v>
      </c>
      <c r="DC127" s="550"/>
      <c r="DD127" s="28">
        <f>CX127*(AL127/1000)</f>
        <v>2.6598500018952946</v>
      </c>
      <c r="DE127" s="28"/>
      <c r="DF127" s="28">
        <v>0.2</v>
      </c>
      <c r="DG127" s="28">
        <v>0.12</v>
      </c>
      <c r="DH127" s="28" t="str">
        <f t="shared" si="134"/>
        <v xml:space="preserve">  </v>
      </c>
      <c r="DI127" s="335"/>
      <c r="DJ127" s="31">
        <f>CX127/BY127*100</f>
        <v>1.2684168360168746</v>
      </c>
      <c r="DK127" s="550">
        <f>100*DD127/CE127</f>
        <v>1.0708960153988629</v>
      </c>
    </row>
    <row r="128" spans="1:116" ht="15" x14ac:dyDescent="0.25">
      <c r="A128" s="536" t="s">
        <v>2136</v>
      </c>
      <c r="B128" s="173" t="s">
        <v>1265</v>
      </c>
      <c r="C128" s="102" t="s">
        <v>584</v>
      </c>
      <c r="D128" s="419">
        <v>9</v>
      </c>
      <c r="E128" s="213"/>
      <c r="F128" s="421">
        <v>1</v>
      </c>
      <c r="G128" s="187">
        <v>11452800</v>
      </c>
      <c r="H128" s="420">
        <v>201103191910</v>
      </c>
      <c r="I128" s="420"/>
      <c r="J128" s="419" t="s">
        <v>376</v>
      </c>
      <c r="K128" s="164" t="s">
        <v>2557</v>
      </c>
      <c r="L128" s="165" t="s">
        <v>1660</v>
      </c>
      <c r="M128" s="419" t="s">
        <v>115</v>
      </c>
      <c r="N128" s="419"/>
      <c r="O128" s="116"/>
      <c r="P128" s="116">
        <v>40621</v>
      </c>
      <c r="Q128" s="114">
        <v>0.79861111111111105</v>
      </c>
      <c r="R128" s="102" t="s">
        <v>304</v>
      </c>
      <c r="S128" s="559" t="s">
        <v>350</v>
      </c>
      <c r="T128" s="245">
        <v>134</v>
      </c>
      <c r="U128" s="245">
        <v>156.29999999999998</v>
      </c>
      <c r="V128" s="275">
        <f t="shared" si="47"/>
        <v>22.299999999999983</v>
      </c>
      <c r="W128" s="245">
        <v>79.8</v>
      </c>
      <c r="X128" s="33">
        <f t="shared" si="48"/>
        <v>279.44862155388449</v>
      </c>
      <c r="Y128" s="281" t="str">
        <f t="shared" si="57"/>
        <v xml:space="preserve">  </v>
      </c>
      <c r="Z128" s="29" t="s">
        <v>390</v>
      </c>
      <c r="AA128" s="245">
        <v>132.9</v>
      </c>
      <c r="AB128" s="245">
        <v>161.6</v>
      </c>
      <c r="AC128" s="275">
        <f t="shared" si="108"/>
        <v>28.699999999999989</v>
      </c>
      <c r="AD128" s="245">
        <v>93.5</v>
      </c>
      <c r="AE128" s="33">
        <f t="shared" si="124"/>
        <v>306.95187165775388</v>
      </c>
      <c r="AF128" s="281" t="str">
        <f t="shared" si="58"/>
        <v xml:space="preserve">  </v>
      </c>
      <c r="AG128" s="29" t="s">
        <v>425</v>
      </c>
      <c r="AH128" s="245">
        <v>132.6</v>
      </c>
      <c r="AI128" s="245">
        <v>163.30000000000001</v>
      </c>
      <c r="AJ128" s="33">
        <f t="shared" si="109"/>
        <v>30.700000000000017</v>
      </c>
      <c r="AK128" s="245">
        <v>98.8</v>
      </c>
      <c r="AL128" s="33">
        <f t="shared" si="110"/>
        <v>310.72874493927145</v>
      </c>
      <c r="AM128" s="281" t="str">
        <f t="shared" si="51"/>
        <v xml:space="preserve">  </v>
      </c>
      <c r="AN128" s="547">
        <f t="shared" si="111"/>
        <v>299.04307938363661</v>
      </c>
      <c r="AO128" s="547">
        <f t="shared" si="130"/>
        <v>17.074052716845255</v>
      </c>
      <c r="AP128" s="547">
        <f t="shared" si="123"/>
        <v>5.7095629004479589</v>
      </c>
      <c r="AQ128" s="29">
        <f t="shared" si="113"/>
        <v>3</v>
      </c>
      <c r="AR128" s="429" t="str">
        <f t="shared" si="59"/>
        <v xml:space="preserve">  </v>
      </c>
      <c r="AT128" s="662" t="s">
        <v>178</v>
      </c>
      <c r="AU128" s="662" t="s">
        <v>178</v>
      </c>
      <c r="AV128" s="662" t="s">
        <v>178</v>
      </c>
      <c r="AW128" s="661" t="s">
        <v>2720</v>
      </c>
      <c r="AX128" s="661" t="s">
        <v>2720</v>
      </c>
      <c r="AY128" s="10"/>
      <c r="AZ128" s="334"/>
      <c r="BA128" s="662" t="s">
        <v>178</v>
      </c>
      <c r="BB128" s="662" t="s">
        <v>178</v>
      </c>
      <c r="BC128" s="662" t="s">
        <v>178</v>
      </c>
      <c r="BD128" s="661" t="s">
        <v>2720</v>
      </c>
      <c r="BE128" s="661" t="s">
        <v>2720</v>
      </c>
      <c r="BF128" s="10" t="str">
        <f t="shared" si="114"/>
        <v xml:space="preserve">  </v>
      </c>
      <c r="BG128" s="334"/>
      <c r="BH128" s="852" t="s">
        <v>178</v>
      </c>
      <c r="BI128" s="21" t="s">
        <v>496</v>
      </c>
      <c r="BJ128" s="28">
        <v>4.4938608265525595</v>
      </c>
      <c r="BK128" s="28"/>
      <c r="BL128" s="28">
        <v>0.1</v>
      </c>
      <c r="BM128" s="28">
        <v>1</v>
      </c>
      <c r="BN128" s="31" t="str">
        <f t="shared" si="125"/>
        <v xml:space="preserve">  </v>
      </c>
      <c r="BP128" s="466" t="s">
        <v>480</v>
      </c>
      <c r="BQ128" s="716">
        <v>9.5469030268311314E-2</v>
      </c>
      <c r="BS128" s="727">
        <v>6.0000000000000001E-3</v>
      </c>
      <c r="BT128" s="716">
        <v>0.01</v>
      </c>
      <c r="BU128" s="31" t="str">
        <f t="shared" si="126"/>
        <v xml:space="preserve">  </v>
      </c>
      <c r="BV128" s="520"/>
      <c r="BW128" s="31">
        <f t="shared" si="131"/>
        <v>2.124432285579922</v>
      </c>
      <c r="BX128" s="336"/>
      <c r="BY128" s="33">
        <v>244.47760533077164</v>
      </c>
      <c r="BZ128" s="31"/>
      <c r="CA128" s="680">
        <v>2</v>
      </c>
      <c r="CB128" s="680">
        <v>13</v>
      </c>
      <c r="CC128" s="680" t="str">
        <f t="shared" si="132"/>
        <v xml:space="preserve">  </v>
      </c>
      <c r="CD128" s="335"/>
      <c r="CE128" s="547">
        <f>BY128*(X128/1000)</f>
        <v>68.318929810478735</v>
      </c>
      <c r="CF128" s="457"/>
      <c r="CG128" s="660">
        <v>0.5</v>
      </c>
      <c r="CH128" s="660">
        <v>3</v>
      </c>
      <c r="CI128" s="31" t="str">
        <f t="shared" si="117"/>
        <v xml:space="preserve">  </v>
      </c>
      <c r="CJ128" s="824"/>
      <c r="CK128" s="227">
        <v>2.8044175704818364</v>
      </c>
      <c r="CL128" s="227"/>
      <c r="CM128" s="227">
        <v>0.6</v>
      </c>
      <c r="CN128" s="227">
        <v>0.8</v>
      </c>
      <c r="CO128" s="31" t="str">
        <f t="shared" si="60"/>
        <v xml:space="preserve">  </v>
      </c>
      <c r="CP128" s="658"/>
      <c r="CQ128" s="28">
        <f>CK128*(AE128/1000)</f>
        <v>0.86082122216929058</v>
      </c>
      <c r="CR128" s="28"/>
      <c r="CS128" s="227">
        <v>0.1</v>
      </c>
      <c r="CT128" s="464">
        <v>0.13</v>
      </c>
      <c r="CU128" s="31" t="str">
        <f t="shared" si="61"/>
        <v xml:space="preserve">  </v>
      </c>
      <c r="CW128" s="336">
        <f>CK128/BY128*100</f>
        <v>1.1471061190604901</v>
      </c>
      <c r="CX128" s="227">
        <v>0.94243172971494515</v>
      </c>
      <c r="CY128" s="227"/>
      <c r="CZ128" s="10">
        <v>1.2</v>
      </c>
      <c r="DA128" s="910">
        <v>0.7</v>
      </c>
      <c r="DB128" s="907" t="str">
        <f t="shared" si="133"/>
        <v>E, &lt;RL</v>
      </c>
      <c r="DC128" s="550"/>
      <c r="DD128" s="28">
        <f>CX128*(AL128/1000)</f>
        <v>0.2928406285652716</v>
      </c>
      <c r="DE128" s="28"/>
      <c r="DF128" s="28">
        <v>0.2</v>
      </c>
      <c r="DG128" s="28">
        <v>0.12</v>
      </c>
      <c r="DH128" s="28" t="str">
        <f t="shared" si="134"/>
        <v xml:space="preserve">  </v>
      </c>
      <c r="DI128" s="335"/>
      <c r="DJ128" s="31">
        <f>CX128/BY128*100</f>
        <v>0.38548795847368528</v>
      </c>
      <c r="DK128" s="550">
        <f>100*DD128/CE128</f>
        <v>0.42863761094857755</v>
      </c>
    </row>
    <row r="129" spans="1:116" ht="15" x14ac:dyDescent="0.25">
      <c r="A129" s="536" t="s">
        <v>2137</v>
      </c>
      <c r="B129" s="173" t="s">
        <v>1266</v>
      </c>
      <c r="C129" s="102" t="s">
        <v>586</v>
      </c>
      <c r="D129" s="102">
        <v>2</v>
      </c>
      <c r="E129" s="213"/>
      <c r="F129" s="421">
        <v>4</v>
      </c>
      <c r="G129" s="420">
        <v>88888823</v>
      </c>
      <c r="H129" s="420">
        <v>201103201500</v>
      </c>
      <c r="I129" s="420"/>
      <c r="J129" s="1" t="s">
        <v>376</v>
      </c>
      <c r="K129" s="167" t="s">
        <v>124</v>
      </c>
      <c r="L129" s="167"/>
      <c r="M129" s="1" t="s">
        <v>41</v>
      </c>
      <c r="N129" s="1"/>
      <c r="O129" s="198" t="s">
        <v>42</v>
      </c>
      <c r="P129" s="116">
        <v>40622</v>
      </c>
      <c r="Q129" s="114">
        <v>0.625</v>
      </c>
      <c r="R129" s="142" t="s">
        <v>305</v>
      </c>
      <c r="S129" s="243" t="s">
        <v>351</v>
      </c>
      <c r="T129" s="23">
        <v>132</v>
      </c>
      <c r="U129" s="23">
        <v>131.89999999999998</v>
      </c>
      <c r="V129" s="32">
        <f t="shared" si="47"/>
        <v>-0.10000000000002274</v>
      </c>
      <c r="W129" s="36">
        <v>955</v>
      </c>
      <c r="X129" s="32">
        <f t="shared" si="48"/>
        <v>-0.10471204188484057</v>
      </c>
      <c r="Y129" s="281" t="str">
        <f t="shared" si="57"/>
        <v>&lt;MDL</v>
      </c>
      <c r="Z129" s="36" t="s">
        <v>391</v>
      </c>
      <c r="AA129" s="23">
        <v>132.30000000000001</v>
      </c>
      <c r="AB129" s="23">
        <v>132</v>
      </c>
      <c r="AC129" s="32">
        <f t="shared" si="108"/>
        <v>-0.30000000000001137</v>
      </c>
      <c r="AD129" s="23">
        <v>87</v>
      </c>
      <c r="AE129" s="32">
        <f t="shared" si="124"/>
        <v>-3.4482758620690963</v>
      </c>
      <c r="AF129" s="281" t="str">
        <f t="shared" si="58"/>
        <v>&lt;MDL</v>
      </c>
      <c r="AG129" s="36" t="s">
        <v>426</v>
      </c>
      <c r="AH129" s="23">
        <v>132.19999999999999</v>
      </c>
      <c r="AI129" s="23">
        <v>131.89999999999998</v>
      </c>
      <c r="AJ129" s="32">
        <f t="shared" si="109"/>
        <v>-0.30000000000001137</v>
      </c>
      <c r="AK129" s="36">
        <v>911</v>
      </c>
      <c r="AL129" s="32">
        <f t="shared" si="110"/>
        <v>-0.32930845225028688</v>
      </c>
      <c r="AM129" s="281" t="str">
        <f t="shared" si="51"/>
        <v>&lt;MDL</v>
      </c>
      <c r="AN129" s="45">
        <f t="shared" si="111"/>
        <v>-1.2940987854014079</v>
      </c>
      <c r="AO129" s="45">
        <f t="shared" si="130"/>
        <v>1.8689489145286107</v>
      </c>
      <c r="AP129" s="45">
        <f t="shared" si="123"/>
        <v>-144.42088468144988</v>
      </c>
      <c r="AQ129" s="36">
        <f t="shared" si="113"/>
        <v>3</v>
      </c>
      <c r="AR129" s="429" t="str">
        <f t="shared" si="59"/>
        <v>&lt;MDL</v>
      </c>
      <c r="AS129" s="488"/>
      <c r="AT129" s="662" t="s">
        <v>178</v>
      </c>
      <c r="AU129" s="662" t="s">
        <v>178</v>
      </c>
      <c r="AV129" s="662" t="s">
        <v>178</v>
      </c>
      <c r="AW129" s="661" t="s">
        <v>2720</v>
      </c>
      <c r="AX129" s="661" t="s">
        <v>2720</v>
      </c>
      <c r="AY129" s="10"/>
      <c r="AZ129" s="334"/>
      <c r="BA129" s="662" t="s">
        <v>178</v>
      </c>
      <c r="BB129" s="662" t="s">
        <v>178</v>
      </c>
      <c r="BC129" s="662" t="s">
        <v>178</v>
      </c>
      <c r="BD129" s="661" t="s">
        <v>2720</v>
      </c>
      <c r="BE129" s="661" t="s">
        <v>2720</v>
      </c>
      <c r="BF129" s="10" t="str">
        <f t="shared" si="114"/>
        <v xml:space="preserve">  </v>
      </c>
      <c r="BG129" s="334"/>
      <c r="BH129" s="852" t="s">
        <v>178</v>
      </c>
      <c r="BI129" s="18" t="s">
        <v>500</v>
      </c>
      <c r="BJ129" s="28">
        <v>6.7611448790830031E-2</v>
      </c>
      <c r="BK129" s="28"/>
      <c r="BL129" s="28">
        <v>0.1</v>
      </c>
      <c r="BM129" s="28">
        <v>1</v>
      </c>
      <c r="BN129" s="31" t="str">
        <f t="shared" si="125"/>
        <v>&lt;MDL</v>
      </c>
      <c r="BP129" s="466" t="s">
        <v>480</v>
      </c>
      <c r="BQ129" s="716">
        <v>5.424506095694108E-3</v>
      </c>
      <c r="BS129" s="727">
        <v>6.0000000000000001E-3</v>
      </c>
      <c r="BT129" s="716">
        <v>0.01</v>
      </c>
      <c r="BU129" s="31" t="str">
        <f t="shared" si="126"/>
        <v>&lt;MDL</v>
      </c>
      <c r="BV129" s="520"/>
      <c r="BW129" s="31" t="s">
        <v>79</v>
      </c>
      <c r="BX129" s="336"/>
      <c r="BY129" s="28" t="s">
        <v>2667</v>
      </c>
      <c r="BZ129" s="105"/>
      <c r="CA129" s="105"/>
      <c r="CB129" s="105"/>
      <c r="CC129" s="237" t="s">
        <v>79</v>
      </c>
      <c r="CD129" s="335" t="s">
        <v>3051</v>
      </c>
      <c r="CE129" s="840">
        <v>7.6268143616199088E-2</v>
      </c>
      <c r="CF129" s="4"/>
      <c r="CG129" s="660">
        <v>0.5</v>
      </c>
      <c r="CH129" s="660">
        <v>3</v>
      </c>
      <c r="CI129" s="31" t="str">
        <f t="shared" si="117"/>
        <v>&lt;MDL</v>
      </c>
      <c r="CJ129" s="827"/>
      <c r="CK129" s="227" t="s">
        <v>2667</v>
      </c>
      <c r="CL129" s="8"/>
      <c r="CM129" s="227"/>
      <c r="CN129" s="227"/>
      <c r="CO129" s="31" t="s">
        <v>79</v>
      </c>
      <c r="CP129" s="658"/>
      <c r="CQ129" s="840">
        <v>0</v>
      </c>
      <c r="CR129" s="28"/>
      <c r="CS129" s="227">
        <v>0.1</v>
      </c>
      <c r="CT129" s="464">
        <v>0.13</v>
      </c>
      <c r="CU129" s="31" t="str">
        <f t="shared" si="61"/>
        <v>&lt;MDL</v>
      </c>
      <c r="CW129" s="336" t="s">
        <v>79</v>
      </c>
      <c r="CX129" s="909" t="s">
        <v>2667</v>
      </c>
      <c r="CY129" s="8"/>
      <c r="CZ129" s="10">
        <v>1.2</v>
      </c>
      <c r="DA129" s="910">
        <v>0.7</v>
      </c>
      <c r="DB129" s="457" t="s">
        <v>79</v>
      </c>
      <c r="DC129" s="332"/>
      <c r="DD129" s="31" t="s">
        <v>79</v>
      </c>
      <c r="DE129" s="31"/>
      <c r="DF129" s="31"/>
      <c r="DG129" s="31"/>
      <c r="DH129" s="31"/>
      <c r="DI129" s="336"/>
      <c r="DJ129" s="31" t="s">
        <v>79</v>
      </c>
      <c r="DK129" s="336" t="s">
        <v>79</v>
      </c>
      <c r="DL129" s="35"/>
    </row>
    <row r="130" spans="1:116" ht="15" x14ac:dyDescent="0.25">
      <c r="A130" s="536" t="s">
        <v>2138</v>
      </c>
      <c r="B130" s="173" t="s">
        <v>1267</v>
      </c>
      <c r="C130" s="102" t="s">
        <v>584</v>
      </c>
      <c r="D130" s="419">
        <v>9</v>
      </c>
      <c r="E130" s="213"/>
      <c r="F130" s="421">
        <v>1</v>
      </c>
      <c r="G130" s="187">
        <v>11452800</v>
      </c>
      <c r="H130" s="420">
        <v>201103210910</v>
      </c>
      <c r="I130" s="420"/>
      <c r="J130" s="419" t="s">
        <v>376</v>
      </c>
      <c r="K130" s="164" t="s">
        <v>2557</v>
      </c>
      <c r="L130" s="165" t="s">
        <v>1660</v>
      </c>
      <c r="M130" s="419" t="s">
        <v>115</v>
      </c>
      <c r="N130" s="419"/>
      <c r="O130" s="116"/>
      <c r="P130" s="116">
        <v>40623</v>
      </c>
      <c r="Q130" s="114">
        <v>0.38194444444444398</v>
      </c>
      <c r="R130" s="102" t="s">
        <v>306</v>
      </c>
      <c r="S130" s="559" t="s">
        <v>352</v>
      </c>
      <c r="T130" s="245">
        <v>133.19999999999999</v>
      </c>
      <c r="U130" s="245">
        <v>239.6</v>
      </c>
      <c r="V130" s="275">
        <f t="shared" si="47"/>
        <v>106.4</v>
      </c>
      <c r="W130" s="29">
        <v>125</v>
      </c>
      <c r="X130" s="33">
        <f t="shared" si="48"/>
        <v>851.2</v>
      </c>
      <c r="Y130" s="281" t="str">
        <f t="shared" si="57"/>
        <v xml:space="preserve">  </v>
      </c>
      <c r="Z130" s="29" t="s">
        <v>392</v>
      </c>
      <c r="AA130" s="245">
        <v>133</v>
      </c>
      <c r="AB130" s="245">
        <v>237.8</v>
      </c>
      <c r="AC130" s="275">
        <f t="shared" si="108"/>
        <v>104.80000000000001</v>
      </c>
      <c r="AD130" s="245">
        <v>133</v>
      </c>
      <c r="AE130" s="33">
        <f t="shared" si="124"/>
        <v>787.96992481203017</v>
      </c>
      <c r="AF130" s="281" t="str">
        <f t="shared" si="58"/>
        <v xml:space="preserve">  </v>
      </c>
      <c r="AG130" s="29" t="s">
        <v>427</v>
      </c>
      <c r="AH130" s="245">
        <v>133.5</v>
      </c>
      <c r="AI130" s="245">
        <v>237.1</v>
      </c>
      <c r="AJ130" s="33">
        <f t="shared" si="109"/>
        <v>103.6</v>
      </c>
      <c r="AK130" s="29">
        <v>125</v>
      </c>
      <c r="AL130" s="33">
        <f t="shared" si="110"/>
        <v>828.8</v>
      </c>
      <c r="AM130" s="281" t="str">
        <f t="shared" si="51"/>
        <v xml:space="preserve">  </v>
      </c>
      <c r="AN130" s="547">
        <f t="shared" si="111"/>
        <v>822.65664160401013</v>
      </c>
      <c r="AO130" s="547">
        <f t="shared" si="130"/>
        <v>32.059573318359455</v>
      </c>
      <c r="AP130" s="547">
        <f t="shared" si="123"/>
        <v>3.8970782823621195</v>
      </c>
      <c r="AQ130" s="29">
        <f t="shared" si="113"/>
        <v>3</v>
      </c>
      <c r="AR130" s="429" t="str">
        <f t="shared" si="59"/>
        <v xml:space="preserve">  </v>
      </c>
      <c r="AT130" s="662" t="s">
        <v>178</v>
      </c>
      <c r="AU130" s="662" t="s">
        <v>178</v>
      </c>
      <c r="AV130" s="662" t="s">
        <v>178</v>
      </c>
      <c r="AW130" s="661" t="s">
        <v>2720</v>
      </c>
      <c r="AX130" s="661" t="s">
        <v>2720</v>
      </c>
      <c r="AY130" s="10"/>
      <c r="AZ130" s="334"/>
      <c r="BA130" s="662" t="s">
        <v>178</v>
      </c>
      <c r="BB130" s="662" t="s">
        <v>178</v>
      </c>
      <c r="BC130" s="662" t="s">
        <v>178</v>
      </c>
      <c r="BD130" s="661" t="s">
        <v>2720</v>
      </c>
      <c r="BE130" s="661" t="s">
        <v>2720</v>
      </c>
      <c r="BF130" s="10" t="str">
        <f t="shared" si="114"/>
        <v xml:space="preserve">  </v>
      </c>
      <c r="BG130" s="334"/>
      <c r="BH130" s="852" t="s">
        <v>178</v>
      </c>
      <c r="BI130" s="21" t="s">
        <v>497</v>
      </c>
      <c r="BJ130" s="28">
        <v>5.8177479474144249</v>
      </c>
      <c r="BK130" s="28"/>
      <c r="BL130" s="28">
        <v>0.1</v>
      </c>
      <c r="BM130" s="28">
        <v>1</v>
      </c>
      <c r="BN130" s="31" t="str">
        <f t="shared" si="125"/>
        <v xml:space="preserve">  </v>
      </c>
      <c r="BP130" s="466" t="s">
        <v>480</v>
      </c>
      <c r="BQ130" s="716">
        <v>9.0830967024084233E-2</v>
      </c>
      <c r="BS130" s="727">
        <v>6.0000000000000001E-3</v>
      </c>
      <c r="BT130" s="716">
        <v>0.01</v>
      </c>
      <c r="BU130" s="31" t="str">
        <f t="shared" si="126"/>
        <v xml:space="preserve">  </v>
      </c>
      <c r="BV130" s="520"/>
      <c r="BW130" s="31">
        <f t="shared" si="131"/>
        <v>1.5612736723056579</v>
      </c>
      <c r="BX130" s="336"/>
      <c r="BY130" s="33">
        <v>226.34181399005564</v>
      </c>
      <c r="BZ130" s="31"/>
      <c r="CA130" s="680">
        <v>2</v>
      </c>
      <c r="CB130" s="680">
        <v>13</v>
      </c>
      <c r="CC130" s="680" t="str">
        <f t="shared" ref="CC130:CC135" si="135">IF(BY130&lt;CA130,"&lt;MDL",IF(BY130&lt;CB130,"E, &lt;RL",IF(BY130&gt;CB130,"  ",)))</f>
        <v xml:space="preserve">  </v>
      </c>
      <c r="CD130" s="335"/>
      <c r="CE130" s="547">
        <f>BY130*(X130/1000)</f>
        <v>192.66215206833539</v>
      </c>
      <c r="CF130" s="457"/>
      <c r="CG130" s="660">
        <v>0.5</v>
      </c>
      <c r="CH130" s="660">
        <v>3</v>
      </c>
      <c r="CI130" s="31" t="str">
        <f t="shared" si="117"/>
        <v xml:space="preserve">  </v>
      </c>
      <c r="CJ130" s="824"/>
      <c r="CK130" s="227">
        <v>2.1386483653837796</v>
      </c>
      <c r="CL130" s="227"/>
      <c r="CM130" s="227">
        <v>0.6</v>
      </c>
      <c r="CN130" s="227">
        <v>0.8</v>
      </c>
      <c r="CO130" s="31" t="str">
        <f t="shared" si="60"/>
        <v xml:space="preserve">  </v>
      </c>
      <c r="CP130" s="658"/>
      <c r="CQ130" s="28">
        <f>CK130*(AE130/1000)</f>
        <v>1.6851905916708281</v>
      </c>
      <c r="CR130" s="28"/>
      <c r="CS130" s="227">
        <v>0.1</v>
      </c>
      <c r="CT130" s="464">
        <v>0.13</v>
      </c>
      <c r="CU130" s="31" t="str">
        <f t="shared" si="61"/>
        <v xml:space="preserve">  </v>
      </c>
      <c r="CW130" s="336">
        <f>CK130/BY130*100</f>
        <v>0.94487550827782141</v>
      </c>
      <c r="CX130" s="227">
        <v>3.8915813935797967</v>
      </c>
      <c r="CY130" s="227"/>
      <c r="CZ130" s="10">
        <v>1.2</v>
      </c>
      <c r="DA130" s="910">
        <v>0.7</v>
      </c>
      <c r="DB130" s="675" t="str">
        <f t="shared" ref="DB130:DB131" si="136">IF(CX130&lt;DA130,"&lt;MDL",IF(CX130&lt;CZ130,"E, &lt;RL",IF(CX130&gt;CZ130,"  ",)))</f>
        <v xml:space="preserve">  </v>
      </c>
      <c r="DC130" s="550"/>
      <c r="DD130" s="28">
        <f>CX130*(AL130/1000)</f>
        <v>3.2253426589989354</v>
      </c>
      <c r="DE130" s="28"/>
      <c r="DF130" s="28">
        <v>0.2</v>
      </c>
      <c r="DG130" s="28">
        <v>0.12</v>
      </c>
      <c r="DH130" s="28" t="str">
        <f t="shared" ref="DH130:DH131" si="137">IF(DD130&lt;DG130,"&lt;MDL",IF(DD130&lt;DF130,"E, &lt;RL",IF(DD130&gt;DF130,"  ",)))</f>
        <v xml:space="preserve">  </v>
      </c>
      <c r="DI130" s="335"/>
      <c r="DJ130" s="31">
        <f>CX130/BY130*100</f>
        <v>1.7193382543760887</v>
      </c>
      <c r="DK130" s="550">
        <f>100*DD130/CE130</f>
        <v>1.6740925108398756</v>
      </c>
    </row>
    <row r="131" spans="1:116" ht="45" x14ac:dyDescent="0.25">
      <c r="A131" s="536" t="s">
        <v>2139</v>
      </c>
      <c r="B131" s="173" t="s">
        <v>1268</v>
      </c>
      <c r="C131" s="419" t="s">
        <v>584</v>
      </c>
      <c r="D131" s="419">
        <v>9</v>
      </c>
      <c r="E131" s="213"/>
      <c r="F131" s="421">
        <v>1</v>
      </c>
      <c r="G131" s="420">
        <v>11452900</v>
      </c>
      <c r="H131" s="420">
        <v>201103210950</v>
      </c>
      <c r="I131" s="420"/>
      <c r="J131" s="419" t="s">
        <v>376</v>
      </c>
      <c r="K131" s="663" t="s">
        <v>2558</v>
      </c>
      <c r="L131" s="165" t="s">
        <v>729</v>
      </c>
      <c r="M131" s="419" t="s">
        <v>43</v>
      </c>
      <c r="N131" s="419"/>
      <c r="O131" s="116"/>
      <c r="P131" s="116">
        <v>40623</v>
      </c>
      <c r="Q131" s="114">
        <v>0.40972222222222199</v>
      </c>
      <c r="R131" s="102" t="s">
        <v>307</v>
      </c>
      <c r="S131" s="559" t="s">
        <v>353</v>
      </c>
      <c r="T131" s="245">
        <v>132.69999999999999</v>
      </c>
      <c r="U131" s="245">
        <v>234.2</v>
      </c>
      <c r="V131" s="275">
        <f t="shared" si="47"/>
        <v>101.5</v>
      </c>
      <c r="W131" s="29">
        <v>125</v>
      </c>
      <c r="X131" s="33">
        <f t="shared" si="48"/>
        <v>812</v>
      </c>
      <c r="Y131" s="281" t="str">
        <f t="shared" si="57"/>
        <v xml:space="preserve">  </v>
      </c>
      <c r="Z131" s="29" t="s">
        <v>393</v>
      </c>
      <c r="AA131" s="245">
        <v>132.69999999999999</v>
      </c>
      <c r="AB131" s="245">
        <v>234.7</v>
      </c>
      <c r="AC131" s="275">
        <f t="shared" si="108"/>
        <v>102</v>
      </c>
      <c r="AD131" s="245">
        <v>125</v>
      </c>
      <c r="AE131" s="33">
        <f t="shared" si="124"/>
        <v>816</v>
      </c>
      <c r="AF131" s="281" t="str">
        <f t="shared" si="58"/>
        <v xml:space="preserve">  </v>
      </c>
      <c r="AG131" s="29" t="s">
        <v>428</v>
      </c>
      <c r="AH131" s="245">
        <v>132.5</v>
      </c>
      <c r="AI131" s="245">
        <v>236</v>
      </c>
      <c r="AJ131" s="33">
        <f t="shared" si="109"/>
        <v>103.5</v>
      </c>
      <c r="AK131" s="29">
        <v>125</v>
      </c>
      <c r="AL131" s="33">
        <f t="shared" si="110"/>
        <v>828</v>
      </c>
      <c r="AM131" s="281" t="str">
        <f t="shared" si="51"/>
        <v xml:space="preserve">  </v>
      </c>
      <c r="AN131" s="547">
        <f t="shared" si="111"/>
        <v>818.66666666666663</v>
      </c>
      <c r="AO131" s="547">
        <f t="shared" si="130"/>
        <v>8.3266639978645323</v>
      </c>
      <c r="AP131" s="547">
        <f t="shared" si="123"/>
        <v>1.017100651204951</v>
      </c>
      <c r="AQ131" s="29">
        <f t="shared" si="113"/>
        <v>3</v>
      </c>
      <c r="AR131" s="429" t="str">
        <f t="shared" si="59"/>
        <v xml:space="preserve">  </v>
      </c>
      <c r="AT131" s="662" t="s">
        <v>178</v>
      </c>
      <c r="AU131" s="662" t="s">
        <v>178</v>
      </c>
      <c r="AV131" s="662" t="s">
        <v>178</v>
      </c>
      <c r="AW131" s="661" t="s">
        <v>2720</v>
      </c>
      <c r="AX131" s="661" t="s">
        <v>2720</v>
      </c>
      <c r="AY131" s="10"/>
      <c r="AZ131" s="334"/>
      <c r="BA131" s="662" t="s">
        <v>178</v>
      </c>
      <c r="BB131" s="662" t="s">
        <v>178</v>
      </c>
      <c r="BC131" s="662" t="s">
        <v>178</v>
      </c>
      <c r="BD131" s="661" t="s">
        <v>2720</v>
      </c>
      <c r="BE131" s="661" t="s">
        <v>2720</v>
      </c>
      <c r="BF131" s="10" t="str">
        <f t="shared" si="114"/>
        <v xml:space="preserve">  </v>
      </c>
      <c r="BG131" s="334"/>
      <c r="BH131" s="852" t="s">
        <v>178</v>
      </c>
      <c r="BI131" s="21" t="s">
        <v>498</v>
      </c>
      <c r="BJ131" s="28">
        <v>5.1462986761142027</v>
      </c>
      <c r="BK131" s="28"/>
      <c r="BL131" s="28">
        <v>0.1</v>
      </c>
      <c r="BM131" s="28">
        <v>1</v>
      </c>
      <c r="BN131" s="31" t="str">
        <f t="shared" si="125"/>
        <v xml:space="preserve">  </v>
      </c>
      <c r="BP131" s="466" t="s">
        <v>480</v>
      </c>
      <c r="BQ131" s="716">
        <v>0.10369419393820459</v>
      </c>
      <c r="BS131" s="727">
        <v>6.0000000000000001E-3</v>
      </c>
      <c r="BT131" s="716">
        <v>0.01</v>
      </c>
      <c r="BU131" s="31" t="str">
        <f t="shared" si="126"/>
        <v xml:space="preserve">  </v>
      </c>
      <c r="BV131" s="520"/>
      <c r="BW131" s="31">
        <f t="shared" si="131"/>
        <v>2.0149276298223056</v>
      </c>
      <c r="BX131" s="336"/>
      <c r="BY131" s="33">
        <v>238.86502169465385</v>
      </c>
      <c r="BZ131" s="31"/>
      <c r="CA131" s="680">
        <v>2</v>
      </c>
      <c r="CB131" s="680">
        <v>13</v>
      </c>
      <c r="CC131" s="680" t="str">
        <f t="shared" si="135"/>
        <v xml:space="preserve">  </v>
      </c>
      <c r="CD131" s="335"/>
      <c r="CE131" s="547">
        <f>BY131*(X131/1000)</f>
        <v>193.95839761605893</v>
      </c>
      <c r="CF131" s="457"/>
      <c r="CG131" s="660">
        <v>0.5</v>
      </c>
      <c r="CH131" s="660">
        <v>3</v>
      </c>
      <c r="CI131" s="31" t="str">
        <f t="shared" si="117"/>
        <v xml:space="preserve">  </v>
      </c>
      <c r="CJ131" s="824"/>
      <c r="CK131" s="227">
        <v>2.053176311407531</v>
      </c>
      <c r="CL131" s="227"/>
      <c r="CM131" s="227">
        <v>0.6</v>
      </c>
      <c r="CN131" s="227">
        <v>0.8</v>
      </c>
      <c r="CO131" s="31" t="str">
        <f t="shared" si="60"/>
        <v xml:space="preserve">  </v>
      </c>
      <c r="CP131" s="658"/>
      <c r="CQ131" s="28">
        <f>CK131*(AE131/1000)</f>
        <v>1.6753918701085451</v>
      </c>
      <c r="CR131" s="28"/>
      <c r="CS131" s="227">
        <v>0.1</v>
      </c>
      <c r="CT131" s="464">
        <v>0.13</v>
      </c>
      <c r="CU131" s="31" t="str">
        <f t="shared" si="61"/>
        <v xml:space="preserve">  </v>
      </c>
      <c r="CW131" s="336">
        <f>CK131/BY131*100</f>
        <v>0.85955503105521625</v>
      </c>
      <c r="CX131" s="227">
        <v>4.2676559634737945</v>
      </c>
      <c r="CY131" s="227"/>
      <c r="CZ131" s="10">
        <v>1.2</v>
      </c>
      <c r="DA131" s="910">
        <v>0.7</v>
      </c>
      <c r="DB131" s="675" t="str">
        <f t="shared" si="136"/>
        <v xml:space="preserve">  </v>
      </c>
      <c r="DC131" s="550"/>
      <c r="DD131" s="28">
        <f>CX131*(AL131/1000)</f>
        <v>3.5336191377563018</v>
      </c>
      <c r="DE131" s="28"/>
      <c r="DF131" s="28">
        <v>0.2</v>
      </c>
      <c r="DG131" s="28">
        <v>0.12</v>
      </c>
      <c r="DH131" s="28" t="str">
        <f t="shared" si="137"/>
        <v xml:space="preserve">  </v>
      </c>
      <c r="DI131" s="335"/>
      <c r="DJ131" s="31">
        <f>CX131/BY131*100</f>
        <v>1.7866391375331747</v>
      </c>
      <c r="DK131" s="550">
        <f>100*DD131/CE131</f>
        <v>1.821843849602794</v>
      </c>
    </row>
    <row r="132" spans="1:116" ht="15" x14ac:dyDescent="0.25">
      <c r="A132" s="536" t="s">
        <v>2140</v>
      </c>
      <c r="B132" s="173" t="s">
        <v>1269</v>
      </c>
      <c r="C132" s="102" t="s">
        <v>584</v>
      </c>
      <c r="D132" s="419">
        <v>9</v>
      </c>
      <c r="E132" s="213"/>
      <c r="F132" s="421">
        <v>1</v>
      </c>
      <c r="G132" s="187">
        <v>11452800</v>
      </c>
      <c r="H132" s="420">
        <v>201103220800</v>
      </c>
      <c r="I132" s="420"/>
      <c r="J132" s="419" t="s">
        <v>376</v>
      </c>
      <c r="K132" s="164" t="s">
        <v>2557</v>
      </c>
      <c r="L132" s="165" t="s">
        <v>1660</v>
      </c>
      <c r="M132" s="419" t="s">
        <v>115</v>
      </c>
      <c r="N132" s="419"/>
      <c r="O132" s="116"/>
      <c r="P132" s="116">
        <v>40624</v>
      </c>
      <c r="Q132" s="114">
        <v>0.33333333333333298</v>
      </c>
      <c r="R132" s="102" t="s">
        <v>308</v>
      </c>
      <c r="S132" s="559" t="s">
        <v>354</v>
      </c>
      <c r="T132" s="245">
        <v>132.30000000000001</v>
      </c>
      <c r="U132" s="245">
        <v>160.70000000000002</v>
      </c>
      <c r="V132" s="275">
        <f t="shared" si="47"/>
        <v>28.400000000000006</v>
      </c>
      <c r="W132" s="29">
        <v>125</v>
      </c>
      <c r="X132" s="33">
        <f t="shared" si="48"/>
        <v>227.20000000000005</v>
      </c>
      <c r="Y132" s="281" t="str">
        <f t="shared" si="57"/>
        <v xml:space="preserve">  </v>
      </c>
      <c r="Z132" s="29" t="s">
        <v>394</v>
      </c>
      <c r="AA132" s="245">
        <v>132.1</v>
      </c>
      <c r="AB132" s="245">
        <v>161.5</v>
      </c>
      <c r="AC132" s="275">
        <f t="shared" si="108"/>
        <v>29.400000000000006</v>
      </c>
      <c r="AD132" s="245">
        <v>125</v>
      </c>
      <c r="AE132" s="33">
        <f t="shared" si="124"/>
        <v>235.20000000000005</v>
      </c>
      <c r="AF132" s="281" t="str">
        <f t="shared" si="58"/>
        <v xml:space="preserve">  </v>
      </c>
      <c r="AG132" s="29" t="s">
        <v>429</v>
      </c>
      <c r="AH132" s="245">
        <v>132.5</v>
      </c>
      <c r="AI132" s="245">
        <v>161.39999999999998</v>
      </c>
      <c r="AJ132" s="33">
        <f t="shared" si="109"/>
        <v>28.899999999999977</v>
      </c>
      <c r="AK132" s="29">
        <v>125</v>
      </c>
      <c r="AL132" s="33">
        <f t="shared" si="110"/>
        <v>231.19999999999982</v>
      </c>
      <c r="AM132" s="281" t="str">
        <f t="shared" si="51"/>
        <v xml:space="preserve">  </v>
      </c>
      <c r="AN132" s="547">
        <f t="shared" si="111"/>
        <v>231.19999999999996</v>
      </c>
      <c r="AO132" s="547">
        <f t="shared" si="130"/>
        <v>4</v>
      </c>
      <c r="AP132" s="547">
        <f t="shared" si="123"/>
        <v>1.7301038062283738</v>
      </c>
      <c r="AQ132" s="29">
        <f t="shared" si="113"/>
        <v>3</v>
      </c>
      <c r="AR132" s="429" t="str">
        <f t="shared" si="59"/>
        <v xml:space="preserve">  </v>
      </c>
      <c r="AT132" s="662" t="s">
        <v>178</v>
      </c>
      <c r="AU132" s="662" t="s">
        <v>178</v>
      </c>
      <c r="AV132" s="662" t="s">
        <v>178</v>
      </c>
      <c r="AW132" s="661" t="s">
        <v>2720</v>
      </c>
      <c r="AX132" s="661" t="s">
        <v>2720</v>
      </c>
      <c r="AY132" s="10"/>
      <c r="AZ132" s="334"/>
      <c r="BA132" s="662" t="s">
        <v>178</v>
      </c>
      <c r="BB132" s="662" t="s">
        <v>178</v>
      </c>
      <c r="BC132" s="662" t="s">
        <v>178</v>
      </c>
      <c r="BD132" s="661" t="s">
        <v>2720</v>
      </c>
      <c r="BE132" s="661" t="s">
        <v>2720</v>
      </c>
      <c r="BF132" s="10" t="str">
        <f t="shared" si="114"/>
        <v xml:space="preserve">  </v>
      </c>
      <c r="BG132" s="334"/>
      <c r="BH132" s="852" t="s">
        <v>178</v>
      </c>
      <c r="BI132" s="21" t="s">
        <v>499</v>
      </c>
      <c r="BJ132" s="28">
        <v>3.064632058217061</v>
      </c>
      <c r="BK132" s="28"/>
      <c r="BL132" s="28">
        <v>0.1</v>
      </c>
      <c r="BM132" s="28">
        <v>1</v>
      </c>
      <c r="BN132" s="31" t="str">
        <f t="shared" si="125"/>
        <v xml:space="preserve">  </v>
      </c>
      <c r="BP132" s="466" t="s">
        <v>480</v>
      </c>
      <c r="BQ132" s="716">
        <v>5.4735123179140623E-2</v>
      </c>
      <c r="BS132" s="727">
        <v>6.0000000000000001E-3</v>
      </c>
      <c r="BT132" s="716">
        <v>0.01</v>
      </c>
      <c r="BU132" s="31" t="str">
        <f t="shared" si="126"/>
        <v xml:space="preserve">  </v>
      </c>
      <c r="BV132" s="520"/>
      <c r="BW132" s="31">
        <f t="shared" si="131"/>
        <v>1.786025928704289</v>
      </c>
      <c r="BX132" s="336"/>
      <c r="BY132" s="33">
        <v>219.72187430002066</v>
      </c>
      <c r="BZ132" s="31"/>
      <c r="CA132" s="680">
        <v>2</v>
      </c>
      <c r="CB132" s="680">
        <v>13</v>
      </c>
      <c r="CC132" s="680" t="str">
        <f t="shared" si="135"/>
        <v xml:space="preserve">  </v>
      </c>
      <c r="CD132" s="335"/>
      <c r="CE132" s="547">
        <f>BY132*(X132/1000)</f>
        <v>49.920809840964701</v>
      </c>
      <c r="CF132" s="457"/>
      <c r="CG132" s="660">
        <v>0.5</v>
      </c>
      <c r="CH132" s="660">
        <v>3</v>
      </c>
      <c r="CI132" s="31" t="str">
        <f t="shared" si="117"/>
        <v xml:space="preserve">  </v>
      </c>
      <c r="CJ132" s="824"/>
      <c r="CK132" s="227">
        <v>2.2723280545685434</v>
      </c>
      <c r="CL132" s="227"/>
      <c r="CM132" s="227">
        <v>0.6</v>
      </c>
      <c r="CN132" s="227">
        <v>0.8</v>
      </c>
      <c r="CO132" s="31" t="str">
        <f t="shared" si="60"/>
        <v xml:space="preserve">  </v>
      </c>
      <c r="CP132" s="658"/>
      <c r="CQ132" s="28">
        <f>CK132*(AE132/1000)</f>
        <v>0.53445155843452152</v>
      </c>
      <c r="CR132" s="28"/>
      <c r="CS132" s="227">
        <v>0.1</v>
      </c>
      <c r="CT132" s="464">
        <v>0.13</v>
      </c>
      <c r="CU132" s="31" t="str">
        <f t="shared" si="61"/>
        <v xml:space="preserve">  </v>
      </c>
      <c r="CW132" s="336">
        <f>CK132/BY132*100</f>
        <v>1.034183811606203</v>
      </c>
      <c r="CX132" s="479" t="s">
        <v>2720</v>
      </c>
      <c r="CY132" s="479" t="s">
        <v>2720</v>
      </c>
      <c r="CZ132" s="31" t="s">
        <v>2720</v>
      </c>
      <c r="DA132" s="910" t="s">
        <v>2720</v>
      </c>
      <c r="DB132" s="742" t="s">
        <v>2720</v>
      </c>
      <c r="DC132" s="925" t="s">
        <v>468</v>
      </c>
      <c r="DD132" s="479" t="s">
        <v>2720</v>
      </c>
      <c r="DE132" s="479" t="s">
        <v>2720</v>
      </c>
      <c r="DF132" s="31" t="s">
        <v>2720</v>
      </c>
      <c r="DG132" s="660" t="s">
        <v>2720</v>
      </c>
      <c r="DH132" s="742" t="s">
        <v>2720</v>
      </c>
      <c r="DI132" s="794" t="s">
        <v>468</v>
      </c>
      <c r="DJ132" s="820" t="s">
        <v>2720</v>
      </c>
      <c r="DK132" s="895" t="s">
        <v>2720</v>
      </c>
    </row>
    <row r="133" spans="1:116" ht="15" x14ac:dyDescent="0.25">
      <c r="A133" s="536" t="s">
        <v>2141</v>
      </c>
      <c r="B133" s="169" t="s">
        <v>1270</v>
      </c>
      <c r="C133" s="121" t="s">
        <v>585</v>
      </c>
      <c r="D133" s="104">
        <v>5</v>
      </c>
      <c r="E133" s="213"/>
      <c r="F133" s="421">
        <v>4</v>
      </c>
      <c r="G133" s="171">
        <v>11452800</v>
      </c>
      <c r="H133" s="184">
        <v>201103220800</v>
      </c>
      <c r="I133" s="184"/>
      <c r="J133" s="104" t="s">
        <v>376</v>
      </c>
      <c r="K133" s="164" t="s">
        <v>2557</v>
      </c>
      <c r="L133" s="211" t="s">
        <v>1660</v>
      </c>
      <c r="M133" s="104" t="s">
        <v>115</v>
      </c>
      <c r="N133" s="104"/>
      <c r="O133" s="160" t="s">
        <v>333</v>
      </c>
      <c r="P133" s="160">
        <v>40624</v>
      </c>
      <c r="Q133" s="161">
        <v>0.33333333333333298</v>
      </c>
      <c r="R133" s="121" t="s">
        <v>334</v>
      </c>
      <c r="S133" s="284" t="s">
        <v>355</v>
      </c>
      <c r="T133" s="128" t="s">
        <v>377</v>
      </c>
      <c r="U133" s="130">
        <v>164.1</v>
      </c>
      <c r="V133" s="242"/>
      <c r="W133" s="124">
        <v>150</v>
      </c>
      <c r="X133" s="242"/>
      <c r="Y133" s="281"/>
      <c r="Z133" s="124" t="s">
        <v>395</v>
      </c>
      <c r="AA133" s="130">
        <v>133.80000000000001</v>
      </c>
      <c r="AB133" s="128" t="s">
        <v>377</v>
      </c>
      <c r="AC133" s="228"/>
      <c r="AD133" s="130">
        <v>150</v>
      </c>
      <c r="AE133" s="228"/>
      <c r="AF133" s="281"/>
      <c r="AG133" s="124" t="s">
        <v>355</v>
      </c>
      <c r="AH133" s="130">
        <v>133.69999999999999</v>
      </c>
      <c r="AI133" s="128" t="s">
        <v>377</v>
      </c>
      <c r="AJ133" s="228"/>
      <c r="AK133" s="124">
        <v>150</v>
      </c>
      <c r="AL133" s="228"/>
      <c r="AM133" s="281"/>
      <c r="AN133" s="72"/>
      <c r="AO133" s="72"/>
      <c r="AP133" s="72"/>
      <c r="AQ133" s="228"/>
      <c r="AR133" s="429"/>
      <c r="AS133" s="492"/>
      <c r="AT133" s="662" t="s">
        <v>178</v>
      </c>
      <c r="AU133" s="662" t="s">
        <v>178</v>
      </c>
      <c r="AV133" s="662" t="s">
        <v>178</v>
      </c>
      <c r="AW133" s="661" t="s">
        <v>2720</v>
      </c>
      <c r="AX133" s="661" t="s">
        <v>2720</v>
      </c>
      <c r="AY133" s="10"/>
      <c r="AZ133" s="334"/>
      <c r="BA133" s="662" t="s">
        <v>178</v>
      </c>
      <c r="BB133" s="662" t="s">
        <v>178</v>
      </c>
      <c r="BC133" s="662" t="s">
        <v>178</v>
      </c>
      <c r="BD133" s="661" t="s">
        <v>2720</v>
      </c>
      <c r="BE133" s="661" t="s">
        <v>2720</v>
      </c>
      <c r="BF133" s="10" t="str">
        <f t="shared" si="114"/>
        <v xml:space="preserve">  </v>
      </c>
      <c r="BG133" s="334"/>
      <c r="BH133" s="852" t="s">
        <v>178</v>
      </c>
      <c r="BI133" s="694" t="s">
        <v>2720</v>
      </c>
      <c r="BJ133" s="479" t="s">
        <v>2720</v>
      </c>
      <c r="BK133" s="479" t="s">
        <v>2720</v>
      </c>
      <c r="BL133" s="479" t="s">
        <v>2720</v>
      </c>
      <c r="BM133" s="479" t="s">
        <v>2720</v>
      </c>
      <c r="BN133" s="661" t="s">
        <v>2720</v>
      </c>
      <c r="BP133" s="694" t="s">
        <v>2720</v>
      </c>
      <c r="BQ133" s="742" t="s">
        <v>2720</v>
      </c>
      <c r="BR133" s="742" t="s">
        <v>2720</v>
      </c>
      <c r="BS133" s="742" t="s">
        <v>2720</v>
      </c>
      <c r="BT133" s="742" t="s">
        <v>2720</v>
      </c>
      <c r="BU133" s="661" t="s">
        <v>2720</v>
      </c>
      <c r="BV133" s="520"/>
      <c r="BW133" s="661" t="s">
        <v>2720</v>
      </c>
      <c r="BX133" s="793"/>
      <c r="BY133" s="33">
        <v>231.74539321555349</v>
      </c>
      <c r="BZ133" s="31"/>
      <c r="CA133" s="680">
        <v>2</v>
      </c>
      <c r="CB133" s="680">
        <v>13</v>
      </c>
      <c r="CC133" s="680" t="str">
        <f t="shared" si="135"/>
        <v xml:space="preserve">  </v>
      </c>
      <c r="CD133" s="807" t="s">
        <v>3068</v>
      </c>
      <c r="CE133" s="820">
        <v>49.193639744148676</v>
      </c>
      <c r="CF133" s="107"/>
      <c r="CG133" s="660">
        <v>0.5</v>
      </c>
      <c r="CH133" s="660">
        <v>3</v>
      </c>
      <c r="CI133" s="31" t="str">
        <f t="shared" si="117"/>
        <v xml:space="preserve">  </v>
      </c>
      <c r="CJ133" s="831"/>
      <c r="CK133" s="884" t="s">
        <v>2720</v>
      </c>
      <c r="CL133" s="884" t="s">
        <v>2720</v>
      </c>
      <c r="CM133" s="884" t="s">
        <v>2720</v>
      </c>
      <c r="CN133" s="884" t="s">
        <v>2720</v>
      </c>
      <c r="CO133" s="874" t="s">
        <v>2720</v>
      </c>
      <c r="CP133" s="794" t="s">
        <v>3083</v>
      </c>
      <c r="CQ133" s="479" t="s">
        <v>2720</v>
      </c>
      <c r="CR133" s="479" t="s">
        <v>2720</v>
      </c>
      <c r="CS133" s="479" t="s">
        <v>2720</v>
      </c>
      <c r="CT133" s="479" t="s">
        <v>2720</v>
      </c>
      <c r="CU133" s="31">
        <f t="shared" si="61"/>
        <v>0</v>
      </c>
      <c r="CW133" s="895" t="s">
        <v>2720</v>
      </c>
      <c r="CX133" s="479" t="s">
        <v>2720</v>
      </c>
      <c r="CY133" s="479" t="s">
        <v>2720</v>
      </c>
      <c r="CZ133" s="31" t="s">
        <v>2720</v>
      </c>
      <c r="DA133" s="910" t="s">
        <v>2720</v>
      </c>
      <c r="DB133" s="742" t="s">
        <v>2720</v>
      </c>
      <c r="DC133" s="926" t="s">
        <v>469</v>
      </c>
      <c r="DD133" s="479" t="s">
        <v>2720</v>
      </c>
      <c r="DE133" s="479" t="s">
        <v>2720</v>
      </c>
      <c r="DF133" s="31" t="s">
        <v>2720</v>
      </c>
      <c r="DG133" s="660" t="s">
        <v>2720</v>
      </c>
      <c r="DH133" s="742" t="s">
        <v>2720</v>
      </c>
      <c r="DI133" s="807" t="s">
        <v>469</v>
      </c>
      <c r="DJ133" s="820" t="s">
        <v>2720</v>
      </c>
      <c r="DK133" s="895" t="s">
        <v>2720</v>
      </c>
      <c r="DL133" s="76"/>
    </row>
    <row r="134" spans="1:116" ht="45" x14ac:dyDescent="0.25">
      <c r="A134" s="536" t="s">
        <v>2142</v>
      </c>
      <c r="B134" s="173" t="s">
        <v>1271</v>
      </c>
      <c r="C134" s="419" t="s">
        <v>584</v>
      </c>
      <c r="D134" s="419">
        <v>9</v>
      </c>
      <c r="E134" s="213"/>
      <c r="F134" s="421">
        <v>1</v>
      </c>
      <c r="G134" s="420">
        <v>11452900</v>
      </c>
      <c r="H134" s="420">
        <v>201103220840</v>
      </c>
      <c r="I134" s="420"/>
      <c r="J134" s="419" t="s">
        <v>376</v>
      </c>
      <c r="K134" s="663" t="s">
        <v>2558</v>
      </c>
      <c r="L134" s="165" t="s">
        <v>729</v>
      </c>
      <c r="M134" s="419" t="s">
        <v>43</v>
      </c>
      <c r="N134" s="419"/>
      <c r="O134" s="116"/>
      <c r="P134" s="116">
        <v>40624</v>
      </c>
      <c r="Q134" s="114">
        <v>0.36111111111111099</v>
      </c>
      <c r="R134" s="102" t="s">
        <v>309</v>
      </c>
      <c r="S134" s="559" t="s">
        <v>356</v>
      </c>
      <c r="T134" s="245">
        <v>131.6</v>
      </c>
      <c r="U134" s="29">
        <v>181.7</v>
      </c>
      <c r="V134" s="275">
        <f t="shared" ref="V134:V150" si="138">U134-T134</f>
        <v>50.099999999999994</v>
      </c>
      <c r="W134" s="245">
        <v>150</v>
      </c>
      <c r="X134" s="33">
        <f t="shared" ref="X134:X149" si="139">V134/(W134/1000)</f>
        <v>334</v>
      </c>
      <c r="Y134" s="281" t="str">
        <f t="shared" si="57"/>
        <v xml:space="preserve">  </v>
      </c>
      <c r="Z134" s="29" t="s">
        <v>396</v>
      </c>
      <c r="AA134" s="245">
        <v>131.6</v>
      </c>
      <c r="AB134" s="245">
        <v>182.9</v>
      </c>
      <c r="AC134" s="275">
        <f t="shared" si="108"/>
        <v>51.300000000000011</v>
      </c>
      <c r="AD134" s="29">
        <v>160</v>
      </c>
      <c r="AE134" s="33">
        <f>AC134/(AD134/1000)</f>
        <v>320.62500000000006</v>
      </c>
      <c r="AF134" s="281" t="str">
        <f t="shared" si="58"/>
        <v xml:space="preserve">  </v>
      </c>
      <c r="AG134" s="29" t="s">
        <v>430</v>
      </c>
      <c r="AH134" s="245">
        <v>131.1</v>
      </c>
      <c r="AI134" s="245">
        <v>180.9</v>
      </c>
      <c r="AJ134" s="33">
        <f t="shared" si="109"/>
        <v>49.800000000000011</v>
      </c>
      <c r="AK134" s="29">
        <v>150</v>
      </c>
      <c r="AL134" s="33">
        <f>AJ134/(AK134/1000)</f>
        <v>332.00000000000011</v>
      </c>
      <c r="AM134" s="281" t="str">
        <f t="shared" si="51"/>
        <v xml:space="preserve">  </v>
      </c>
      <c r="AN134" s="547">
        <f>AVERAGE(X134,AE134,AL134)</f>
        <v>328.87500000000006</v>
      </c>
      <c r="AO134" s="547">
        <f>STDEV(X134,AE134,AL134)</f>
        <v>7.2143520152540299</v>
      </c>
      <c r="AP134" s="547">
        <f t="shared" si="123"/>
        <v>2.1936456146724526</v>
      </c>
      <c r="AQ134" s="29">
        <f>COUNT(X134,AE134,AL134)</f>
        <v>3</v>
      </c>
      <c r="AR134" s="429" t="str">
        <f t="shared" si="59"/>
        <v xml:space="preserve">  </v>
      </c>
      <c r="AT134" s="662" t="s">
        <v>178</v>
      </c>
      <c r="AU134" s="662" t="s">
        <v>178</v>
      </c>
      <c r="AV134" s="662" t="s">
        <v>178</v>
      </c>
      <c r="AW134" s="661" t="s">
        <v>2720</v>
      </c>
      <c r="AX134" s="661" t="s">
        <v>2720</v>
      </c>
      <c r="AY134" s="10"/>
      <c r="AZ134" s="334"/>
      <c r="BA134" s="662" t="s">
        <v>178</v>
      </c>
      <c r="BB134" s="662" t="s">
        <v>178</v>
      </c>
      <c r="BC134" s="662" t="s">
        <v>178</v>
      </c>
      <c r="BD134" s="661" t="s">
        <v>2720</v>
      </c>
      <c r="BE134" s="661" t="s">
        <v>2720</v>
      </c>
      <c r="BF134" s="10" t="str">
        <f t="shared" si="114"/>
        <v xml:space="preserve">  </v>
      </c>
      <c r="BG134" s="334"/>
      <c r="BH134" s="852" t="s">
        <v>178</v>
      </c>
      <c r="BI134" s="21" t="s">
        <v>501</v>
      </c>
      <c r="BJ134" s="28">
        <v>2.6402935389039781</v>
      </c>
      <c r="BK134" s="28"/>
      <c r="BL134" s="28">
        <v>0.1</v>
      </c>
      <c r="BM134" s="28">
        <v>1</v>
      </c>
      <c r="BN134" s="31" t="str">
        <f>IF(BJ134&lt;BL134,"&lt;MDL",IF(BJ134&lt;BM134,"E, &lt;RL",IF(BJ134&gt;BM134,"  ",)))</f>
        <v xml:space="preserve">  </v>
      </c>
      <c r="BP134" s="466" t="s">
        <v>480</v>
      </c>
      <c r="BQ134" s="716">
        <v>4.7068767692233893E-2</v>
      </c>
      <c r="BR134" s="716">
        <v>2.3580689120965628E-3</v>
      </c>
      <c r="BS134" s="727">
        <v>6.0000000000000001E-3</v>
      </c>
      <c r="BT134" s="716">
        <v>0.01</v>
      </c>
      <c r="BU134" s="31" t="str">
        <f>IF(BQ134&lt;BS134,"&lt;MDL",IF(BQ134&lt;BT134,"E, &lt;RL",IF(BQ134&gt;BT134,"  ",)))</f>
        <v xml:space="preserve">  </v>
      </c>
      <c r="BV134" s="520"/>
      <c r="BW134" s="31">
        <f>BQ134/BJ134*100</f>
        <v>1.7827096494646872</v>
      </c>
      <c r="BX134" s="336"/>
      <c r="BY134" s="33">
        <v>251.87810956867779</v>
      </c>
      <c r="BZ134" s="31"/>
      <c r="CA134" s="680">
        <v>2</v>
      </c>
      <c r="CB134" s="680">
        <v>13</v>
      </c>
      <c r="CC134" s="680" t="str">
        <f t="shared" si="135"/>
        <v xml:space="preserve">  </v>
      </c>
      <c r="CD134" s="335"/>
      <c r="CE134" s="547">
        <f>BY134*(X134/1000)</f>
        <v>84.127288595938381</v>
      </c>
      <c r="CF134" s="457"/>
      <c r="CG134" s="660">
        <v>0.5</v>
      </c>
      <c r="CH134" s="660">
        <v>3</v>
      </c>
      <c r="CI134" s="31" t="str">
        <f t="shared" si="117"/>
        <v xml:space="preserve">  </v>
      </c>
      <c r="CJ134" s="824"/>
      <c r="CK134" s="227">
        <v>2.1845139937488094</v>
      </c>
      <c r="CL134" s="227"/>
      <c r="CM134" s="227">
        <v>0.6</v>
      </c>
      <c r="CN134" s="227">
        <v>0.8</v>
      </c>
      <c r="CO134" s="31" t="str">
        <f t="shared" si="60"/>
        <v xml:space="preserve">  </v>
      </c>
      <c r="CP134" s="658"/>
      <c r="CQ134" s="28">
        <f>CK134*(AE134/1000)</f>
        <v>0.70040979924571212</v>
      </c>
      <c r="CR134" s="28"/>
      <c r="CS134" s="227">
        <v>0.1</v>
      </c>
      <c r="CT134" s="464">
        <v>0.13</v>
      </c>
      <c r="CU134" s="31" t="str">
        <f t="shared" si="61"/>
        <v xml:space="preserve">  </v>
      </c>
      <c r="CW134" s="336">
        <f>CK134/BY134*100</f>
        <v>0.86729013390231657</v>
      </c>
      <c r="CX134" s="227">
        <v>3.8882763698688776</v>
      </c>
      <c r="CY134" s="227"/>
      <c r="CZ134" s="10">
        <v>1.2</v>
      </c>
      <c r="DA134" s="910">
        <v>0.7</v>
      </c>
      <c r="DB134" s="675" t="str">
        <f t="shared" ref="DB134:DB135" si="140">IF(CX134&lt;DA134,"&lt;MDL",IF(CX134&lt;CZ134,"E, &lt;RL",IF(CX134&gt;CZ134,"  ",)))</f>
        <v xml:space="preserve">  </v>
      </c>
      <c r="DC134" s="550"/>
      <c r="DD134" s="28">
        <f>CX134*(AL134/1000)</f>
        <v>1.2909077547964678</v>
      </c>
      <c r="DE134" s="28"/>
      <c r="DF134" s="28">
        <v>0.2</v>
      </c>
      <c r="DG134" s="28">
        <v>0.12</v>
      </c>
      <c r="DH134" s="28" t="str">
        <f t="shared" ref="DH134:DH135" si="141">IF(DD134&lt;DG134,"&lt;MDL",IF(DD134&lt;DF134,"E, &lt;RL",IF(DD134&gt;DF134,"  ",)))</f>
        <v xml:space="preserve">  </v>
      </c>
      <c r="DI134" s="335"/>
      <c r="DJ134" s="31">
        <f>CX134/BY134*100</f>
        <v>1.5437134955980323</v>
      </c>
      <c r="DK134" s="550">
        <f>100*DD134/CE134</f>
        <v>1.5344697022112179</v>
      </c>
    </row>
    <row r="135" spans="1:116" ht="45" x14ac:dyDescent="0.25">
      <c r="A135" s="536" t="s">
        <v>2143</v>
      </c>
      <c r="B135" s="173" t="s">
        <v>1272</v>
      </c>
      <c r="C135" s="102" t="s">
        <v>584</v>
      </c>
      <c r="D135" s="419">
        <v>9</v>
      </c>
      <c r="E135" s="213"/>
      <c r="F135" s="421">
        <v>1</v>
      </c>
      <c r="G135" s="420">
        <v>11452600</v>
      </c>
      <c r="H135" s="420">
        <v>201103221030</v>
      </c>
      <c r="I135" s="420"/>
      <c r="J135" s="419" t="s">
        <v>376</v>
      </c>
      <c r="K135" s="663" t="s">
        <v>2556</v>
      </c>
      <c r="L135" s="163" t="s">
        <v>1658</v>
      </c>
      <c r="M135" s="419" t="s">
        <v>329</v>
      </c>
      <c r="N135" s="419"/>
      <c r="O135" s="116"/>
      <c r="P135" s="117">
        <v>40624</v>
      </c>
      <c r="Q135" s="114">
        <v>0.4513888888888889</v>
      </c>
      <c r="R135" s="102" t="s">
        <v>310</v>
      </c>
      <c r="S135" s="559" t="s">
        <v>357</v>
      </c>
      <c r="T135" s="245">
        <v>133</v>
      </c>
      <c r="U135" s="29">
        <v>271.89999999999998</v>
      </c>
      <c r="V135" s="275">
        <f t="shared" si="138"/>
        <v>138.89999999999998</v>
      </c>
      <c r="W135" s="245">
        <v>150</v>
      </c>
      <c r="X135" s="33">
        <f t="shared" si="139"/>
        <v>925.99999999999989</v>
      </c>
      <c r="Y135" s="281" t="str">
        <f t="shared" si="57"/>
        <v xml:space="preserve">  </v>
      </c>
      <c r="Z135" s="29" t="s">
        <v>397</v>
      </c>
      <c r="AA135" s="245">
        <v>133.30000000000001</v>
      </c>
      <c r="AB135" s="245">
        <v>276.39999999999998</v>
      </c>
      <c r="AC135" s="275">
        <f t="shared" si="108"/>
        <v>143.09999999999997</v>
      </c>
      <c r="AD135" s="29">
        <v>150</v>
      </c>
      <c r="AE135" s="33">
        <f>AC135/(AD135/1000)</f>
        <v>953.99999999999977</v>
      </c>
      <c r="AF135" s="281" t="str">
        <f t="shared" si="58"/>
        <v xml:space="preserve">  </v>
      </c>
      <c r="AG135" s="29" t="s">
        <v>431</v>
      </c>
      <c r="AH135" s="245">
        <v>133.4</v>
      </c>
      <c r="AI135" s="245">
        <v>276.39999999999998</v>
      </c>
      <c r="AJ135" s="33">
        <f t="shared" si="109"/>
        <v>142.99999999999997</v>
      </c>
      <c r="AK135" s="29">
        <v>150</v>
      </c>
      <c r="AL135" s="33">
        <f>AJ135/(AK135/1000)</f>
        <v>953.33333333333314</v>
      </c>
      <c r="AM135" s="281" t="str">
        <f t="shared" si="51"/>
        <v xml:space="preserve">  </v>
      </c>
      <c r="AN135" s="547">
        <f>AVERAGE(X135,AE135,AL135)</f>
        <v>944.44444444444423</v>
      </c>
      <c r="AO135" s="547">
        <f>STDEV(X135,AE135,AL135)</f>
        <v>15.976835082683227</v>
      </c>
      <c r="AP135" s="547">
        <f t="shared" si="123"/>
        <v>1.6916648911076364</v>
      </c>
      <c r="AQ135" s="29">
        <f>COUNT(X135,AE135,AL135)</f>
        <v>3</v>
      </c>
      <c r="AR135" s="429" t="str">
        <f t="shared" si="59"/>
        <v xml:space="preserve">  </v>
      </c>
      <c r="AT135" s="662" t="s">
        <v>178</v>
      </c>
      <c r="AU135" s="662" t="s">
        <v>178</v>
      </c>
      <c r="AV135" s="662" t="s">
        <v>178</v>
      </c>
      <c r="AW135" s="661" t="s">
        <v>2720</v>
      </c>
      <c r="AX135" s="661" t="s">
        <v>2720</v>
      </c>
      <c r="AY135" s="10"/>
      <c r="AZ135" s="334"/>
      <c r="BA135" s="662" t="s">
        <v>178</v>
      </c>
      <c r="BB135" s="662" t="s">
        <v>178</v>
      </c>
      <c r="BC135" s="662" t="s">
        <v>178</v>
      </c>
      <c r="BD135" s="661" t="s">
        <v>2720</v>
      </c>
      <c r="BE135" s="661" t="s">
        <v>2720</v>
      </c>
      <c r="BF135" s="10" t="str">
        <f t="shared" si="114"/>
        <v xml:space="preserve">  </v>
      </c>
      <c r="BG135" s="334"/>
      <c r="BH135" s="852" t="s">
        <v>178</v>
      </c>
      <c r="BI135" s="21" t="s">
        <v>502</v>
      </c>
      <c r="BJ135" s="28">
        <v>1.9399496834199188</v>
      </c>
      <c r="BK135" s="28"/>
      <c r="BL135" s="28">
        <v>0.1</v>
      </c>
      <c r="BM135" s="28">
        <v>1</v>
      </c>
      <c r="BN135" s="31" t="str">
        <f>IF(BJ135&lt;BL135,"&lt;MDL",IF(BJ135&lt;BM135,"E, &lt;RL",IF(BJ135&gt;BM135,"  ",)))</f>
        <v xml:space="preserve">  </v>
      </c>
      <c r="BP135" s="466" t="s">
        <v>480</v>
      </c>
      <c r="BQ135" s="716">
        <v>3.6161801973852464E-2</v>
      </c>
      <c r="BS135" s="727">
        <v>6.0000000000000001E-3</v>
      </c>
      <c r="BT135" s="716">
        <v>0.01</v>
      </c>
      <c r="BU135" s="31" t="str">
        <f>IF(BQ135&lt;BS135,"&lt;MDL",IF(BQ135&lt;BT135,"E, &lt;RL",IF(BQ135&gt;BT135,"  ",)))</f>
        <v xml:space="preserve">  </v>
      </c>
      <c r="BV135" s="520"/>
      <c r="BW135" s="31">
        <f>BQ135/BJ135*100</f>
        <v>1.86405875796238</v>
      </c>
      <c r="BX135" s="336"/>
      <c r="BY135" s="33">
        <v>210.27728169025013</v>
      </c>
      <c r="BZ135" s="31">
        <v>32.223512563653856</v>
      </c>
      <c r="CA135" s="680">
        <v>2</v>
      </c>
      <c r="CB135" s="680">
        <v>13</v>
      </c>
      <c r="CC135" s="680" t="str">
        <f t="shared" si="135"/>
        <v xml:space="preserve">  </v>
      </c>
      <c r="CD135" s="335"/>
      <c r="CE135" s="547">
        <f>BY135*(X135/1000)</f>
        <v>194.71676284517162</v>
      </c>
      <c r="CF135" s="457"/>
      <c r="CG135" s="660">
        <v>0.5</v>
      </c>
      <c r="CH135" s="660">
        <v>3</v>
      </c>
      <c r="CI135" s="31" t="str">
        <f t="shared" si="117"/>
        <v xml:space="preserve">  </v>
      </c>
      <c r="CJ135" s="824"/>
      <c r="CK135" s="227">
        <v>1.4051040537227613</v>
      </c>
      <c r="CL135" s="227">
        <v>0.12095450883616171</v>
      </c>
      <c r="CM135" s="227">
        <v>0.6</v>
      </c>
      <c r="CN135" s="227">
        <v>0.8</v>
      </c>
      <c r="CO135" s="31" t="str">
        <f t="shared" si="60"/>
        <v xml:space="preserve">  </v>
      </c>
      <c r="CP135" s="658"/>
      <c r="CQ135" s="28">
        <v>1.2544488743486639</v>
      </c>
      <c r="CR135" s="28">
        <v>6.8712737513290545E-2</v>
      </c>
      <c r="CS135" s="227">
        <v>0.1</v>
      </c>
      <c r="CT135" s="464">
        <v>0.13</v>
      </c>
      <c r="CU135" s="31" t="str">
        <f t="shared" si="61"/>
        <v xml:space="preserve">  </v>
      </c>
      <c r="CV135" s="521" t="s">
        <v>3095</v>
      </c>
      <c r="CW135" s="336">
        <f>CK135/BY135*100</f>
        <v>0.66821486488138837</v>
      </c>
      <c r="CX135" s="227">
        <v>4.9751350428827443</v>
      </c>
      <c r="CY135" s="227"/>
      <c r="CZ135" s="10">
        <v>1.2</v>
      </c>
      <c r="DA135" s="910">
        <v>0.7</v>
      </c>
      <c r="DB135" s="675" t="str">
        <f t="shared" si="140"/>
        <v xml:space="preserve">  </v>
      </c>
      <c r="DC135" s="550"/>
      <c r="DD135" s="28">
        <f>CX135*(AL135/1000)</f>
        <v>4.7429620742148817</v>
      </c>
      <c r="DE135" s="28"/>
      <c r="DF135" s="28">
        <v>0.2</v>
      </c>
      <c r="DG135" s="28">
        <v>0.12</v>
      </c>
      <c r="DH135" s="28" t="str">
        <f t="shared" si="141"/>
        <v xml:space="preserve">  </v>
      </c>
      <c r="DI135" s="335"/>
      <c r="DJ135" s="31">
        <f>CX135/BY135*100</f>
        <v>2.3659879007811169</v>
      </c>
      <c r="DK135" s="550">
        <f>100*DD135/CE135</f>
        <v>2.4358262765421137</v>
      </c>
    </row>
    <row r="136" spans="1:116" ht="15" x14ac:dyDescent="0.25">
      <c r="A136" s="536" t="s">
        <v>2144</v>
      </c>
      <c r="B136" s="173" t="s">
        <v>1273</v>
      </c>
      <c r="C136" s="102" t="s">
        <v>586</v>
      </c>
      <c r="D136" s="102">
        <v>2</v>
      </c>
      <c r="E136" s="213"/>
      <c r="F136" s="421">
        <v>4</v>
      </c>
      <c r="G136" s="420">
        <v>88888823</v>
      </c>
      <c r="H136" s="420">
        <v>201103221400</v>
      </c>
      <c r="I136" s="420"/>
      <c r="J136" s="1" t="s">
        <v>376</v>
      </c>
      <c r="K136" s="167" t="s">
        <v>124</v>
      </c>
      <c r="L136" s="167"/>
      <c r="M136" s="1" t="s">
        <v>41</v>
      </c>
      <c r="N136" s="1"/>
      <c r="O136" s="198" t="s">
        <v>42</v>
      </c>
      <c r="P136" s="90">
        <v>40625</v>
      </c>
      <c r="Q136" s="114">
        <v>0.58333333333333304</v>
      </c>
      <c r="R136" s="142" t="s">
        <v>311</v>
      </c>
      <c r="S136" s="243" t="s">
        <v>358</v>
      </c>
      <c r="T136" s="23">
        <v>133</v>
      </c>
      <c r="U136" s="23">
        <v>133</v>
      </c>
      <c r="V136" s="32">
        <f t="shared" si="138"/>
        <v>0</v>
      </c>
      <c r="W136" s="23">
        <v>150</v>
      </c>
      <c r="X136" s="32">
        <f t="shared" si="139"/>
        <v>0</v>
      </c>
      <c r="Y136" s="281" t="str">
        <f t="shared" si="57"/>
        <v>&lt;MDL</v>
      </c>
      <c r="Z136" s="36" t="s">
        <v>398</v>
      </c>
      <c r="AA136" s="23">
        <v>132</v>
      </c>
      <c r="AB136" s="23">
        <v>131.89999999999998</v>
      </c>
      <c r="AC136" s="32">
        <f t="shared" si="108"/>
        <v>-0.10000000000002274</v>
      </c>
      <c r="AD136" s="36">
        <v>150</v>
      </c>
      <c r="AE136" s="32">
        <f>AC136/(AD136/1000)</f>
        <v>-0.66666666666681829</v>
      </c>
      <c r="AF136" s="281" t="str">
        <f t="shared" si="58"/>
        <v>&lt;MDL</v>
      </c>
      <c r="AG136" s="36" t="s">
        <v>432</v>
      </c>
      <c r="AH136" s="23">
        <v>132.9</v>
      </c>
      <c r="AI136" s="23">
        <v>132.70000000000002</v>
      </c>
      <c r="AJ136" s="32">
        <f t="shared" si="109"/>
        <v>-0.19999999999998863</v>
      </c>
      <c r="AK136" s="36">
        <v>150</v>
      </c>
      <c r="AL136" s="32">
        <f>AJ136/(AK136/1000)</f>
        <v>-1.3333333333332575</v>
      </c>
      <c r="AM136" s="281" t="str">
        <f t="shared" si="51"/>
        <v>&lt;MDL</v>
      </c>
      <c r="AN136" s="45">
        <f>AVERAGE(X136,AE136,AL136)</f>
        <v>-0.66666666666669194</v>
      </c>
      <c r="AO136" s="45">
        <f>STDEV(X136,AE136,AL136)</f>
        <v>0.66666666666662877</v>
      </c>
      <c r="AP136" s="45">
        <f t="shared" si="123"/>
        <v>-99.999999999990536</v>
      </c>
      <c r="AQ136" s="36">
        <f>COUNT(X136,AE136,AL136)</f>
        <v>3</v>
      </c>
      <c r="AR136" s="429" t="str">
        <f t="shared" si="59"/>
        <v>&lt;MDL</v>
      </c>
      <c r="AS136" s="488"/>
      <c r="AT136" s="662" t="s">
        <v>178</v>
      </c>
      <c r="AU136" s="662" t="s">
        <v>178</v>
      </c>
      <c r="AV136" s="662" t="s">
        <v>178</v>
      </c>
      <c r="AW136" s="661" t="s">
        <v>2720</v>
      </c>
      <c r="AX136" s="661" t="s">
        <v>2720</v>
      </c>
      <c r="AY136" s="10"/>
      <c r="AZ136" s="334"/>
      <c r="BA136" s="662" t="s">
        <v>178</v>
      </c>
      <c r="BB136" s="662" t="s">
        <v>178</v>
      </c>
      <c r="BC136" s="662" t="s">
        <v>178</v>
      </c>
      <c r="BD136" s="661" t="s">
        <v>2720</v>
      </c>
      <c r="BE136" s="661" t="s">
        <v>2720</v>
      </c>
      <c r="BF136" s="10" t="str">
        <f t="shared" si="114"/>
        <v xml:space="preserve">  </v>
      </c>
      <c r="BG136" s="334"/>
      <c r="BH136" s="852" t="s">
        <v>178</v>
      </c>
      <c r="BI136" s="21" t="s">
        <v>503</v>
      </c>
      <c r="BJ136" s="28">
        <v>2.8105004740607287E-3</v>
      </c>
      <c r="BK136" s="28"/>
      <c r="BL136" s="28">
        <v>0.1</v>
      </c>
      <c r="BM136" s="28">
        <v>1</v>
      </c>
      <c r="BN136" s="31" t="str">
        <f>IF(BJ136&lt;BL136,"&lt;MDL",IF(BJ136&lt;BM136,"E, &lt;RL",IF(BJ136&gt;BM136,"  ",)))</f>
        <v>&lt;MDL</v>
      </c>
      <c r="BP136" s="466" t="s">
        <v>480</v>
      </c>
      <c r="BQ136" s="716">
        <v>6.4040460116514489E-3</v>
      </c>
      <c r="BS136" s="727">
        <v>6.0000000000000001E-3</v>
      </c>
      <c r="BT136" s="716">
        <v>0.01</v>
      </c>
      <c r="BU136" s="31" t="str">
        <f>IF(BQ136&lt;BS136,"&lt;MDL",IF(BQ136&lt;BT136,"E, &lt;RL",IF(BQ136&gt;BT136,"  ",)))</f>
        <v>E, &lt;RL</v>
      </c>
      <c r="BV136" s="520"/>
      <c r="BW136" s="31" t="s">
        <v>79</v>
      </c>
      <c r="BX136" s="336"/>
      <c r="BY136" s="28" t="s">
        <v>2667</v>
      </c>
      <c r="BZ136" s="33"/>
      <c r="CA136" s="33"/>
      <c r="CB136" s="33"/>
      <c r="CC136" s="237" t="s">
        <v>79</v>
      </c>
      <c r="CD136" s="335" t="s">
        <v>3052</v>
      </c>
      <c r="CE136" s="840">
        <v>0.35191169699921582</v>
      </c>
      <c r="CF136" s="4"/>
      <c r="CG136" s="660">
        <v>0.5</v>
      </c>
      <c r="CH136" s="660">
        <v>3</v>
      </c>
      <c r="CI136" s="31" t="str">
        <f t="shared" si="117"/>
        <v>&lt;MDL</v>
      </c>
      <c r="CJ136" s="827"/>
      <c r="CK136" s="227" t="s">
        <v>2667</v>
      </c>
      <c r="CL136" s="8"/>
      <c r="CM136" s="227"/>
      <c r="CN136" s="227"/>
      <c r="CO136" s="31" t="s">
        <v>79</v>
      </c>
      <c r="CP136" s="658"/>
      <c r="CQ136" s="840">
        <v>0</v>
      </c>
      <c r="CR136" s="28"/>
      <c r="CS136" s="227">
        <v>0.1</v>
      </c>
      <c r="CT136" s="464">
        <v>0.13</v>
      </c>
      <c r="CU136" s="31" t="str">
        <f t="shared" si="61"/>
        <v>&lt;MDL</v>
      </c>
      <c r="CW136" s="336" t="s">
        <v>79</v>
      </c>
      <c r="CX136" s="909" t="s">
        <v>2667</v>
      </c>
      <c r="CY136" s="8"/>
      <c r="CZ136" s="10">
        <v>1.2</v>
      </c>
      <c r="DA136" s="910">
        <v>0.7</v>
      </c>
      <c r="DB136" s="457" t="s">
        <v>79</v>
      </c>
      <c r="DC136" s="332"/>
      <c r="DD136" s="31" t="s">
        <v>79</v>
      </c>
      <c r="DE136" s="31"/>
      <c r="DF136" s="31"/>
      <c r="DG136" s="31"/>
      <c r="DH136" s="31"/>
      <c r="DI136" s="336"/>
      <c r="DJ136" s="31" t="s">
        <v>79</v>
      </c>
      <c r="DK136" s="336" t="s">
        <v>79</v>
      </c>
      <c r="DL136" s="35"/>
    </row>
    <row r="137" spans="1:116" ht="45" x14ac:dyDescent="0.25">
      <c r="A137" s="536" t="s">
        <v>2145</v>
      </c>
      <c r="B137" s="173" t="s">
        <v>1274</v>
      </c>
      <c r="C137" s="102" t="s">
        <v>584</v>
      </c>
      <c r="D137" s="419">
        <v>9</v>
      </c>
      <c r="E137" s="213"/>
      <c r="F137" s="421">
        <v>1</v>
      </c>
      <c r="G137" s="420">
        <v>11452600</v>
      </c>
      <c r="H137" s="420">
        <v>201103250730</v>
      </c>
      <c r="I137" s="420"/>
      <c r="J137" s="419" t="s">
        <v>376</v>
      </c>
      <c r="K137" s="663" t="s">
        <v>2556</v>
      </c>
      <c r="L137" s="163" t="s">
        <v>1658</v>
      </c>
      <c r="M137" s="419" t="s">
        <v>329</v>
      </c>
      <c r="N137" s="419"/>
      <c r="O137" s="116"/>
      <c r="P137" s="116">
        <v>40627</v>
      </c>
      <c r="Q137" s="114">
        <v>0.3125</v>
      </c>
      <c r="R137" s="102" t="s">
        <v>312</v>
      </c>
      <c r="S137" s="559" t="s">
        <v>359</v>
      </c>
      <c r="T137" s="245">
        <v>131.80000000000001</v>
      </c>
      <c r="U137" s="245">
        <v>492.9</v>
      </c>
      <c r="V137" s="275">
        <f t="shared" si="138"/>
        <v>361.09999999999997</v>
      </c>
      <c r="W137" s="245">
        <v>125</v>
      </c>
      <c r="X137" s="33">
        <f t="shared" si="139"/>
        <v>2888.7999999999997</v>
      </c>
      <c r="Y137" s="281" t="str">
        <f t="shared" si="57"/>
        <v xml:space="preserve">  </v>
      </c>
      <c r="Z137" s="29" t="s">
        <v>399</v>
      </c>
      <c r="AA137" s="245">
        <v>131.80000000000001</v>
      </c>
      <c r="AB137" s="245">
        <v>393.40000000000003</v>
      </c>
      <c r="AC137" s="275">
        <f t="shared" si="108"/>
        <v>261.60000000000002</v>
      </c>
      <c r="AD137" s="29">
        <v>125</v>
      </c>
      <c r="AE137" s="33">
        <f>AC137/(AD137/1000)</f>
        <v>2092.8000000000002</v>
      </c>
      <c r="AF137" s="281" t="str">
        <f t="shared" si="58"/>
        <v xml:space="preserve">  </v>
      </c>
      <c r="AG137" s="29" t="s">
        <v>433</v>
      </c>
      <c r="AH137" s="245">
        <v>131.80000000000001</v>
      </c>
      <c r="AI137" s="245">
        <v>405</v>
      </c>
      <c r="AJ137" s="33">
        <f t="shared" si="109"/>
        <v>273.2</v>
      </c>
      <c r="AK137" s="29">
        <v>125</v>
      </c>
      <c r="AL137" s="33">
        <f>AJ137/(AK137/1000)</f>
        <v>2185.6</v>
      </c>
      <c r="AM137" s="281" t="str">
        <f t="shared" ref="AM137:AM200" si="142">IF(AJ137&lt;AM$5,"&lt;MDL",IF(AJ137&lt;AM$6,"E, &lt;RL",IF(AJ137&gt;AM$6,"  ",)))</f>
        <v xml:space="preserve">  </v>
      </c>
      <c r="AN137" s="547">
        <f>AVERAGE(X137,AE137,AL137)</f>
        <v>2389.0666666666671</v>
      </c>
      <c r="AO137" s="547">
        <f>STDEV(X137,AE137,AL137)</f>
        <v>435.26200538679205</v>
      </c>
      <c r="AP137" s="547">
        <f t="shared" si="123"/>
        <v>18.218914166764929</v>
      </c>
      <c r="AQ137" s="29">
        <f>COUNT(X137,AE137,AL137)</f>
        <v>3</v>
      </c>
      <c r="AR137" s="429" t="str">
        <f t="shared" si="59"/>
        <v xml:space="preserve">  </v>
      </c>
      <c r="AT137" s="662" t="s">
        <v>178</v>
      </c>
      <c r="AU137" s="662" t="s">
        <v>178</v>
      </c>
      <c r="AV137" s="662" t="s">
        <v>178</v>
      </c>
      <c r="AW137" s="661" t="s">
        <v>2720</v>
      </c>
      <c r="AX137" s="661" t="s">
        <v>2720</v>
      </c>
      <c r="AY137" s="10"/>
      <c r="AZ137" s="334"/>
      <c r="BA137" s="662" t="s">
        <v>178</v>
      </c>
      <c r="BB137" s="662" t="s">
        <v>178</v>
      </c>
      <c r="BC137" s="662" t="s">
        <v>178</v>
      </c>
      <c r="BD137" s="661" t="s">
        <v>2720</v>
      </c>
      <c r="BE137" s="661" t="s">
        <v>2720</v>
      </c>
      <c r="BF137" s="10" t="str">
        <f t="shared" si="114"/>
        <v xml:space="preserve">  </v>
      </c>
      <c r="BG137" s="334"/>
      <c r="BH137" s="852" t="s">
        <v>178</v>
      </c>
      <c r="BI137" s="21" t="s">
        <v>504</v>
      </c>
      <c r="BJ137" s="28">
        <v>4.6134310595499315</v>
      </c>
      <c r="BK137" s="28">
        <v>7.5980642906700702E-2</v>
      </c>
      <c r="BL137" s="28">
        <v>0.1</v>
      </c>
      <c r="BM137" s="28">
        <v>1</v>
      </c>
      <c r="BN137" s="31" t="str">
        <f>IF(BJ137&lt;BL137,"&lt;MDL",IF(BJ137&lt;BM137,"E, &lt;RL",IF(BJ137&gt;BM137,"  ",)))</f>
        <v xml:space="preserve">  </v>
      </c>
      <c r="BP137" s="466" t="s">
        <v>480</v>
      </c>
      <c r="BQ137" s="716">
        <v>5.9831820268276846E-2</v>
      </c>
      <c r="BS137" s="727">
        <v>6.0000000000000001E-3</v>
      </c>
      <c r="BT137" s="716">
        <v>0.01</v>
      </c>
      <c r="BU137" s="31" t="str">
        <f>IF(BQ137&lt;BS137,"&lt;MDL",IF(BQ137&lt;BT137,"E, &lt;RL",IF(BQ137&gt;BT137,"  ",)))</f>
        <v xml:space="preserve">  </v>
      </c>
      <c r="BV137" s="520"/>
      <c r="BW137" s="31">
        <f>BQ137/BJ137*100</f>
        <v>1.2969050473708348</v>
      </c>
      <c r="BX137" s="336"/>
      <c r="BY137" s="33">
        <v>244.78421148892895</v>
      </c>
      <c r="BZ137" s="31"/>
      <c r="CA137" s="680">
        <v>2</v>
      </c>
      <c r="CB137" s="680">
        <v>13</v>
      </c>
      <c r="CC137" s="680" t="str">
        <f t="shared" ref="CC137:CC141" si="143">IF(BY137&lt;CA137,"&lt;MDL",IF(BY137&lt;CB137,"E, &lt;RL",IF(BY137&gt;CB137,"  ",)))</f>
        <v xml:space="preserve">  </v>
      </c>
      <c r="CD137" s="335"/>
      <c r="CE137" s="547">
        <f>BY137*(X137/1000)</f>
        <v>707.1326301492179</v>
      </c>
      <c r="CF137" s="457"/>
      <c r="CG137" s="660">
        <v>0.5</v>
      </c>
      <c r="CH137" s="660">
        <v>3</v>
      </c>
      <c r="CI137" s="31" t="str">
        <f t="shared" si="117"/>
        <v xml:space="preserve">  </v>
      </c>
      <c r="CJ137" s="824"/>
      <c r="CK137" s="227">
        <v>1.1203721910374731</v>
      </c>
      <c r="CL137" s="227"/>
      <c r="CM137" s="227">
        <v>0.6</v>
      </c>
      <c r="CN137" s="227">
        <v>0.8</v>
      </c>
      <c r="CO137" s="31" t="str">
        <f t="shared" si="60"/>
        <v xml:space="preserve">  </v>
      </c>
      <c r="CP137" s="658"/>
      <c r="CQ137" s="28">
        <f>CK137*(AE137/1000)</f>
        <v>2.3447149214032237</v>
      </c>
      <c r="CR137" s="28"/>
      <c r="CS137" s="227">
        <v>0.1</v>
      </c>
      <c r="CT137" s="464">
        <v>0.13</v>
      </c>
      <c r="CU137" s="31" t="str">
        <f t="shared" si="61"/>
        <v xml:space="preserve">  </v>
      </c>
      <c r="CW137" s="336">
        <f>CK137/BY137*100</f>
        <v>0.45769789817026052</v>
      </c>
      <c r="CX137" s="227">
        <v>3.3534376292351578</v>
      </c>
      <c r="CY137" s="227"/>
      <c r="CZ137" s="10">
        <v>1.2</v>
      </c>
      <c r="DA137" s="910">
        <v>0.7</v>
      </c>
      <c r="DB137" s="675" t="str">
        <f>IF(CX137&lt;DA137,"&lt;MDL",IF(CX137&lt;CZ137,"E, &lt;RL",IF(CX137&gt;CZ137,"  ",)))</f>
        <v xml:space="preserve">  </v>
      </c>
      <c r="DC137" s="550"/>
      <c r="DD137" s="28">
        <f>CX137*(AL137/1000)</f>
        <v>7.3292732824563611</v>
      </c>
      <c r="DE137" s="28"/>
      <c r="DF137" s="28">
        <v>0.2</v>
      </c>
      <c r="DG137" s="28">
        <v>0.12</v>
      </c>
      <c r="DH137" s="28" t="str">
        <f t="shared" ref="DH137:DH141" si="144">IF(DD137&lt;DG137,"&lt;MDL",IF(DD137&lt;DF137,"E, &lt;RL",IF(DD137&gt;DF137,"  ",)))</f>
        <v xml:space="preserve">  </v>
      </c>
      <c r="DI137" s="335"/>
      <c r="DJ137" s="31">
        <f>CX137/BY137*100</f>
        <v>1.3699566687072977</v>
      </c>
      <c r="DK137" s="550">
        <f>100*DD137/CE137</f>
        <v>1.0364778784016444</v>
      </c>
    </row>
    <row r="138" spans="1:116" ht="45" x14ac:dyDescent="0.25">
      <c r="A138" s="536" t="s">
        <v>2146</v>
      </c>
      <c r="B138" s="169" t="s">
        <v>1275</v>
      </c>
      <c r="C138" s="121" t="s">
        <v>585</v>
      </c>
      <c r="D138" s="104">
        <v>5</v>
      </c>
      <c r="E138" s="213"/>
      <c r="F138" s="421">
        <v>4</v>
      </c>
      <c r="G138" s="103">
        <v>11452600</v>
      </c>
      <c r="H138" s="184">
        <v>201103251110</v>
      </c>
      <c r="I138" s="184"/>
      <c r="J138" s="104" t="s">
        <v>376</v>
      </c>
      <c r="K138" s="663" t="s">
        <v>2556</v>
      </c>
      <c r="L138" s="212" t="s">
        <v>1658</v>
      </c>
      <c r="M138" s="160" t="s">
        <v>336</v>
      </c>
      <c r="N138" s="160"/>
      <c r="O138" s="104" t="s">
        <v>333</v>
      </c>
      <c r="P138" s="160">
        <v>40627</v>
      </c>
      <c r="Q138" s="161">
        <v>0.3125</v>
      </c>
      <c r="R138" s="121" t="s">
        <v>335</v>
      </c>
      <c r="S138" s="284" t="s">
        <v>360</v>
      </c>
      <c r="T138" s="128" t="s">
        <v>377</v>
      </c>
      <c r="U138" s="130">
        <v>414.5</v>
      </c>
      <c r="V138" s="242"/>
      <c r="W138" s="130">
        <v>125</v>
      </c>
      <c r="X138" s="242"/>
      <c r="Y138" s="281"/>
      <c r="Z138" s="124" t="s">
        <v>400</v>
      </c>
      <c r="AA138" s="128" t="s">
        <v>377</v>
      </c>
      <c r="AB138" s="130">
        <v>412.7</v>
      </c>
      <c r="AC138" s="228"/>
      <c r="AD138" s="124">
        <v>125</v>
      </c>
      <c r="AE138" s="228"/>
      <c r="AF138" s="281"/>
      <c r="AG138" s="124" t="s">
        <v>434</v>
      </c>
      <c r="AH138" s="128" t="s">
        <v>377</v>
      </c>
      <c r="AI138" s="130">
        <v>381.29999999999995</v>
      </c>
      <c r="AJ138" s="228"/>
      <c r="AK138" s="124">
        <v>125</v>
      </c>
      <c r="AL138" s="228"/>
      <c r="AM138" s="281"/>
      <c r="AN138" s="72"/>
      <c r="AO138" s="72"/>
      <c r="AP138" s="72"/>
      <c r="AQ138" s="228"/>
      <c r="AR138" s="429"/>
      <c r="AS138" s="492"/>
      <c r="AT138" s="662" t="s">
        <v>178</v>
      </c>
      <c r="AU138" s="662" t="s">
        <v>178</v>
      </c>
      <c r="AV138" s="662" t="s">
        <v>178</v>
      </c>
      <c r="AW138" s="661" t="s">
        <v>2720</v>
      </c>
      <c r="AX138" s="661" t="s">
        <v>2720</v>
      </c>
      <c r="AY138" s="10"/>
      <c r="AZ138" s="334"/>
      <c r="BA138" s="662" t="s">
        <v>178</v>
      </c>
      <c r="BB138" s="662" t="s">
        <v>178</v>
      </c>
      <c r="BC138" s="662" t="s">
        <v>178</v>
      </c>
      <c r="BD138" s="661" t="s">
        <v>2720</v>
      </c>
      <c r="BE138" s="661" t="s">
        <v>2720</v>
      </c>
      <c r="BF138" s="10" t="str">
        <f t="shared" si="114"/>
        <v xml:space="preserve">  </v>
      </c>
      <c r="BG138" s="334"/>
      <c r="BH138" s="852" t="s">
        <v>178</v>
      </c>
      <c r="BI138" s="694" t="s">
        <v>2720</v>
      </c>
      <c r="BJ138" s="479" t="s">
        <v>2720</v>
      </c>
      <c r="BK138" s="479" t="s">
        <v>2720</v>
      </c>
      <c r="BL138" s="479" t="s">
        <v>2720</v>
      </c>
      <c r="BM138" s="479" t="s">
        <v>2720</v>
      </c>
      <c r="BN138" s="661" t="s">
        <v>2720</v>
      </c>
      <c r="BP138" s="694" t="s">
        <v>2720</v>
      </c>
      <c r="BQ138" s="742" t="s">
        <v>2720</v>
      </c>
      <c r="BR138" s="742" t="s">
        <v>2720</v>
      </c>
      <c r="BS138" s="742" t="s">
        <v>2720</v>
      </c>
      <c r="BT138" s="742" t="s">
        <v>2720</v>
      </c>
      <c r="BU138" s="661" t="s">
        <v>2720</v>
      </c>
      <c r="BV138" s="520"/>
      <c r="BW138" s="661" t="s">
        <v>2720</v>
      </c>
      <c r="BX138" s="793"/>
      <c r="BY138" s="33">
        <v>168.05991103303691</v>
      </c>
      <c r="BZ138" s="31"/>
      <c r="CA138" s="680">
        <v>2</v>
      </c>
      <c r="CB138" s="680">
        <v>13</v>
      </c>
      <c r="CC138" s="680" t="str">
        <f t="shared" si="143"/>
        <v xml:space="preserve">  </v>
      </c>
      <c r="CD138" s="807" t="s">
        <v>3068</v>
      </c>
      <c r="CE138" s="850">
        <v>379.46741606005384</v>
      </c>
      <c r="CF138" s="107"/>
      <c r="CG138" s="660">
        <v>0.5</v>
      </c>
      <c r="CH138" s="660">
        <v>3</v>
      </c>
      <c r="CI138" s="31" t="str">
        <f t="shared" si="117"/>
        <v xml:space="preserve">  </v>
      </c>
      <c r="CJ138" s="831"/>
      <c r="CK138" s="108">
        <v>1.2817165357337719</v>
      </c>
      <c r="CL138" s="108">
        <v>4.2506239628736786E-2</v>
      </c>
      <c r="CM138" s="227">
        <v>0.6</v>
      </c>
      <c r="CN138" s="227">
        <v>0.8</v>
      </c>
      <c r="CO138" s="31" t="str">
        <f t="shared" ref="CO138:CO201" si="145">IF(CK138&lt;CM138,"&lt;MDL",IF(CK138&lt;CN138,"E, &lt;RL",IF(CK138&gt;CN138,"  ",)))</f>
        <v xml:space="preserve">  </v>
      </c>
      <c r="CP138" s="828"/>
      <c r="CQ138" s="894" t="s">
        <v>2720</v>
      </c>
      <c r="CR138" s="108"/>
      <c r="CS138" s="108"/>
      <c r="CT138" s="108"/>
      <c r="CU138" s="31" t="str">
        <f t="shared" ref="CU138:CU165" si="146">IF(CQ138&lt;CS138,"&lt;MDL",IF(CQ138&lt;CT138,"E, &lt;RL",IF(CQ138&gt;CT138,"  ",)))</f>
        <v xml:space="preserve">  </v>
      </c>
      <c r="CV138" s="521" t="s">
        <v>470</v>
      </c>
      <c r="CW138" s="771">
        <f>CK138/BY138*100</f>
        <v>0.76265453662046401</v>
      </c>
      <c r="CX138" s="479" t="s">
        <v>2720</v>
      </c>
      <c r="CY138" s="479" t="s">
        <v>2720</v>
      </c>
      <c r="CZ138" s="31" t="s">
        <v>2720</v>
      </c>
      <c r="DA138" s="910" t="s">
        <v>2720</v>
      </c>
      <c r="DB138" s="742" t="s">
        <v>2720</v>
      </c>
      <c r="DC138" s="926" t="s">
        <v>470</v>
      </c>
      <c r="DD138" s="28">
        <v>6.7223539649027986</v>
      </c>
      <c r="DE138" s="28"/>
      <c r="DF138" s="28">
        <v>0.2</v>
      </c>
      <c r="DG138" s="28">
        <v>0.12</v>
      </c>
      <c r="DH138" s="28" t="str">
        <f t="shared" si="144"/>
        <v xml:space="preserve">  </v>
      </c>
      <c r="DI138" s="335"/>
      <c r="DJ138" s="820" t="s">
        <v>2720</v>
      </c>
      <c r="DK138" s="336">
        <f>100*DD138/CE138</f>
        <v>1.7715233720723287</v>
      </c>
      <c r="DL138" s="76"/>
    </row>
    <row r="139" spans="1:116" ht="45" x14ac:dyDescent="0.25">
      <c r="A139" s="536" t="s">
        <v>2147</v>
      </c>
      <c r="B139" s="173" t="s">
        <v>1276</v>
      </c>
      <c r="C139" s="419" t="s">
        <v>584</v>
      </c>
      <c r="D139" s="419">
        <v>9</v>
      </c>
      <c r="E139" s="213"/>
      <c r="F139" s="421">
        <v>1</v>
      </c>
      <c r="G139" s="420">
        <v>11452900</v>
      </c>
      <c r="H139" s="420">
        <v>201103251020</v>
      </c>
      <c r="I139" s="420"/>
      <c r="J139" s="419" t="s">
        <v>376</v>
      </c>
      <c r="K139" s="663" t="s">
        <v>2558</v>
      </c>
      <c r="L139" s="165" t="s">
        <v>729</v>
      </c>
      <c r="M139" s="419" t="s">
        <v>43</v>
      </c>
      <c r="N139" s="419"/>
      <c r="O139" s="116"/>
      <c r="P139" s="116">
        <v>40627</v>
      </c>
      <c r="Q139" s="114">
        <v>0.43055555555555602</v>
      </c>
      <c r="R139" s="102" t="s">
        <v>313</v>
      </c>
      <c r="S139" s="559" t="s">
        <v>361</v>
      </c>
      <c r="T139" s="245">
        <v>132</v>
      </c>
      <c r="U139" s="245">
        <v>305.20000000000005</v>
      </c>
      <c r="V139" s="275">
        <f t="shared" si="138"/>
        <v>173.20000000000005</v>
      </c>
      <c r="W139" s="245">
        <v>125</v>
      </c>
      <c r="X139" s="33">
        <f t="shared" si="139"/>
        <v>1385.6000000000004</v>
      </c>
      <c r="Y139" s="281" t="str">
        <f t="shared" ref="Y139:Y201" si="147">IF(V139&lt;Y$5,"&lt;MDL",IF(V139&lt;Y$6,"E, &lt;RL",IF(V139&gt;Y$6,"  ",)))</f>
        <v xml:space="preserve">  </v>
      </c>
      <c r="Z139" s="29" t="s">
        <v>401</v>
      </c>
      <c r="AA139" s="245">
        <v>132</v>
      </c>
      <c r="AB139" s="245">
        <v>301.89999999999998</v>
      </c>
      <c r="AC139" s="275">
        <f t="shared" si="108"/>
        <v>169.89999999999998</v>
      </c>
      <c r="AD139" s="29">
        <v>125</v>
      </c>
      <c r="AE139" s="33">
        <f t="shared" ref="AE139:AE149" si="148">AC139/(AD139/1000)</f>
        <v>1359.1999999999998</v>
      </c>
      <c r="AF139" s="281" t="str">
        <f t="shared" ref="AF139:AF201" si="149">IF(AC139&lt;AF$5,"&lt;MDL",IF(AC139&lt;AF$6,"E, &lt;RL",IF(AC139&gt;AF$6,"  ",)))</f>
        <v xml:space="preserve">  </v>
      </c>
      <c r="AG139" s="29" t="s">
        <v>435</v>
      </c>
      <c r="AH139" s="245">
        <v>131.9</v>
      </c>
      <c r="AI139" s="245">
        <v>309.90000000000003</v>
      </c>
      <c r="AJ139" s="33">
        <f t="shared" si="109"/>
        <v>178.00000000000003</v>
      </c>
      <c r="AK139" s="29">
        <v>125</v>
      </c>
      <c r="AL139" s="33">
        <f>AJ139/(AK139/1000)</f>
        <v>1424.0000000000002</v>
      </c>
      <c r="AM139" s="281" t="str">
        <f t="shared" si="142"/>
        <v xml:space="preserve">  </v>
      </c>
      <c r="AN139" s="547">
        <f t="shared" ref="AN139:AN150" si="150">AVERAGE(X139,AE139,AL139)</f>
        <v>1389.6000000000001</v>
      </c>
      <c r="AO139" s="547">
        <f t="shared" ref="AO139:AO149" si="151">STDEV(X139,AE139,AL139)</f>
        <v>32.584658967066268</v>
      </c>
      <c r="AP139" s="547">
        <f t="shared" si="123"/>
        <v>2.3448948594607271</v>
      </c>
      <c r="AQ139" s="29">
        <f t="shared" ref="AQ139:AQ150" si="152">COUNT(X139,AE139,AL139)</f>
        <v>3</v>
      </c>
      <c r="AR139" s="429" t="str">
        <f t="shared" ref="AR139:AR201" si="153">IF(AN139&lt;AR$5,"&lt;MDL",IF(AN139&lt;AR$6,"E, &lt;RL",IF(AN139&gt;AR$6,"  ",)))</f>
        <v xml:space="preserve">  </v>
      </c>
      <c r="AT139" s="662" t="s">
        <v>178</v>
      </c>
      <c r="AU139" s="662" t="s">
        <v>178</v>
      </c>
      <c r="AV139" s="662" t="s">
        <v>178</v>
      </c>
      <c r="AW139" s="661" t="s">
        <v>2720</v>
      </c>
      <c r="AX139" s="661" t="s">
        <v>2720</v>
      </c>
      <c r="AY139" s="10"/>
      <c r="AZ139" s="334"/>
      <c r="BA139" s="662" t="s">
        <v>178</v>
      </c>
      <c r="BB139" s="662" t="s">
        <v>178</v>
      </c>
      <c r="BC139" s="662" t="s">
        <v>178</v>
      </c>
      <c r="BD139" s="661" t="s">
        <v>2720</v>
      </c>
      <c r="BE139" s="661" t="s">
        <v>2720</v>
      </c>
      <c r="BF139" s="10" t="str">
        <f t="shared" si="114"/>
        <v xml:space="preserve">  </v>
      </c>
      <c r="BG139" s="334"/>
      <c r="BH139" s="852" t="s">
        <v>178</v>
      </c>
      <c r="BI139" s="21" t="s">
        <v>505</v>
      </c>
      <c r="BJ139" s="28">
        <v>4.3386604939437579</v>
      </c>
      <c r="BK139" s="28"/>
      <c r="BL139" s="28">
        <v>0.1</v>
      </c>
      <c r="BM139" s="28">
        <v>1</v>
      </c>
      <c r="BN139" s="31" t="str">
        <f>IF(BJ139&lt;BL139,"&lt;MDL",IF(BJ139&lt;BM139,"E, &lt;RL",IF(BJ139&gt;BM139,"  ",)))</f>
        <v xml:space="preserve">  </v>
      </c>
      <c r="BP139" s="466" t="s">
        <v>480</v>
      </c>
      <c r="BQ139" s="716">
        <v>5.3582270863053429E-2</v>
      </c>
      <c r="BS139" s="727">
        <v>6.0000000000000001E-3</v>
      </c>
      <c r="BT139" s="716">
        <v>0.01</v>
      </c>
      <c r="BU139" s="31" t="str">
        <f>IF(BQ139&lt;BS139,"&lt;MDL",IF(BQ139&lt;BT139,"E, &lt;RL",IF(BQ139&gt;BT139,"  ",)))</f>
        <v xml:space="preserve">  </v>
      </c>
      <c r="BV139" s="520"/>
      <c r="BW139" s="31">
        <f>BQ139/BJ139*100</f>
        <v>1.2349957074965363</v>
      </c>
      <c r="BX139" s="336"/>
      <c r="BY139" s="33">
        <v>244.92892122517844</v>
      </c>
      <c r="BZ139" s="31"/>
      <c r="CA139" s="680">
        <v>2</v>
      </c>
      <c r="CB139" s="680">
        <v>13</v>
      </c>
      <c r="CC139" s="680" t="str">
        <f t="shared" si="143"/>
        <v xml:space="preserve">  </v>
      </c>
      <c r="CD139" s="335"/>
      <c r="CE139" s="547">
        <f>BY139*(X139/1000)</f>
        <v>339.37351324960736</v>
      </c>
      <c r="CF139" s="457"/>
      <c r="CG139" s="660">
        <v>0.5</v>
      </c>
      <c r="CH139" s="660">
        <v>3</v>
      </c>
      <c r="CI139" s="31" t="str">
        <f t="shared" si="117"/>
        <v xml:space="preserve">  </v>
      </c>
      <c r="CJ139" s="824"/>
      <c r="CK139" s="227">
        <v>1.5178560203956599</v>
      </c>
      <c r="CL139" s="227"/>
      <c r="CM139" s="227">
        <v>0.6</v>
      </c>
      <c r="CN139" s="227">
        <v>0.8</v>
      </c>
      <c r="CO139" s="31" t="str">
        <f t="shared" si="145"/>
        <v xml:space="preserve">  </v>
      </c>
      <c r="CP139" s="658"/>
      <c r="CQ139" s="28">
        <f>CK139*(AE139/1000)</f>
        <v>2.0630699029217805</v>
      </c>
      <c r="CR139" s="28"/>
      <c r="CS139" s="227">
        <v>0.1</v>
      </c>
      <c r="CT139" s="464">
        <v>0.13</v>
      </c>
      <c r="CU139" s="31" t="str">
        <f t="shared" si="146"/>
        <v xml:space="preserve">  </v>
      </c>
      <c r="CW139" s="336">
        <f>CK139/BY139*100</f>
        <v>0.61971285906256868</v>
      </c>
      <c r="CX139" s="227">
        <v>3.7939222543699631</v>
      </c>
      <c r="CY139" s="227"/>
      <c r="CZ139" s="10">
        <v>1.2</v>
      </c>
      <c r="DA139" s="910">
        <v>0.7</v>
      </c>
      <c r="DB139" s="675" t="str">
        <f t="shared" ref="DB139:DB141" si="154">IF(CX139&lt;DA139,"&lt;MDL",IF(CX139&lt;CZ139,"E, &lt;RL",IF(CX139&gt;CZ139,"  ",)))</f>
        <v xml:space="preserve">  </v>
      </c>
      <c r="DC139" s="550"/>
      <c r="DD139" s="28">
        <f>CX139*(AL139/1000)</f>
        <v>5.4025452902228279</v>
      </c>
      <c r="DE139" s="28"/>
      <c r="DF139" s="28">
        <v>0.2</v>
      </c>
      <c r="DG139" s="28">
        <v>0.12</v>
      </c>
      <c r="DH139" s="28" t="str">
        <f t="shared" si="144"/>
        <v xml:space="preserve">  </v>
      </c>
      <c r="DI139" s="335"/>
      <c r="DJ139" s="31">
        <f>CX139/BY139*100</f>
        <v>1.5489890844217509</v>
      </c>
      <c r="DK139" s="550">
        <f>100*DD139/CE139</f>
        <v>1.5919171883780114</v>
      </c>
    </row>
    <row r="140" spans="1:116" ht="15" x14ac:dyDescent="0.25">
      <c r="A140" s="536" t="s">
        <v>2148</v>
      </c>
      <c r="B140" s="173" t="s">
        <v>1277</v>
      </c>
      <c r="C140" s="102" t="s">
        <v>584</v>
      </c>
      <c r="D140" s="419">
        <v>9</v>
      </c>
      <c r="E140" s="213"/>
      <c r="F140" s="421">
        <v>1</v>
      </c>
      <c r="G140" s="187">
        <v>11452800</v>
      </c>
      <c r="H140" s="420">
        <v>201103251110</v>
      </c>
      <c r="I140" s="420"/>
      <c r="J140" s="419" t="s">
        <v>376</v>
      </c>
      <c r="K140" s="164" t="s">
        <v>2557</v>
      </c>
      <c r="L140" s="165" t="s">
        <v>1660</v>
      </c>
      <c r="M140" s="419" t="s">
        <v>115</v>
      </c>
      <c r="N140" s="419"/>
      <c r="O140" s="116"/>
      <c r="P140" s="116">
        <v>40627</v>
      </c>
      <c r="Q140" s="114">
        <v>0.46527777777777801</v>
      </c>
      <c r="R140" s="102" t="s">
        <v>314</v>
      </c>
      <c r="S140" s="559" t="s">
        <v>362</v>
      </c>
      <c r="T140" s="245">
        <v>131.80000000000001</v>
      </c>
      <c r="U140" s="245">
        <v>252.5</v>
      </c>
      <c r="V140" s="275">
        <f t="shared" si="138"/>
        <v>120.69999999999999</v>
      </c>
      <c r="W140" s="29">
        <v>125</v>
      </c>
      <c r="X140" s="33">
        <f t="shared" si="139"/>
        <v>965.59999999999991</v>
      </c>
      <c r="Y140" s="281" t="str">
        <f t="shared" si="147"/>
        <v xml:space="preserve">  </v>
      </c>
      <c r="Z140" s="29" t="s">
        <v>402</v>
      </c>
      <c r="AA140" s="245">
        <v>131.80000000000001</v>
      </c>
      <c r="AB140" s="245">
        <v>231.3</v>
      </c>
      <c r="AC140" s="275">
        <f t="shared" si="108"/>
        <v>99.5</v>
      </c>
      <c r="AD140" s="29">
        <v>125</v>
      </c>
      <c r="AE140" s="33">
        <f t="shared" si="148"/>
        <v>796</v>
      </c>
      <c r="AF140" s="281" t="str">
        <f t="shared" si="149"/>
        <v xml:space="preserve">  </v>
      </c>
      <c r="AG140" s="29" t="s">
        <v>436</v>
      </c>
      <c r="AH140" s="245">
        <v>131.9</v>
      </c>
      <c r="AI140" s="245">
        <v>256.7</v>
      </c>
      <c r="AJ140" s="33">
        <f t="shared" si="109"/>
        <v>124.79999999999998</v>
      </c>
      <c r="AK140" s="29">
        <v>125</v>
      </c>
      <c r="AL140" s="33">
        <f>AJ140/(AK140/1000)</f>
        <v>998.39999999999986</v>
      </c>
      <c r="AM140" s="281" t="str">
        <f t="shared" si="142"/>
        <v xml:space="preserve">  </v>
      </c>
      <c r="AN140" s="547">
        <f t="shared" si="150"/>
        <v>920</v>
      </c>
      <c r="AO140" s="547">
        <f t="shared" si="151"/>
        <v>108.63222358029861</v>
      </c>
      <c r="AP140" s="547">
        <f t="shared" si="123"/>
        <v>11.807850389162892</v>
      </c>
      <c r="AQ140" s="29">
        <f t="shared" si="152"/>
        <v>3</v>
      </c>
      <c r="AR140" s="429" t="str">
        <f t="shared" si="153"/>
        <v xml:space="preserve">  </v>
      </c>
      <c r="AT140" s="662" t="s">
        <v>178</v>
      </c>
      <c r="AU140" s="662" t="s">
        <v>178</v>
      </c>
      <c r="AV140" s="662" t="s">
        <v>178</v>
      </c>
      <c r="AW140" s="661" t="s">
        <v>2720</v>
      </c>
      <c r="AX140" s="661" t="s">
        <v>2720</v>
      </c>
      <c r="AY140" s="10"/>
      <c r="AZ140" s="334"/>
      <c r="BA140" s="662" t="s">
        <v>178</v>
      </c>
      <c r="BB140" s="662" t="s">
        <v>178</v>
      </c>
      <c r="BC140" s="662" t="s">
        <v>178</v>
      </c>
      <c r="BD140" s="661" t="s">
        <v>2720</v>
      </c>
      <c r="BE140" s="661" t="s">
        <v>2720</v>
      </c>
      <c r="BF140" s="10" t="str">
        <f t="shared" si="114"/>
        <v xml:space="preserve">  </v>
      </c>
      <c r="BG140" s="334"/>
      <c r="BH140" s="852" t="s">
        <v>178</v>
      </c>
      <c r="BI140" s="21" t="s">
        <v>506</v>
      </c>
      <c r="BJ140" s="28">
        <v>4.1492246106328707</v>
      </c>
      <c r="BK140" s="28"/>
      <c r="BL140" s="28">
        <v>0.1</v>
      </c>
      <c r="BM140" s="28">
        <v>1</v>
      </c>
      <c r="BN140" s="31" t="str">
        <f>IF(BJ140&lt;BL140,"&lt;MDL",IF(BJ140&lt;BM140,"E, &lt;RL",IF(BJ140&gt;BM140,"  ",)))</f>
        <v xml:space="preserve">  </v>
      </c>
      <c r="BP140" s="466" t="s">
        <v>480</v>
      </c>
      <c r="BQ140" s="716">
        <v>5.3707810909301788E-2</v>
      </c>
      <c r="BS140" s="727">
        <v>6.0000000000000001E-3</v>
      </c>
      <c r="BT140" s="716">
        <v>0.01</v>
      </c>
      <c r="BU140" s="31" t="str">
        <f>IF(BQ140&lt;BS140,"&lt;MDL",IF(BQ140&lt;BT140,"E, &lt;RL",IF(BQ140&gt;BT140,"  ",)))</f>
        <v xml:space="preserve">  </v>
      </c>
      <c r="BV140" s="520"/>
      <c r="BW140" s="31">
        <f>BQ140/BJ140*100</f>
        <v>1.2944059661573701</v>
      </c>
      <c r="BX140" s="336"/>
      <c r="BY140" s="33">
        <v>222.35026161505255</v>
      </c>
      <c r="BZ140" s="31"/>
      <c r="CA140" s="680">
        <v>2</v>
      </c>
      <c r="CB140" s="680">
        <v>13</v>
      </c>
      <c r="CC140" s="680" t="str">
        <f t="shared" si="143"/>
        <v xml:space="preserve">  </v>
      </c>
      <c r="CD140" s="335"/>
      <c r="CE140" s="547">
        <f>BY140*(X140/1000)</f>
        <v>214.70141261549472</v>
      </c>
      <c r="CF140" s="457"/>
      <c r="CG140" s="660">
        <v>0.5</v>
      </c>
      <c r="CH140" s="660">
        <v>3</v>
      </c>
      <c r="CI140" s="31" t="str">
        <f t="shared" si="117"/>
        <v xml:space="preserve">  </v>
      </c>
      <c r="CJ140" s="824"/>
      <c r="CK140" s="227">
        <v>1.5198450660655758</v>
      </c>
      <c r="CL140" s="227"/>
      <c r="CM140" s="227">
        <v>0.6</v>
      </c>
      <c r="CN140" s="227">
        <v>0.8</v>
      </c>
      <c r="CO140" s="31" t="str">
        <f t="shared" si="145"/>
        <v xml:space="preserve">  </v>
      </c>
      <c r="CP140" s="658"/>
      <c r="CQ140" s="28">
        <f>CK140*(AE140/1000)</f>
        <v>1.2097966725881983</v>
      </c>
      <c r="CR140" s="28"/>
      <c r="CS140" s="227">
        <v>0.1</v>
      </c>
      <c r="CT140" s="464">
        <v>0.13</v>
      </c>
      <c r="CU140" s="31" t="str">
        <f t="shared" si="146"/>
        <v xml:space="preserve">  </v>
      </c>
      <c r="CW140" s="336">
        <f>CK140/BY140*100</f>
        <v>0.68353644157020688</v>
      </c>
      <c r="CX140" s="227">
        <v>3.4813875180181246</v>
      </c>
      <c r="CY140" s="227"/>
      <c r="CZ140" s="10">
        <v>1.2</v>
      </c>
      <c r="DA140" s="910">
        <v>0.7</v>
      </c>
      <c r="DB140" s="675" t="str">
        <f t="shared" si="154"/>
        <v xml:space="preserve">  </v>
      </c>
      <c r="DC140" s="550"/>
      <c r="DD140" s="28">
        <f>CX140*(AL140/1000)</f>
        <v>3.4758172979892952</v>
      </c>
      <c r="DE140" s="28"/>
      <c r="DF140" s="28">
        <v>0.2</v>
      </c>
      <c r="DG140" s="28">
        <v>0.12</v>
      </c>
      <c r="DH140" s="28" t="str">
        <f t="shared" si="144"/>
        <v xml:space="preserve">  </v>
      </c>
      <c r="DI140" s="335"/>
      <c r="DJ140" s="31">
        <f>CX140/BY140*100</f>
        <v>1.5657222495403817</v>
      </c>
      <c r="DK140" s="550">
        <f>100*DD140/CE140</f>
        <v>1.6189075123665255</v>
      </c>
    </row>
    <row r="141" spans="1:116" ht="15" x14ac:dyDescent="0.25">
      <c r="A141" s="536" t="s">
        <v>2149</v>
      </c>
      <c r="B141" s="169" t="s">
        <v>1278</v>
      </c>
      <c r="C141" s="104" t="s">
        <v>585</v>
      </c>
      <c r="D141" s="104">
        <v>5</v>
      </c>
      <c r="E141" s="213"/>
      <c r="F141" s="421">
        <v>4</v>
      </c>
      <c r="G141" s="171">
        <v>11452800</v>
      </c>
      <c r="H141" s="184">
        <v>201103251110</v>
      </c>
      <c r="I141" s="184"/>
      <c r="J141" s="104" t="s">
        <v>376</v>
      </c>
      <c r="K141" s="164" t="s">
        <v>2557</v>
      </c>
      <c r="L141" s="211" t="s">
        <v>1660</v>
      </c>
      <c r="M141" s="160" t="s">
        <v>337</v>
      </c>
      <c r="N141" s="160"/>
      <c r="O141" s="160" t="s">
        <v>333</v>
      </c>
      <c r="P141" s="160">
        <v>40627</v>
      </c>
      <c r="Q141" s="161">
        <v>0.46527777777777801</v>
      </c>
      <c r="R141" s="121" t="s">
        <v>332</v>
      </c>
      <c r="S141" s="284" t="s">
        <v>363</v>
      </c>
      <c r="T141" s="130">
        <v>132.5</v>
      </c>
      <c r="U141" s="130">
        <v>241.5</v>
      </c>
      <c r="V141" s="106">
        <f t="shared" si="138"/>
        <v>109</v>
      </c>
      <c r="W141" s="124">
        <v>125</v>
      </c>
      <c r="X141" s="109">
        <f t="shared" si="139"/>
        <v>872</v>
      </c>
      <c r="Y141" s="281" t="str">
        <f t="shared" si="147"/>
        <v xml:space="preserve">  </v>
      </c>
      <c r="Z141" s="124" t="s">
        <v>403</v>
      </c>
      <c r="AA141" s="106">
        <v>132.80000000000001</v>
      </c>
      <c r="AB141" s="106">
        <v>251.7</v>
      </c>
      <c r="AC141" s="106">
        <f t="shared" si="108"/>
        <v>118.89999999999998</v>
      </c>
      <c r="AD141" s="125">
        <v>125</v>
      </c>
      <c r="AE141" s="109">
        <f t="shared" si="148"/>
        <v>951.19999999999982</v>
      </c>
      <c r="AF141" s="281" t="str">
        <f t="shared" si="149"/>
        <v xml:space="preserve">  </v>
      </c>
      <c r="AG141" s="124" t="s">
        <v>363</v>
      </c>
      <c r="AH141" s="130">
        <v>131.4</v>
      </c>
      <c r="AI141" s="130">
        <v>249.79999999999998</v>
      </c>
      <c r="AJ141" s="109">
        <f t="shared" si="109"/>
        <v>118.39999999999998</v>
      </c>
      <c r="AK141" s="124">
        <v>125</v>
      </c>
      <c r="AL141" s="109">
        <f>AJ141/(AK141/1000)</f>
        <v>947.19999999999982</v>
      </c>
      <c r="AM141" s="281" t="str">
        <f t="shared" si="142"/>
        <v xml:space="preserve">  </v>
      </c>
      <c r="AN141" s="127">
        <f t="shared" si="150"/>
        <v>923.46666666666658</v>
      </c>
      <c r="AO141" s="127">
        <f t="shared" si="151"/>
        <v>44.616289999655102</v>
      </c>
      <c r="AP141" s="127">
        <f t="shared" si="123"/>
        <v>4.8313914957755308</v>
      </c>
      <c r="AQ141" s="124">
        <f t="shared" si="152"/>
        <v>3</v>
      </c>
      <c r="AR141" s="429" t="str">
        <f t="shared" si="153"/>
        <v xml:space="preserve">  </v>
      </c>
      <c r="AS141" s="487"/>
      <c r="AT141" s="662" t="s">
        <v>178</v>
      </c>
      <c r="AU141" s="662" t="s">
        <v>178</v>
      </c>
      <c r="AV141" s="662" t="s">
        <v>178</v>
      </c>
      <c r="AW141" s="661" t="s">
        <v>2720</v>
      </c>
      <c r="AX141" s="661" t="s">
        <v>2720</v>
      </c>
      <c r="AY141" s="10"/>
      <c r="AZ141" s="334"/>
      <c r="BA141" s="662" t="s">
        <v>178</v>
      </c>
      <c r="BB141" s="662" t="s">
        <v>178</v>
      </c>
      <c r="BC141" s="662" t="s">
        <v>178</v>
      </c>
      <c r="BD141" s="661" t="s">
        <v>2720</v>
      </c>
      <c r="BE141" s="661" t="s">
        <v>2720</v>
      </c>
      <c r="BF141" s="10" t="str">
        <f t="shared" si="114"/>
        <v xml:space="preserve">  </v>
      </c>
      <c r="BG141" s="334"/>
      <c r="BH141" s="852" t="s">
        <v>178</v>
      </c>
      <c r="BI141" s="694" t="s">
        <v>2720</v>
      </c>
      <c r="BJ141" s="479" t="s">
        <v>2720</v>
      </c>
      <c r="BK141" s="479" t="s">
        <v>2720</v>
      </c>
      <c r="BL141" s="479" t="s">
        <v>2720</v>
      </c>
      <c r="BM141" s="479" t="s">
        <v>2720</v>
      </c>
      <c r="BN141" s="661" t="s">
        <v>2720</v>
      </c>
      <c r="BP141" s="694" t="s">
        <v>2720</v>
      </c>
      <c r="BQ141" s="742" t="s">
        <v>2720</v>
      </c>
      <c r="BR141" s="742" t="s">
        <v>2720</v>
      </c>
      <c r="BS141" s="742" t="s">
        <v>2720</v>
      </c>
      <c r="BT141" s="742" t="s">
        <v>2720</v>
      </c>
      <c r="BU141" s="661" t="s">
        <v>2720</v>
      </c>
      <c r="BV141" s="520"/>
      <c r="BW141" s="661" t="s">
        <v>2720</v>
      </c>
      <c r="BX141" s="793"/>
      <c r="BY141" s="33">
        <v>246.32916795746803</v>
      </c>
      <c r="BZ141" s="31"/>
      <c r="CA141" s="680">
        <v>2</v>
      </c>
      <c r="CB141" s="680">
        <v>13</v>
      </c>
      <c r="CC141" s="680" t="str">
        <f t="shared" si="143"/>
        <v xml:space="preserve">  </v>
      </c>
      <c r="CD141" s="335"/>
      <c r="CE141" s="127">
        <f>BY141*(X141/1000)</f>
        <v>214.79903445891213</v>
      </c>
      <c r="CF141" s="107"/>
      <c r="CG141" s="660">
        <v>0.5</v>
      </c>
      <c r="CH141" s="660">
        <v>3</v>
      </c>
      <c r="CI141" s="31" t="str">
        <f t="shared" si="117"/>
        <v xml:space="preserve">  </v>
      </c>
      <c r="CJ141" s="825"/>
      <c r="CK141" s="108">
        <v>1.6712014949406151</v>
      </c>
      <c r="CL141" s="108"/>
      <c r="CM141" s="227">
        <v>0.6</v>
      </c>
      <c r="CN141" s="227">
        <v>0.8</v>
      </c>
      <c r="CO141" s="31" t="str">
        <f t="shared" si="145"/>
        <v xml:space="preserve">  </v>
      </c>
      <c r="CP141" s="828"/>
      <c r="CQ141" s="801">
        <f>CK141*(AE141/1000)</f>
        <v>1.5896468619875128</v>
      </c>
      <c r="CR141" s="801"/>
      <c r="CS141" s="227">
        <v>0.1</v>
      </c>
      <c r="CT141" s="464">
        <v>0.13</v>
      </c>
      <c r="CU141" s="31" t="str">
        <f t="shared" si="146"/>
        <v xml:space="preserve">  </v>
      </c>
      <c r="CW141" s="771">
        <f>CK141/BY141*100</f>
        <v>0.67844239023661623</v>
      </c>
      <c r="CX141" s="108">
        <v>3.3847924187886411</v>
      </c>
      <c r="CY141" s="108"/>
      <c r="CZ141" s="10">
        <v>1.2</v>
      </c>
      <c r="DA141" s="910">
        <v>0.7</v>
      </c>
      <c r="DB141" s="675" t="str">
        <f t="shared" si="154"/>
        <v xml:space="preserve">  </v>
      </c>
      <c r="DC141" s="924"/>
      <c r="DD141" s="28">
        <f>CX141*(AL141/1000)</f>
        <v>3.2060753790766001</v>
      </c>
      <c r="DE141" s="28"/>
      <c r="DF141" s="28">
        <v>0.2</v>
      </c>
      <c r="DG141" s="28">
        <v>0.12</v>
      </c>
      <c r="DH141" s="28" t="str">
        <f t="shared" si="144"/>
        <v xml:space="preserve">  </v>
      </c>
      <c r="DI141" s="335"/>
      <c r="DJ141" s="105">
        <f>CX141/BY141*100</f>
        <v>1.3740932293381798</v>
      </c>
      <c r="DK141" s="924">
        <f>100*DD141/CE141</f>
        <v>1.4925930124187194</v>
      </c>
      <c r="DL141" s="76"/>
    </row>
    <row r="142" spans="1:116" ht="15" x14ac:dyDescent="0.25">
      <c r="A142" s="536" t="s">
        <v>2150</v>
      </c>
      <c r="B142" s="173" t="s">
        <v>1279</v>
      </c>
      <c r="C142" s="102" t="s">
        <v>586</v>
      </c>
      <c r="D142" s="102">
        <v>2</v>
      </c>
      <c r="E142" s="213"/>
      <c r="F142" s="421">
        <v>4</v>
      </c>
      <c r="G142" s="420">
        <v>88888823</v>
      </c>
      <c r="H142" s="420">
        <v>201103251600</v>
      </c>
      <c r="I142" s="420"/>
      <c r="J142" s="1" t="s">
        <v>376</v>
      </c>
      <c r="K142" s="167" t="s">
        <v>124</v>
      </c>
      <c r="L142" s="167"/>
      <c r="M142" s="1" t="s">
        <v>41</v>
      </c>
      <c r="N142" s="1"/>
      <c r="O142" s="198" t="s">
        <v>42</v>
      </c>
      <c r="P142" s="116">
        <v>40627</v>
      </c>
      <c r="Q142" s="202">
        <v>0.66666666666666663</v>
      </c>
      <c r="R142" s="142" t="s">
        <v>315</v>
      </c>
      <c r="S142" s="243" t="s">
        <v>364</v>
      </c>
      <c r="T142" s="23">
        <v>131.69999999999999</v>
      </c>
      <c r="U142" s="23">
        <v>131.39999999999998</v>
      </c>
      <c r="V142" s="32">
        <f t="shared" si="138"/>
        <v>-0.30000000000001137</v>
      </c>
      <c r="W142" s="36">
        <v>125</v>
      </c>
      <c r="X142" s="32">
        <f t="shared" si="139"/>
        <v>-2.4000000000000909</v>
      </c>
      <c r="Y142" s="281" t="str">
        <f t="shared" si="147"/>
        <v>&lt;MDL</v>
      </c>
      <c r="Z142" s="36" t="s">
        <v>404</v>
      </c>
      <c r="AA142" s="23">
        <v>131.69999999999999</v>
      </c>
      <c r="AB142" s="23">
        <v>131.70000000000002</v>
      </c>
      <c r="AC142" s="32">
        <f t="shared" si="108"/>
        <v>0</v>
      </c>
      <c r="AD142" s="36">
        <v>125</v>
      </c>
      <c r="AE142" s="32">
        <f t="shared" si="148"/>
        <v>0</v>
      </c>
      <c r="AF142" s="281" t="str">
        <f t="shared" si="149"/>
        <v>&lt;MDL</v>
      </c>
      <c r="AG142" s="36" t="s">
        <v>437</v>
      </c>
      <c r="AH142" s="23">
        <v>131.6</v>
      </c>
      <c r="AI142" s="244" t="s">
        <v>377</v>
      </c>
      <c r="AJ142" s="244" t="s">
        <v>377</v>
      </c>
      <c r="AK142" s="36">
        <v>850</v>
      </c>
      <c r="AL142" s="32"/>
      <c r="AM142" s="281" t="str">
        <f t="shared" si="142"/>
        <v xml:space="preserve">  </v>
      </c>
      <c r="AN142" s="45">
        <f t="shared" si="150"/>
        <v>-1.2000000000000455</v>
      </c>
      <c r="AO142" s="45">
        <f t="shared" si="151"/>
        <v>1.6970562748477784</v>
      </c>
      <c r="AP142" s="45">
        <f t="shared" si="123"/>
        <v>-141.42135623730951</v>
      </c>
      <c r="AQ142" s="36">
        <f t="shared" si="152"/>
        <v>2</v>
      </c>
      <c r="AR142" s="429" t="str">
        <f t="shared" si="153"/>
        <v>&lt;MDL</v>
      </c>
      <c r="AS142" s="488"/>
      <c r="AT142" s="662" t="s">
        <v>178</v>
      </c>
      <c r="AU142" s="662" t="s">
        <v>178</v>
      </c>
      <c r="AV142" s="662" t="s">
        <v>178</v>
      </c>
      <c r="AW142" s="661" t="s">
        <v>2720</v>
      </c>
      <c r="AX142" s="661" t="s">
        <v>2720</v>
      </c>
      <c r="AY142" s="10"/>
      <c r="AZ142" s="334"/>
      <c r="BA142" s="662" t="s">
        <v>178</v>
      </c>
      <c r="BB142" s="662" t="s">
        <v>178</v>
      </c>
      <c r="BC142" s="662" t="s">
        <v>178</v>
      </c>
      <c r="BD142" s="661" t="s">
        <v>2720</v>
      </c>
      <c r="BE142" s="661" t="s">
        <v>2720</v>
      </c>
      <c r="BF142" s="10" t="str">
        <f t="shared" si="114"/>
        <v xml:space="preserve">  </v>
      </c>
      <c r="BG142" s="334"/>
      <c r="BH142" s="852" t="s">
        <v>178</v>
      </c>
      <c r="BI142" s="21" t="s">
        <v>507</v>
      </c>
      <c r="BJ142" s="28">
        <v>-2.0105229869252398E-2</v>
      </c>
      <c r="BK142" s="28"/>
      <c r="BL142" s="28">
        <v>0.1</v>
      </c>
      <c r="BM142" s="28">
        <v>1</v>
      </c>
      <c r="BN142" s="31" t="str">
        <f t="shared" ref="BN142:BN150" si="155">IF(BJ142&lt;BL142,"&lt;MDL",IF(BJ142&lt;BM142,"E, &lt;RL",IF(BJ142&gt;BM142,"  ",)))</f>
        <v>&lt;MDL</v>
      </c>
      <c r="BP142" s="466" t="s">
        <v>480</v>
      </c>
      <c r="BQ142" s="716">
        <v>5.0083714257365946E-3</v>
      </c>
      <c r="BS142" s="727">
        <v>6.0000000000000001E-3</v>
      </c>
      <c r="BT142" s="716">
        <v>0.01</v>
      </c>
      <c r="BU142" s="31" t="str">
        <f t="shared" ref="BU142:BU149" si="156">IF(BQ142&lt;BS142,"&lt;MDL",IF(BQ142&lt;BT142,"E, &lt;RL",IF(BQ142&gt;BT142,"  ",)))</f>
        <v>&lt;MDL</v>
      </c>
      <c r="BV142" s="520"/>
      <c r="BW142" s="31" t="s">
        <v>79</v>
      </c>
      <c r="BX142" s="336"/>
      <c r="BY142" s="28" t="s">
        <v>2667</v>
      </c>
      <c r="BZ142" s="801"/>
      <c r="CA142" s="801"/>
      <c r="CB142" s="801"/>
      <c r="CC142" s="237" t="s">
        <v>79</v>
      </c>
      <c r="CD142" s="335" t="s">
        <v>3053</v>
      </c>
      <c r="CE142" s="840">
        <v>0.24633146210928442</v>
      </c>
      <c r="CF142" s="4"/>
      <c r="CG142" s="660">
        <v>0.5</v>
      </c>
      <c r="CH142" s="660">
        <v>3</v>
      </c>
      <c r="CI142" s="31" t="str">
        <f t="shared" si="117"/>
        <v>&lt;MDL</v>
      </c>
      <c r="CJ142" s="827"/>
      <c r="CK142" s="227" t="s">
        <v>2667</v>
      </c>
      <c r="CL142" s="8"/>
      <c r="CM142" s="227"/>
      <c r="CN142" s="227"/>
      <c r="CO142" s="31" t="s">
        <v>79</v>
      </c>
      <c r="CP142" s="658"/>
      <c r="CQ142" s="840">
        <v>0</v>
      </c>
      <c r="CR142" s="28"/>
      <c r="CS142" s="227">
        <v>0.1</v>
      </c>
      <c r="CT142" s="464">
        <v>0.13</v>
      </c>
      <c r="CU142" s="31" t="str">
        <f t="shared" si="146"/>
        <v>&lt;MDL</v>
      </c>
      <c r="CW142" s="31" t="s">
        <v>79</v>
      </c>
      <c r="CX142" s="479" t="s">
        <v>2720</v>
      </c>
      <c r="CY142" s="479" t="s">
        <v>2720</v>
      </c>
      <c r="CZ142" s="479" t="s">
        <v>2720</v>
      </c>
      <c r="DA142" s="479" t="s">
        <v>2720</v>
      </c>
      <c r="DB142" s="479" t="s">
        <v>2720</v>
      </c>
      <c r="DC142" s="926"/>
      <c r="DD142" s="479" t="s">
        <v>2720</v>
      </c>
      <c r="DE142" s="479" t="s">
        <v>2720</v>
      </c>
      <c r="DF142" s="479" t="s">
        <v>2720</v>
      </c>
      <c r="DG142" s="479" t="s">
        <v>2720</v>
      </c>
      <c r="DH142" s="479" t="s">
        <v>2720</v>
      </c>
      <c r="DI142" s="335"/>
      <c r="DJ142" s="820" t="s">
        <v>2720</v>
      </c>
      <c r="DK142" s="895" t="s">
        <v>2720</v>
      </c>
      <c r="DL142" s="35"/>
    </row>
    <row r="143" spans="1:116" ht="45" x14ac:dyDescent="0.25">
      <c r="A143" s="536" t="s">
        <v>2151</v>
      </c>
      <c r="B143" s="173" t="s">
        <v>1280</v>
      </c>
      <c r="C143" s="102" t="s">
        <v>584</v>
      </c>
      <c r="D143" s="419">
        <v>9</v>
      </c>
      <c r="E143" s="213"/>
      <c r="F143" s="421">
        <v>1</v>
      </c>
      <c r="G143" s="420">
        <v>11452600</v>
      </c>
      <c r="H143" s="420">
        <v>201104040650</v>
      </c>
      <c r="I143" s="420"/>
      <c r="J143" s="419" t="s">
        <v>376</v>
      </c>
      <c r="K143" s="663" t="s">
        <v>2556</v>
      </c>
      <c r="L143" s="163" t="s">
        <v>1658</v>
      </c>
      <c r="M143" s="419" t="s">
        <v>329</v>
      </c>
      <c r="N143" s="419"/>
      <c r="O143" s="116"/>
      <c r="P143" s="116">
        <v>40635</v>
      </c>
      <c r="Q143" s="114">
        <v>0.28472222222222199</v>
      </c>
      <c r="R143" s="102" t="s">
        <v>316</v>
      </c>
      <c r="S143" s="559" t="s">
        <v>365</v>
      </c>
      <c r="T143" s="245">
        <v>131.4</v>
      </c>
      <c r="U143" s="245">
        <v>171.7</v>
      </c>
      <c r="V143" s="275">
        <f t="shared" si="138"/>
        <v>40.299999999999983</v>
      </c>
      <c r="W143" s="29">
        <v>120</v>
      </c>
      <c r="X143" s="33">
        <f t="shared" si="139"/>
        <v>335.8333333333332</v>
      </c>
      <c r="Y143" s="281" t="str">
        <f t="shared" si="147"/>
        <v xml:space="preserve">  </v>
      </c>
      <c r="Z143" s="29" t="s">
        <v>405</v>
      </c>
      <c r="AA143" s="245">
        <v>131.9</v>
      </c>
      <c r="AB143" s="245">
        <v>173.1</v>
      </c>
      <c r="AC143" s="275">
        <f t="shared" si="108"/>
        <v>41.199999999999989</v>
      </c>
      <c r="AD143" s="29">
        <v>120</v>
      </c>
      <c r="AE143" s="33">
        <f t="shared" si="148"/>
        <v>343.33333333333326</v>
      </c>
      <c r="AF143" s="281" t="str">
        <f t="shared" si="149"/>
        <v xml:space="preserve">  </v>
      </c>
      <c r="AG143" s="29" t="s">
        <v>438</v>
      </c>
      <c r="AH143" s="245">
        <v>131.80000000000001</v>
      </c>
      <c r="AI143" s="245">
        <v>171.3</v>
      </c>
      <c r="AJ143" s="33">
        <f t="shared" si="109"/>
        <v>39.5</v>
      </c>
      <c r="AK143" s="29">
        <v>120</v>
      </c>
      <c r="AL143" s="33">
        <f t="shared" ref="AL143:AL150" si="157">AJ143/(AK143/1000)</f>
        <v>329.16666666666669</v>
      </c>
      <c r="AM143" s="281" t="str">
        <f t="shared" si="142"/>
        <v xml:space="preserve">  </v>
      </c>
      <c r="AN143" s="547">
        <f t="shared" si="150"/>
        <v>336.11111111111109</v>
      </c>
      <c r="AO143" s="547">
        <f t="shared" si="151"/>
        <v>7.0874171234294403</v>
      </c>
      <c r="AP143" s="547">
        <f t="shared" si="123"/>
        <v>2.1086530284583462</v>
      </c>
      <c r="AQ143" s="29">
        <f t="shared" si="152"/>
        <v>3</v>
      </c>
      <c r="AR143" s="429" t="str">
        <f t="shared" si="153"/>
        <v xml:space="preserve">  </v>
      </c>
      <c r="AT143" s="662" t="s">
        <v>178</v>
      </c>
      <c r="AU143" s="662" t="s">
        <v>178</v>
      </c>
      <c r="AV143" s="662" t="s">
        <v>178</v>
      </c>
      <c r="AW143" s="661" t="s">
        <v>2720</v>
      </c>
      <c r="AX143" s="661" t="s">
        <v>2720</v>
      </c>
      <c r="AY143" s="10"/>
      <c r="AZ143" s="334"/>
      <c r="BA143" s="662" t="s">
        <v>178</v>
      </c>
      <c r="BB143" s="662" t="s">
        <v>178</v>
      </c>
      <c r="BC143" s="662" t="s">
        <v>178</v>
      </c>
      <c r="BD143" s="661" t="s">
        <v>2720</v>
      </c>
      <c r="BE143" s="661" t="s">
        <v>2720</v>
      </c>
      <c r="BF143" s="10" t="str">
        <f t="shared" si="114"/>
        <v xml:space="preserve">  </v>
      </c>
      <c r="BG143" s="334"/>
      <c r="BH143" s="852" t="s">
        <v>178</v>
      </c>
      <c r="BI143" s="21" t="s">
        <v>508</v>
      </c>
      <c r="BJ143" s="28">
        <v>1.1593155184751534</v>
      </c>
      <c r="BK143" s="28"/>
      <c r="BL143" s="28">
        <v>0.1</v>
      </c>
      <c r="BM143" s="28">
        <v>1</v>
      </c>
      <c r="BN143" s="31" t="str">
        <f t="shared" si="155"/>
        <v xml:space="preserve">  </v>
      </c>
      <c r="BP143" s="466" t="s">
        <v>480</v>
      </c>
      <c r="BQ143" s="716">
        <v>4.2481861602803567E-2</v>
      </c>
      <c r="BS143" s="727">
        <v>6.0000000000000001E-3</v>
      </c>
      <c r="BT143" s="716">
        <v>0.01</v>
      </c>
      <c r="BU143" s="31" t="str">
        <f t="shared" si="156"/>
        <v xml:space="preserve">  </v>
      </c>
      <c r="BV143" s="520"/>
      <c r="BW143" s="31">
        <f>BQ143/BJ143*100</f>
        <v>3.6643916971524644</v>
      </c>
      <c r="BX143" s="336"/>
      <c r="BY143" s="33">
        <v>327.6680568484536</v>
      </c>
      <c r="BZ143" s="31"/>
      <c r="CA143" s="680">
        <v>2</v>
      </c>
      <c r="CB143" s="680">
        <v>13</v>
      </c>
      <c r="CC143" s="680" t="str">
        <f t="shared" ref="CC143:CC145" si="158">IF(BY143&lt;CA143,"&lt;MDL",IF(BY143&lt;CB143,"E, &lt;RL",IF(BY143&gt;CB143,"  ",)))</f>
        <v xml:space="preserve">  </v>
      </c>
      <c r="CD143" s="335"/>
      <c r="CE143" s="547">
        <f>BY143*(X143/1000)</f>
        <v>110.04185575827229</v>
      </c>
      <c r="CF143" s="457"/>
      <c r="CG143" s="660">
        <v>0.5</v>
      </c>
      <c r="CH143" s="660">
        <v>3</v>
      </c>
      <c r="CI143" s="31" t="str">
        <f t="shared" si="117"/>
        <v xml:space="preserve">  </v>
      </c>
      <c r="CJ143" s="824"/>
      <c r="CK143" s="227">
        <v>2.1610605912098149</v>
      </c>
      <c r="CL143" s="227"/>
      <c r="CM143" s="227">
        <v>0.6</v>
      </c>
      <c r="CN143" s="227">
        <v>0.8</v>
      </c>
      <c r="CO143" s="31" t="str">
        <f t="shared" si="145"/>
        <v xml:space="preserve">  </v>
      </c>
      <c r="CP143" s="658"/>
      <c r="CQ143" s="28">
        <f>CK143*(AE143/1000)</f>
        <v>0.74196413631536962</v>
      </c>
      <c r="CR143" s="28"/>
      <c r="CS143" s="227">
        <v>0.1</v>
      </c>
      <c r="CT143" s="464">
        <v>0.13</v>
      </c>
      <c r="CU143" s="31" t="str">
        <f t="shared" si="146"/>
        <v xml:space="preserve">  </v>
      </c>
      <c r="CW143" s="336">
        <f>CK143/BY143*100</f>
        <v>0.65952739244561298</v>
      </c>
      <c r="CX143" s="227">
        <v>2.9510643931678167</v>
      </c>
      <c r="CY143" s="227"/>
      <c r="CZ143" s="10">
        <v>1.2</v>
      </c>
      <c r="DA143" s="910">
        <v>0.7</v>
      </c>
      <c r="DB143" s="907" t="str">
        <f t="shared" ref="DB143:DB145" si="159">IF(CX143&lt;DA143,"&lt;MDL",IF(CX143&lt;CZ143,"E, &lt;RL",IF(CX143&gt;CZ143,"  ",)))</f>
        <v xml:space="preserve">  </v>
      </c>
      <c r="DC143" s="550"/>
      <c r="DD143" s="28">
        <f>CX143*(AL143/1000)</f>
        <v>0.97139202941773961</v>
      </c>
      <c r="DE143" s="28"/>
      <c r="DF143" s="28">
        <v>0.2</v>
      </c>
      <c r="DG143" s="28">
        <v>0.12</v>
      </c>
      <c r="DH143" s="28" t="str">
        <f t="shared" ref="DH143:DH145" si="160">IF(DD143&lt;DG143,"&lt;MDL",IF(DD143&lt;DF143,"E, &lt;RL",IF(DD143&gt;DF143,"  ",)))</f>
        <v xml:space="preserve">  </v>
      </c>
      <c r="DI143" s="335"/>
      <c r="DJ143" s="31">
        <f>CX143/BY143*100</f>
        <v>0.90062620737323906</v>
      </c>
      <c r="DK143" s="550">
        <f>100*DD143/CE143</f>
        <v>0.88274777149486239</v>
      </c>
    </row>
    <row r="144" spans="1:116" ht="45" x14ac:dyDescent="0.25">
      <c r="A144" s="536" t="s">
        <v>2152</v>
      </c>
      <c r="B144" s="173" t="s">
        <v>1281</v>
      </c>
      <c r="C144" s="419" t="s">
        <v>584</v>
      </c>
      <c r="D144" s="419">
        <v>9</v>
      </c>
      <c r="E144" s="213"/>
      <c r="F144" s="421">
        <v>1</v>
      </c>
      <c r="G144" s="420">
        <v>11452900</v>
      </c>
      <c r="H144" s="420">
        <v>201104040820</v>
      </c>
      <c r="I144" s="420"/>
      <c r="J144" s="419" t="s">
        <v>376</v>
      </c>
      <c r="K144" s="663" t="s">
        <v>2558</v>
      </c>
      <c r="L144" s="165" t="s">
        <v>729</v>
      </c>
      <c r="M144" s="419" t="s">
        <v>43</v>
      </c>
      <c r="N144" s="419"/>
      <c r="O144" s="116"/>
      <c r="P144" s="116">
        <v>40635</v>
      </c>
      <c r="Q144" s="114">
        <v>0.34722222222222199</v>
      </c>
      <c r="R144" s="102" t="s">
        <v>317</v>
      </c>
      <c r="S144" s="559" t="s">
        <v>366</v>
      </c>
      <c r="T144" s="245">
        <v>130</v>
      </c>
      <c r="U144" s="245">
        <v>154.4</v>
      </c>
      <c r="V144" s="275">
        <f t="shared" si="138"/>
        <v>24.400000000000006</v>
      </c>
      <c r="W144" s="29">
        <v>180</v>
      </c>
      <c r="X144" s="33">
        <f t="shared" si="139"/>
        <v>135.5555555555556</v>
      </c>
      <c r="Y144" s="281" t="str">
        <f t="shared" si="147"/>
        <v xml:space="preserve">  </v>
      </c>
      <c r="Z144" s="29" t="s">
        <v>406</v>
      </c>
      <c r="AA144" s="245">
        <v>130.1</v>
      </c>
      <c r="AB144" s="245">
        <v>153</v>
      </c>
      <c r="AC144" s="275">
        <f t="shared" si="108"/>
        <v>22.900000000000006</v>
      </c>
      <c r="AD144" s="29">
        <v>180</v>
      </c>
      <c r="AE144" s="33">
        <f t="shared" si="148"/>
        <v>127.22222222222226</v>
      </c>
      <c r="AF144" s="281" t="str">
        <f t="shared" si="149"/>
        <v xml:space="preserve">  </v>
      </c>
      <c r="AG144" s="29" t="s">
        <v>439</v>
      </c>
      <c r="AH144" s="245">
        <v>131.80000000000001</v>
      </c>
      <c r="AI144" s="245">
        <v>155.79999999999998</v>
      </c>
      <c r="AJ144" s="33">
        <f t="shared" si="109"/>
        <v>23.999999999999972</v>
      </c>
      <c r="AK144" s="29">
        <v>180</v>
      </c>
      <c r="AL144" s="33">
        <f t="shared" si="157"/>
        <v>133.33333333333317</v>
      </c>
      <c r="AM144" s="281" t="str">
        <f t="shared" si="142"/>
        <v xml:space="preserve">  </v>
      </c>
      <c r="AN144" s="547">
        <f t="shared" si="150"/>
        <v>132.03703703703698</v>
      </c>
      <c r="AO144" s="547">
        <f t="shared" si="151"/>
        <v>4.3152519250855459</v>
      </c>
      <c r="AP144" s="547">
        <f t="shared" si="123"/>
        <v>3.2682132391952257</v>
      </c>
      <c r="AQ144" s="29">
        <f t="shared" si="152"/>
        <v>3</v>
      </c>
      <c r="AR144" s="429" t="str">
        <f t="shared" si="153"/>
        <v xml:space="preserve">  </v>
      </c>
      <c r="AT144" s="662" t="s">
        <v>178</v>
      </c>
      <c r="AU144" s="662" t="s">
        <v>178</v>
      </c>
      <c r="AV144" s="662" t="s">
        <v>178</v>
      </c>
      <c r="AW144" s="661" t="s">
        <v>2720</v>
      </c>
      <c r="AX144" s="661" t="s">
        <v>2720</v>
      </c>
      <c r="AY144" s="10"/>
      <c r="AZ144" s="334"/>
      <c r="BA144" s="662" t="s">
        <v>178</v>
      </c>
      <c r="BB144" s="662" t="s">
        <v>178</v>
      </c>
      <c r="BC144" s="662" t="s">
        <v>178</v>
      </c>
      <c r="BD144" s="661" t="s">
        <v>2720</v>
      </c>
      <c r="BE144" s="661" t="s">
        <v>2720</v>
      </c>
      <c r="BF144" s="10" t="str">
        <f t="shared" si="114"/>
        <v xml:space="preserve">  </v>
      </c>
      <c r="BG144" s="334"/>
      <c r="BH144" s="852" t="s">
        <v>178</v>
      </c>
      <c r="BI144" s="21" t="s">
        <v>509</v>
      </c>
      <c r="BJ144" s="28">
        <v>1.2157175623104719</v>
      </c>
      <c r="BK144" s="28">
        <v>2.1331443475428147E-2</v>
      </c>
      <c r="BL144" s="28">
        <v>0.1</v>
      </c>
      <c r="BM144" s="28">
        <v>1</v>
      </c>
      <c r="BN144" s="31" t="str">
        <f t="shared" si="155"/>
        <v xml:space="preserve">  </v>
      </c>
      <c r="BP144" s="466" t="s">
        <v>480</v>
      </c>
      <c r="BQ144" s="716">
        <v>6.2007422599098083E-2</v>
      </c>
      <c r="BS144" s="727">
        <v>6.0000000000000001E-3</v>
      </c>
      <c r="BT144" s="716">
        <v>0.01</v>
      </c>
      <c r="BU144" s="31" t="str">
        <f t="shared" si="156"/>
        <v xml:space="preserve">  </v>
      </c>
      <c r="BV144" s="520"/>
      <c r="BW144" s="31">
        <f>BQ144/BJ144*100</f>
        <v>5.1004792989296739</v>
      </c>
      <c r="BX144" s="336"/>
      <c r="BY144" s="33">
        <v>325.74518504996763</v>
      </c>
      <c r="BZ144" s="31"/>
      <c r="CA144" s="680">
        <v>2</v>
      </c>
      <c r="CB144" s="680">
        <v>13</v>
      </c>
      <c r="CC144" s="680" t="str">
        <f t="shared" si="158"/>
        <v xml:space="preserve">  </v>
      </c>
      <c r="CD144" s="335"/>
      <c r="CE144" s="547">
        <f>BY144*(X144/1000)</f>
        <v>44.156569528995625</v>
      </c>
      <c r="CF144" s="457"/>
      <c r="CG144" s="660">
        <v>0.5</v>
      </c>
      <c r="CH144" s="660">
        <v>3</v>
      </c>
      <c r="CI144" s="31" t="str">
        <f t="shared" si="117"/>
        <v xml:space="preserve">  </v>
      </c>
      <c r="CJ144" s="824"/>
      <c r="CK144" s="227">
        <v>2.8108557049695828</v>
      </c>
      <c r="CL144" s="227"/>
      <c r="CM144" s="227">
        <v>0.6</v>
      </c>
      <c r="CN144" s="227">
        <v>0.8</v>
      </c>
      <c r="CO144" s="31" t="str">
        <f t="shared" si="145"/>
        <v xml:space="preserve">  </v>
      </c>
      <c r="CP144" s="658"/>
      <c r="CQ144" s="28">
        <f>CK144*(AE144/1000)</f>
        <v>0.35760330913224148</v>
      </c>
      <c r="CR144" s="28"/>
      <c r="CS144" s="227">
        <v>0.1</v>
      </c>
      <c r="CT144" s="464">
        <v>0.13</v>
      </c>
      <c r="CU144" s="31" t="str">
        <f t="shared" si="146"/>
        <v xml:space="preserve">  </v>
      </c>
      <c r="CW144" s="336">
        <f>CK144/BY144*100</f>
        <v>0.86290015446841128</v>
      </c>
      <c r="CX144" s="227">
        <v>2.799776613714354</v>
      </c>
      <c r="CY144" s="227"/>
      <c r="CZ144" s="10">
        <v>1.2</v>
      </c>
      <c r="DA144" s="910">
        <v>0.7</v>
      </c>
      <c r="DB144" s="907" t="str">
        <f t="shared" si="159"/>
        <v xml:space="preserve">  </v>
      </c>
      <c r="DC144" s="550"/>
      <c r="DD144" s="28">
        <f>CX144*(AL144/1000)</f>
        <v>0.37330354849524672</v>
      </c>
      <c r="DE144" s="28"/>
      <c r="DF144" s="28">
        <v>0.2</v>
      </c>
      <c r="DG144" s="28">
        <v>0.12</v>
      </c>
      <c r="DH144" s="28" t="str">
        <f t="shared" si="160"/>
        <v xml:space="preserve">  </v>
      </c>
      <c r="DI144" s="335"/>
      <c r="DJ144" s="31">
        <f>CX144/BY144*100</f>
        <v>0.85949900173808647</v>
      </c>
      <c r="DK144" s="550">
        <f>100*DD144/CE144</f>
        <v>0.84540885416860823</v>
      </c>
    </row>
    <row r="145" spans="1:116" ht="15" x14ac:dyDescent="0.25">
      <c r="A145" s="536" t="s">
        <v>2153</v>
      </c>
      <c r="B145" s="173" t="s">
        <v>1282</v>
      </c>
      <c r="C145" s="102" t="s">
        <v>584</v>
      </c>
      <c r="D145" s="419">
        <v>9</v>
      </c>
      <c r="E145" s="213"/>
      <c r="F145" s="421">
        <v>1</v>
      </c>
      <c r="G145" s="187">
        <v>11452800</v>
      </c>
      <c r="H145" s="420">
        <v>201104040840</v>
      </c>
      <c r="I145" s="420"/>
      <c r="J145" s="419" t="s">
        <v>376</v>
      </c>
      <c r="K145" s="164" t="s">
        <v>2557</v>
      </c>
      <c r="L145" s="165" t="s">
        <v>1660</v>
      </c>
      <c r="M145" s="419" t="s">
        <v>115</v>
      </c>
      <c r="N145" s="419"/>
      <c r="O145" s="116"/>
      <c r="P145" s="116">
        <v>40637</v>
      </c>
      <c r="Q145" s="114">
        <v>0.36111111111111099</v>
      </c>
      <c r="R145" s="102" t="s">
        <v>318</v>
      </c>
      <c r="S145" s="559" t="s">
        <v>367</v>
      </c>
      <c r="T145" s="245">
        <v>131.1</v>
      </c>
      <c r="U145" s="245">
        <v>146.6</v>
      </c>
      <c r="V145" s="275">
        <f t="shared" si="138"/>
        <v>15.5</v>
      </c>
      <c r="W145" s="29">
        <v>240</v>
      </c>
      <c r="X145" s="33">
        <f t="shared" si="139"/>
        <v>64.583333333333343</v>
      </c>
      <c r="Y145" s="281" t="str">
        <f t="shared" si="147"/>
        <v xml:space="preserve">  </v>
      </c>
      <c r="Z145" s="29" t="s">
        <v>407</v>
      </c>
      <c r="AA145" s="245">
        <v>131.69999999999999</v>
      </c>
      <c r="AB145" s="245">
        <v>147.10000000000002</v>
      </c>
      <c r="AC145" s="275">
        <f t="shared" si="108"/>
        <v>15.400000000000034</v>
      </c>
      <c r="AD145" s="29">
        <v>240</v>
      </c>
      <c r="AE145" s="33">
        <f t="shared" si="148"/>
        <v>64.166666666666814</v>
      </c>
      <c r="AF145" s="281" t="str">
        <f t="shared" si="149"/>
        <v xml:space="preserve">  </v>
      </c>
      <c r="AG145" s="29" t="s">
        <v>440</v>
      </c>
      <c r="AH145" s="245">
        <v>131.19999999999999</v>
      </c>
      <c r="AI145" s="245">
        <v>146.5</v>
      </c>
      <c r="AJ145" s="33">
        <f t="shared" si="109"/>
        <v>15.300000000000011</v>
      </c>
      <c r="AK145" s="29">
        <v>120</v>
      </c>
      <c r="AL145" s="33">
        <f t="shared" si="157"/>
        <v>127.5000000000001</v>
      </c>
      <c r="AM145" s="281" t="str">
        <f t="shared" si="142"/>
        <v xml:space="preserve">  </v>
      </c>
      <c r="AN145" s="547">
        <f t="shared" si="150"/>
        <v>85.416666666666757</v>
      </c>
      <c r="AO145" s="547">
        <f t="shared" si="151"/>
        <v>36.445831189741135</v>
      </c>
      <c r="AP145" s="547">
        <f t="shared" si="123"/>
        <v>42.66829017335543</v>
      </c>
      <c r="AQ145" s="29">
        <f t="shared" si="152"/>
        <v>3</v>
      </c>
      <c r="AR145" s="429" t="str">
        <f t="shared" si="153"/>
        <v xml:space="preserve">  </v>
      </c>
      <c r="AT145" s="662" t="s">
        <v>178</v>
      </c>
      <c r="AU145" s="662" t="s">
        <v>178</v>
      </c>
      <c r="AV145" s="662" t="s">
        <v>178</v>
      </c>
      <c r="AW145" s="661" t="s">
        <v>2720</v>
      </c>
      <c r="AX145" s="661" t="s">
        <v>2720</v>
      </c>
      <c r="AY145" s="10"/>
      <c r="AZ145" s="334"/>
      <c r="BA145" s="662" t="s">
        <v>178</v>
      </c>
      <c r="BB145" s="662" t="s">
        <v>178</v>
      </c>
      <c r="BC145" s="662" t="s">
        <v>178</v>
      </c>
      <c r="BD145" s="661" t="s">
        <v>2720</v>
      </c>
      <c r="BE145" s="661" t="s">
        <v>2720</v>
      </c>
      <c r="BF145" s="10" t="str">
        <f t="shared" si="114"/>
        <v xml:space="preserve">  </v>
      </c>
      <c r="BG145" s="334"/>
      <c r="BH145" s="852" t="s">
        <v>178</v>
      </c>
      <c r="BI145" s="21" t="s">
        <v>510</v>
      </c>
      <c r="BJ145" s="28">
        <v>1.203560664986709</v>
      </c>
      <c r="BK145" s="28"/>
      <c r="BL145" s="28">
        <v>0.1</v>
      </c>
      <c r="BM145" s="28">
        <v>1</v>
      </c>
      <c r="BN145" s="31" t="str">
        <f t="shared" si="155"/>
        <v xml:space="preserve">  </v>
      </c>
      <c r="BP145" s="466" t="s">
        <v>480</v>
      </c>
      <c r="BQ145" s="716">
        <v>8.2989961625013861E-2</v>
      </c>
      <c r="BS145" s="727">
        <v>6.0000000000000001E-3</v>
      </c>
      <c r="BT145" s="716">
        <v>0.01</v>
      </c>
      <c r="BU145" s="31" t="str">
        <f t="shared" si="156"/>
        <v xml:space="preserve">  </v>
      </c>
      <c r="BV145" s="520"/>
      <c r="BW145" s="31">
        <f>BQ145/BJ145*100</f>
        <v>6.8953700498287986</v>
      </c>
      <c r="BX145" s="336"/>
      <c r="BY145" s="33">
        <v>198.25545001895924</v>
      </c>
      <c r="BZ145" s="31"/>
      <c r="CA145" s="680">
        <v>2</v>
      </c>
      <c r="CB145" s="680">
        <v>13</v>
      </c>
      <c r="CC145" s="680" t="str">
        <f t="shared" si="158"/>
        <v xml:space="preserve">  </v>
      </c>
      <c r="CD145" s="335"/>
      <c r="CE145" s="547">
        <f>BY145*(X145/1000)</f>
        <v>12.803997813724452</v>
      </c>
      <c r="CF145" s="457"/>
      <c r="CG145" s="660">
        <v>0.5</v>
      </c>
      <c r="CH145" s="660">
        <v>3</v>
      </c>
      <c r="CI145" s="31" t="str">
        <f t="shared" si="117"/>
        <v xml:space="preserve">  </v>
      </c>
      <c r="CJ145" s="824"/>
      <c r="CK145" s="227">
        <v>3.5781790180497746</v>
      </c>
      <c r="CL145" s="227"/>
      <c r="CM145" s="227">
        <v>0.6</v>
      </c>
      <c r="CN145" s="227">
        <v>0.8</v>
      </c>
      <c r="CO145" s="31" t="str">
        <f t="shared" si="145"/>
        <v xml:space="preserve">  </v>
      </c>
      <c r="CP145" s="658"/>
      <c r="CQ145" s="28">
        <f>CK145*(AE145/1000)</f>
        <v>0.22959982032486106</v>
      </c>
      <c r="CR145" s="28"/>
      <c r="CS145" s="227">
        <v>0.1</v>
      </c>
      <c r="CT145" s="464">
        <v>0.13</v>
      </c>
      <c r="CU145" s="31" t="str">
        <f t="shared" si="146"/>
        <v xml:space="preserve">  </v>
      </c>
      <c r="CW145" s="336">
        <f>CK145/BY145*100</f>
        <v>1.8048326125246958</v>
      </c>
      <c r="CX145" s="227">
        <v>2.3454450232254609</v>
      </c>
      <c r="CY145" s="227"/>
      <c r="CZ145" s="10">
        <v>1.2</v>
      </c>
      <c r="DA145" s="910">
        <v>0.7</v>
      </c>
      <c r="DB145" s="907" t="str">
        <f t="shared" si="159"/>
        <v xml:space="preserve">  </v>
      </c>
      <c r="DC145" s="550"/>
      <c r="DD145" s="28">
        <f>CX145*(AL145/1000)</f>
        <v>0.2990442404612465</v>
      </c>
      <c r="DE145" s="28"/>
      <c r="DF145" s="28">
        <v>0.2</v>
      </c>
      <c r="DG145" s="28">
        <v>0.12</v>
      </c>
      <c r="DH145" s="28" t="str">
        <f t="shared" si="160"/>
        <v xml:space="preserve">  </v>
      </c>
      <c r="DI145" s="335"/>
      <c r="DJ145" s="31">
        <f>CX145/BY145*100</f>
        <v>1.1830418901478699</v>
      </c>
      <c r="DK145" s="550">
        <f>100*DD145/CE145</f>
        <v>2.3355536670016028</v>
      </c>
    </row>
    <row r="146" spans="1:116" ht="15" x14ac:dyDescent="0.25">
      <c r="A146" s="536" t="s">
        <v>2154</v>
      </c>
      <c r="B146" s="173" t="s">
        <v>1283</v>
      </c>
      <c r="C146" s="102" t="s">
        <v>586</v>
      </c>
      <c r="D146" s="102">
        <v>2</v>
      </c>
      <c r="E146" s="213"/>
      <c r="F146" s="421">
        <v>4</v>
      </c>
      <c r="G146" s="420">
        <v>88888823</v>
      </c>
      <c r="H146" s="420">
        <v>201104050800</v>
      </c>
      <c r="I146" s="420"/>
      <c r="J146" s="1" t="s">
        <v>376</v>
      </c>
      <c r="K146" s="167" t="s">
        <v>124</v>
      </c>
      <c r="L146" s="167"/>
      <c r="M146" s="1" t="s">
        <v>41</v>
      </c>
      <c r="N146" s="1"/>
      <c r="O146" s="198" t="s">
        <v>42</v>
      </c>
      <c r="P146" s="116">
        <v>40638</v>
      </c>
      <c r="Q146" s="114">
        <v>0.33333333333333298</v>
      </c>
      <c r="R146" s="142" t="s">
        <v>319</v>
      </c>
      <c r="S146" s="243" t="s">
        <v>368</v>
      </c>
      <c r="T146" s="23">
        <v>131.1</v>
      </c>
      <c r="U146" s="23">
        <v>130.89999999999998</v>
      </c>
      <c r="V146" s="32">
        <f t="shared" si="138"/>
        <v>-0.20000000000001705</v>
      </c>
      <c r="W146" s="36">
        <v>500</v>
      </c>
      <c r="X146" s="32">
        <f t="shared" si="139"/>
        <v>-0.40000000000003411</v>
      </c>
      <c r="Y146" s="281" t="str">
        <f t="shared" si="147"/>
        <v>&lt;MDL</v>
      </c>
      <c r="Z146" s="36" t="s">
        <v>408</v>
      </c>
      <c r="AA146" s="23">
        <v>130.9</v>
      </c>
      <c r="AB146" s="23">
        <v>130.5</v>
      </c>
      <c r="AC146" s="32">
        <f t="shared" si="108"/>
        <v>-0.40000000000000568</v>
      </c>
      <c r="AD146" s="36">
        <v>750</v>
      </c>
      <c r="AE146" s="32">
        <f t="shared" si="148"/>
        <v>-0.53333333333334088</v>
      </c>
      <c r="AF146" s="281" t="str">
        <f t="shared" si="149"/>
        <v>&lt;MDL</v>
      </c>
      <c r="AG146" s="36" t="s">
        <v>368</v>
      </c>
      <c r="AH146" s="23">
        <v>131.9</v>
      </c>
      <c r="AI146" s="23">
        <v>131.80000000000001</v>
      </c>
      <c r="AJ146" s="32">
        <f t="shared" si="109"/>
        <v>-9.9999999999994316E-2</v>
      </c>
      <c r="AK146" s="36">
        <v>125</v>
      </c>
      <c r="AL146" s="32">
        <f t="shared" si="157"/>
        <v>-0.79999999999995453</v>
      </c>
      <c r="AM146" s="281" t="str">
        <f t="shared" si="142"/>
        <v>&lt;MDL</v>
      </c>
      <c r="AN146" s="45">
        <f t="shared" si="150"/>
        <v>-0.5777777777777765</v>
      </c>
      <c r="AO146" s="45">
        <f t="shared" si="151"/>
        <v>0.20367003088688582</v>
      </c>
      <c r="AP146" s="45">
        <f t="shared" si="123"/>
        <v>-35.250582268884159</v>
      </c>
      <c r="AQ146" s="36">
        <f t="shared" si="152"/>
        <v>3</v>
      </c>
      <c r="AR146" s="429" t="str">
        <f t="shared" si="153"/>
        <v>&lt;MDL</v>
      </c>
      <c r="AS146" s="488"/>
      <c r="AT146" s="662" t="s">
        <v>178</v>
      </c>
      <c r="AU146" s="662" t="s">
        <v>178</v>
      </c>
      <c r="AV146" s="662" t="s">
        <v>178</v>
      </c>
      <c r="AW146" s="661" t="s">
        <v>2720</v>
      </c>
      <c r="AX146" s="661" t="s">
        <v>2720</v>
      </c>
      <c r="AY146" s="10"/>
      <c r="AZ146" s="334"/>
      <c r="BA146" s="662" t="s">
        <v>178</v>
      </c>
      <c r="BB146" s="662" t="s">
        <v>178</v>
      </c>
      <c r="BC146" s="662" t="s">
        <v>178</v>
      </c>
      <c r="BD146" s="661" t="s">
        <v>2720</v>
      </c>
      <c r="BE146" s="661" t="s">
        <v>2720</v>
      </c>
      <c r="BF146" s="10" t="str">
        <f t="shared" si="114"/>
        <v xml:space="preserve">  </v>
      </c>
      <c r="BG146" s="334"/>
      <c r="BH146" s="852" t="s">
        <v>178</v>
      </c>
      <c r="BI146" s="21" t="s">
        <v>511</v>
      </c>
      <c r="BJ146" s="28">
        <v>-4.7541493820678349E-3</v>
      </c>
      <c r="BK146" s="28"/>
      <c r="BL146" s="28">
        <v>0.1</v>
      </c>
      <c r="BM146" s="28">
        <v>1</v>
      </c>
      <c r="BN146" s="31" t="str">
        <f t="shared" si="155"/>
        <v>&lt;MDL</v>
      </c>
      <c r="BP146" s="466" t="s">
        <v>480</v>
      </c>
      <c r="BQ146" s="716">
        <v>4.4262780784004906E-3</v>
      </c>
      <c r="BS146" s="727">
        <v>6.0000000000000001E-3</v>
      </c>
      <c r="BT146" s="716">
        <v>0.01</v>
      </c>
      <c r="BU146" s="31" t="str">
        <f t="shared" si="156"/>
        <v>&lt;MDL</v>
      </c>
      <c r="BV146" s="520"/>
      <c r="BW146" s="31" t="s">
        <v>79</v>
      </c>
      <c r="BX146" s="336"/>
      <c r="BY146" s="28" t="s">
        <v>2667</v>
      </c>
      <c r="BZ146" s="801"/>
      <c r="CA146" s="801"/>
      <c r="CB146" s="801"/>
      <c r="CC146" s="237" t="s">
        <v>79</v>
      </c>
      <c r="CD146" s="335" t="s">
        <v>3053</v>
      </c>
      <c r="CE146" s="840">
        <v>5.1967992195928091E-2</v>
      </c>
      <c r="CF146" s="4"/>
      <c r="CG146" s="660">
        <v>0.5</v>
      </c>
      <c r="CH146" s="660">
        <v>3</v>
      </c>
      <c r="CI146" s="31" t="str">
        <f t="shared" si="117"/>
        <v>&lt;MDL</v>
      </c>
      <c r="CJ146" s="827"/>
      <c r="CK146" s="227" t="s">
        <v>2667</v>
      </c>
      <c r="CL146" s="8"/>
      <c r="CM146" s="227"/>
      <c r="CN146" s="227"/>
      <c r="CO146" s="31" t="s">
        <v>79</v>
      </c>
      <c r="CP146" s="658"/>
      <c r="CQ146" s="840">
        <v>0</v>
      </c>
      <c r="CR146" s="28"/>
      <c r="CS146" s="227">
        <v>0.1</v>
      </c>
      <c r="CT146" s="464">
        <v>0.13</v>
      </c>
      <c r="CU146" s="31" t="str">
        <f t="shared" si="146"/>
        <v>&lt;MDL</v>
      </c>
      <c r="CW146" s="336" t="s">
        <v>79</v>
      </c>
      <c r="CX146" s="909" t="s">
        <v>2667</v>
      </c>
      <c r="CY146" s="8"/>
      <c r="CZ146" s="10">
        <v>1.2</v>
      </c>
      <c r="DA146" s="910">
        <v>0.7</v>
      </c>
      <c r="DB146" s="457" t="s">
        <v>79</v>
      </c>
      <c r="DC146" s="332"/>
      <c r="DD146" s="31" t="s">
        <v>79</v>
      </c>
      <c r="DE146" s="31"/>
      <c r="DF146" s="31"/>
      <c r="DG146" s="31"/>
      <c r="DH146" s="31"/>
      <c r="DI146" s="336"/>
      <c r="DJ146" s="31" t="s">
        <v>79</v>
      </c>
      <c r="DK146" s="336" t="s">
        <v>79</v>
      </c>
      <c r="DL146" s="35"/>
    </row>
    <row r="147" spans="1:116" ht="45" x14ac:dyDescent="0.25">
      <c r="A147" s="536" t="s">
        <v>2155</v>
      </c>
      <c r="B147" s="173" t="s">
        <v>1284</v>
      </c>
      <c r="C147" s="102" t="s">
        <v>584</v>
      </c>
      <c r="D147" s="419">
        <v>9</v>
      </c>
      <c r="E147" s="213"/>
      <c r="F147" s="421">
        <v>1</v>
      </c>
      <c r="G147" s="420">
        <v>11452600</v>
      </c>
      <c r="H147" s="420">
        <v>201104260900</v>
      </c>
      <c r="I147" s="420"/>
      <c r="J147" s="419" t="s">
        <v>376</v>
      </c>
      <c r="K147" s="663" t="s">
        <v>2556</v>
      </c>
      <c r="L147" s="163" t="s">
        <v>1658</v>
      </c>
      <c r="M147" s="419" t="s">
        <v>330</v>
      </c>
      <c r="N147" s="419"/>
      <c r="O147" s="116"/>
      <c r="P147" s="116">
        <v>40659</v>
      </c>
      <c r="Q147" s="114">
        <v>0.375</v>
      </c>
      <c r="R147" s="102" t="s">
        <v>320</v>
      </c>
      <c r="S147" s="559" t="s">
        <v>369</v>
      </c>
      <c r="T147" s="245">
        <v>133.19999999999999</v>
      </c>
      <c r="U147" s="245">
        <v>138.19999999999999</v>
      </c>
      <c r="V147" s="275">
        <f t="shared" si="138"/>
        <v>5</v>
      </c>
      <c r="W147" s="29">
        <v>1571</v>
      </c>
      <c r="X147" s="33">
        <f t="shared" si="139"/>
        <v>3.1826861871419481</v>
      </c>
      <c r="Y147" s="281" t="str">
        <f t="shared" si="147"/>
        <v xml:space="preserve">  </v>
      </c>
      <c r="Z147" s="29" t="s">
        <v>409</v>
      </c>
      <c r="AA147" s="245">
        <v>130.69999999999999</v>
      </c>
      <c r="AB147" s="245">
        <v>135.30000000000001</v>
      </c>
      <c r="AC147" s="275">
        <f t="shared" si="108"/>
        <v>4.6000000000000227</v>
      </c>
      <c r="AD147" s="29">
        <v>1635</v>
      </c>
      <c r="AE147" s="33">
        <f t="shared" si="148"/>
        <v>2.8134556574923688</v>
      </c>
      <c r="AF147" s="281" t="str">
        <f t="shared" si="149"/>
        <v xml:space="preserve">  </v>
      </c>
      <c r="AG147" s="29" t="s">
        <v>441</v>
      </c>
      <c r="AH147" s="245">
        <v>132.69999999999999</v>
      </c>
      <c r="AI147" s="245">
        <v>138.1</v>
      </c>
      <c r="AJ147" s="33">
        <f t="shared" si="109"/>
        <v>5.4000000000000057</v>
      </c>
      <c r="AK147" s="29">
        <v>1702</v>
      </c>
      <c r="AL147" s="33">
        <f t="shared" si="157"/>
        <v>3.1727379553466544</v>
      </c>
      <c r="AM147" s="281" t="str">
        <f t="shared" si="142"/>
        <v xml:space="preserve">  </v>
      </c>
      <c r="AN147" s="547">
        <f t="shared" si="150"/>
        <v>3.0562932666603237</v>
      </c>
      <c r="AO147" s="547">
        <f t="shared" si="151"/>
        <v>0.2103623544001387</v>
      </c>
      <c r="AP147" s="547">
        <f t="shared" si="123"/>
        <v>6.8829243808139555</v>
      </c>
      <c r="AQ147" s="29">
        <f t="shared" si="152"/>
        <v>3</v>
      </c>
      <c r="AR147" s="429" t="str">
        <f t="shared" si="153"/>
        <v xml:space="preserve">  </v>
      </c>
      <c r="AT147" s="662" t="s">
        <v>178</v>
      </c>
      <c r="AU147" s="662" t="s">
        <v>178</v>
      </c>
      <c r="AV147" s="662" t="s">
        <v>178</v>
      </c>
      <c r="AW147" s="661" t="s">
        <v>2720</v>
      </c>
      <c r="AX147" s="661" t="s">
        <v>2720</v>
      </c>
      <c r="AY147" s="10"/>
      <c r="AZ147" s="334"/>
      <c r="BA147" s="662" t="s">
        <v>178</v>
      </c>
      <c r="BB147" s="662" t="s">
        <v>178</v>
      </c>
      <c r="BC147" s="662" t="s">
        <v>178</v>
      </c>
      <c r="BD147" s="661" t="s">
        <v>2720</v>
      </c>
      <c r="BE147" s="661" t="s">
        <v>2720</v>
      </c>
      <c r="BF147" s="10" t="str">
        <f t="shared" si="114"/>
        <v xml:space="preserve">  </v>
      </c>
      <c r="BG147" s="334"/>
      <c r="BH147" s="852" t="s">
        <v>178</v>
      </c>
      <c r="BI147" s="21" t="s">
        <v>512</v>
      </c>
      <c r="BJ147" s="28">
        <v>1.314286006503522</v>
      </c>
      <c r="BK147" s="28"/>
      <c r="BL147" s="28">
        <v>0.1</v>
      </c>
      <c r="BM147" s="28">
        <v>1</v>
      </c>
      <c r="BN147" s="31" t="str">
        <f t="shared" si="155"/>
        <v xml:space="preserve">  </v>
      </c>
      <c r="BP147" s="466" t="s">
        <v>480</v>
      </c>
      <c r="BQ147" s="716">
        <v>7.6826501315047785E-2</v>
      </c>
      <c r="BS147" s="727">
        <v>6.0000000000000001E-3</v>
      </c>
      <c r="BT147" s="716">
        <v>0.01</v>
      </c>
      <c r="BU147" s="31" t="str">
        <f t="shared" si="156"/>
        <v xml:space="preserve">  </v>
      </c>
      <c r="BV147" s="520"/>
      <c r="BW147" s="31">
        <f>BQ147/BJ147*100</f>
        <v>5.8454933655905057</v>
      </c>
      <c r="BX147" s="336"/>
      <c r="BY147" s="33">
        <v>385.29711564881632</v>
      </c>
      <c r="BZ147" s="31"/>
      <c r="CA147" s="680">
        <v>2</v>
      </c>
      <c r="CB147" s="680">
        <v>13</v>
      </c>
      <c r="CC147" s="680" t="str">
        <f t="shared" ref="CC147:CC149" si="161">IF(BY147&lt;CA147,"&lt;MDL",IF(BY147&lt;CB147,"E, &lt;RL",IF(BY147&gt;CB147,"  ",)))</f>
        <v xml:space="preserve">  </v>
      </c>
      <c r="CD147" s="335"/>
      <c r="CE147" s="547">
        <f>BY147*(X147/1000)</f>
        <v>1.2262798079211212</v>
      </c>
      <c r="CF147" s="457"/>
      <c r="CG147" s="660">
        <v>0.5</v>
      </c>
      <c r="CH147" s="660">
        <v>3</v>
      </c>
      <c r="CI147" s="31" t="str">
        <f t="shared" si="117"/>
        <v>E, &lt;RL</v>
      </c>
      <c r="CJ147" s="824"/>
      <c r="CK147" s="227">
        <v>19.078654027726376</v>
      </c>
      <c r="CL147" s="227"/>
      <c r="CM147" s="227">
        <v>0.6</v>
      </c>
      <c r="CN147" s="227">
        <v>0.8</v>
      </c>
      <c r="CO147" s="31" t="str">
        <f t="shared" si="145"/>
        <v xml:space="preserve">  </v>
      </c>
      <c r="CP147" s="658"/>
      <c r="CQ147" s="28">
        <f>CK147*(AE147/1000)</f>
        <v>5.3676947111646348E-2</v>
      </c>
      <c r="CR147" s="28"/>
      <c r="CS147" s="227">
        <v>0.1</v>
      </c>
      <c r="CT147" s="464">
        <v>0.13</v>
      </c>
      <c r="CU147" s="31" t="str">
        <f t="shared" si="146"/>
        <v>&lt;MDL</v>
      </c>
      <c r="CW147" s="336">
        <f>CK147/BY147*100</f>
        <v>4.9516732030550275</v>
      </c>
      <c r="CX147" s="227">
        <v>11.997449766454142</v>
      </c>
      <c r="CY147" s="227"/>
      <c r="CZ147" s="10">
        <v>1.2</v>
      </c>
      <c r="DA147" s="910">
        <v>0.7</v>
      </c>
      <c r="DB147" s="675" t="str">
        <f t="shared" ref="DB147:DB149" si="162">IF(CX147&lt;DA147,"&lt;MDL",IF(CX147&lt;CZ147,"E, &lt;RL",IF(CX147&gt;CZ147,"  ",)))</f>
        <v xml:space="preserve">  </v>
      </c>
      <c r="DC147" s="550"/>
      <c r="DD147" s="28">
        <f>CX147*(AL147/1000)</f>
        <v>3.8064764241393913E-2</v>
      </c>
      <c r="DE147" s="28"/>
      <c r="DF147" s="28">
        <v>0.2</v>
      </c>
      <c r="DG147" s="28">
        <v>0.12</v>
      </c>
      <c r="DH147" s="28" t="str">
        <f t="shared" ref="DH147:DH149" si="163">IF(DD147&lt;DG147,"&lt;MDL",IF(DD147&lt;DF147,"E, &lt;RL",IF(DD147&gt;DF147,"  ",)))</f>
        <v>&lt;MDL</v>
      </c>
      <c r="DI147" s="335"/>
      <c r="DJ147" s="31">
        <f>CX147/BY147*100</f>
        <v>3.1138176952742525</v>
      </c>
      <c r="DK147" s="550" t="s">
        <v>2560</v>
      </c>
    </row>
    <row r="148" spans="1:116" ht="45" x14ac:dyDescent="0.25">
      <c r="A148" s="536" t="s">
        <v>2156</v>
      </c>
      <c r="B148" s="173" t="s">
        <v>1285</v>
      </c>
      <c r="C148" s="419" t="s">
        <v>584</v>
      </c>
      <c r="D148" s="419">
        <v>7</v>
      </c>
      <c r="E148" s="213"/>
      <c r="F148" s="421">
        <v>1</v>
      </c>
      <c r="G148" s="420">
        <v>11452900</v>
      </c>
      <c r="H148" s="420">
        <v>201104261020</v>
      </c>
      <c r="I148" s="420"/>
      <c r="J148" s="419" t="s">
        <v>376</v>
      </c>
      <c r="K148" s="663" t="s">
        <v>2558</v>
      </c>
      <c r="L148" s="165" t="s">
        <v>729</v>
      </c>
      <c r="M148" s="419" t="s">
        <v>43</v>
      </c>
      <c r="N148" s="419"/>
      <c r="O148" s="116"/>
      <c r="P148" s="116">
        <v>40659</v>
      </c>
      <c r="Q148" s="114">
        <v>0.43055555555555602</v>
      </c>
      <c r="R148" s="102" t="s">
        <v>321</v>
      </c>
      <c r="S148" s="559" t="s">
        <v>370</v>
      </c>
      <c r="T148" s="245">
        <v>130.9</v>
      </c>
      <c r="U148" s="245">
        <v>150.10000000000002</v>
      </c>
      <c r="V148" s="275">
        <f t="shared" si="138"/>
        <v>19.200000000000017</v>
      </c>
      <c r="W148" s="29">
        <v>250</v>
      </c>
      <c r="X148" s="33">
        <f t="shared" si="139"/>
        <v>76.800000000000068</v>
      </c>
      <c r="Y148" s="281" t="str">
        <f t="shared" si="147"/>
        <v xml:space="preserve">  </v>
      </c>
      <c r="Z148" s="29" t="s">
        <v>410</v>
      </c>
      <c r="AA148" s="245">
        <v>130.5</v>
      </c>
      <c r="AB148" s="245">
        <v>151.19999999999999</v>
      </c>
      <c r="AC148" s="275">
        <f t="shared" si="108"/>
        <v>20.699999999999989</v>
      </c>
      <c r="AD148" s="29">
        <v>250</v>
      </c>
      <c r="AE148" s="33">
        <f t="shared" si="148"/>
        <v>82.799999999999955</v>
      </c>
      <c r="AF148" s="281" t="str">
        <f t="shared" si="149"/>
        <v xml:space="preserve">  </v>
      </c>
      <c r="AG148" s="29" t="s">
        <v>442</v>
      </c>
      <c r="AH148" s="245">
        <v>132.19999999999999</v>
      </c>
      <c r="AI148" s="245">
        <v>150.10000000000002</v>
      </c>
      <c r="AJ148" s="33">
        <f t="shared" si="109"/>
        <v>17.900000000000034</v>
      </c>
      <c r="AK148" s="29">
        <v>250</v>
      </c>
      <c r="AL148" s="33">
        <f t="shared" si="157"/>
        <v>71.600000000000136</v>
      </c>
      <c r="AM148" s="281" t="str">
        <f t="shared" si="142"/>
        <v xml:space="preserve">  </v>
      </c>
      <c r="AN148" s="547">
        <f t="shared" si="150"/>
        <v>77.06666666666672</v>
      </c>
      <c r="AO148" s="547">
        <f t="shared" si="151"/>
        <v>5.6047598818622291</v>
      </c>
      <c r="AP148" s="547">
        <f t="shared" si="123"/>
        <v>7.2726123034544443</v>
      </c>
      <c r="AQ148" s="29">
        <f t="shared" si="152"/>
        <v>3</v>
      </c>
      <c r="AR148" s="429" t="str">
        <f t="shared" si="153"/>
        <v xml:space="preserve">  </v>
      </c>
      <c r="AT148" s="662" t="s">
        <v>178</v>
      </c>
      <c r="AU148" s="662" t="s">
        <v>178</v>
      </c>
      <c r="AV148" s="662" t="s">
        <v>178</v>
      </c>
      <c r="AW148" s="661" t="s">
        <v>2720</v>
      </c>
      <c r="AX148" s="661" t="s">
        <v>2720</v>
      </c>
      <c r="AY148" s="10"/>
      <c r="AZ148" s="334"/>
      <c r="BA148" s="662" t="s">
        <v>178</v>
      </c>
      <c r="BB148" s="662" t="s">
        <v>178</v>
      </c>
      <c r="BC148" s="662" t="s">
        <v>178</v>
      </c>
      <c r="BD148" s="661" t="s">
        <v>2720</v>
      </c>
      <c r="BE148" s="661" t="s">
        <v>2720</v>
      </c>
      <c r="BF148" s="10" t="str">
        <f t="shared" si="114"/>
        <v xml:space="preserve">  </v>
      </c>
      <c r="BG148" s="334"/>
      <c r="BH148" s="852" t="s">
        <v>178</v>
      </c>
      <c r="BI148" s="21" t="s">
        <v>513</v>
      </c>
      <c r="BJ148" s="28">
        <v>1.8538209010175841</v>
      </c>
      <c r="BK148" s="28"/>
      <c r="BL148" s="28">
        <v>0.1</v>
      </c>
      <c r="BM148" s="28">
        <v>1</v>
      </c>
      <c r="BN148" s="31" t="str">
        <f t="shared" si="155"/>
        <v xml:space="preserve">  </v>
      </c>
      <c r="BP148" s="466" t="s">
        <v>480</v>
      </c>
      <c r="BQ148" s="716">
        <v>0.64111536111123602</v>
      </c>
      <c r="BS148" s="727">
        <v>6.0000000000000001E-3</v>
      </c>
      <c r="BT148" s="716">
        <v>0.01</v>
      </c>
      <c r="BU148" s="31" t="str">
        <f t="shared" si="156"/>
        <v xml:space="preserve">  </v>
      </c>
      <c r="BV148" s="520"/>
      <c r="BW148" s="31">
        <f>BQ148/BJ148*100</f>
        <v>34.583457374944913</v>
      </c>
      <c r="BX148" s="336"/>
      <c r="BY148" s="33">
        <v>347.0314230229074</v>
      </c>
      <c r="BZ148" s="31"/>
      <c r="CA148" s="680">
        <v>2</v>
      </c>
      <c r="CB148" s="680">
        <v>13</v>
      </c>
      <c r="CC148" s="680" t="str">
        <f t="shared" si="161"/>
        <v xml:space="preserve">  </v>
      </c>
      <c r="CD148" s="335"/>
      <c r="CE148" s="547">
        <f>BY148*(X148/1000)</f>
        <v>26.65201328815931</v>
      </c>
      <c r="CF148" s="457"/>
      <c r="CG148" s="660">
        <v>0.5</v>
      </c>
      <c r="CH148" s="660">
        <v>3</v>
      </c>
      <c r="CI148" s="31" t="str">
        <f t="shared" si="117"/>
        <v xml:space="preserve">  </v>
      </c>
      <c r="CJ148" s="824"/>
      <c r="CK148" s="227">
        <v>28.950998859242222</v>
      </c>
      <c r="CL148" s="227"/>
      <c r="CM148" s="227">
        <v>0.6</v>
      </c>
      <c r="CN148" s="227">
        <v>0.8</v>
      </c>
      <c r="CO148" s="31" t="str">
        <f t="shared" si="145"/>
        <v xml:space="preserve">  </v>
      </c>
      <c r="CP148" s="658"/>
      <c r="CQ148" s="28">
        <f>CK148*(AE148/1000)</f>
        <v>2.3971427055452548</v>
      </c>
      <c r="CR148" s="28"/>
      <c r="CS148" s="227">
        <v>0.1</v>
      </c>
      <c r="CT148" s="464">
        <v>0.13</v>
      </c>
      <c r="CU148" s="31" t="str">
        <f t="shared" si="146"/>
        <v xml:space="preserve">  </v>
      </c>
      <c r="CW148" s="336">
        <f>CK148/BY148*100</f>
        <v>8.3424718738888313</v>
      </c>
      <c r="CX148" s="227">
        <v>2.273861946141527</v>
      </c>
      <c r="CY148" s="227"/>
      <c r="CZ148" s="10">
        <v>1.2</v>
      </c>
      <c r="DA148" s="910">
        <v>0.7</v>
      </c>
      <c r="DB148" s="907" t="str">
        <f t="shared" si="162"/>
        <v xml:space="preserve">  </v>
      </c>
      <c r="DC148" s="550"/>
      <c r="DD148" s="28">
        <f>CX148*(AL148/1000)</f>
        <v>0.16280851534373364</v>
      </c>
      <c r="DE148" s="28"/>
      <c r="DF148" s="28">
        <v>0.2</v>
      </c>
      <c r="DG148" s="28">
        <v>0.12</v>
      </c>
      <c r="DH148" s="28" t="str">
        <f t="shared" si="163"/>
        <v>E, &lt;RL</v>
      </c>
      <c r="DI148" s="335"/>
      <c r="DJ148" s="31">
        <f>CX148/BY148*100</f>
        <v>0.65523229174305353</v>
      </c>
      <c r="DK148" s="550">
        <f>100*DD148/CE148</f>
        <v>0.6108676053229517</v>
      </c>
    </row>
    <row r="149" spans="1:116" ht="45" x14ac:dyDescent="0.25">
      <c r="A149" s="536" t="s">
        <v>2157</v>
      </c>
      <c r="B149" s="169" t="s">
        <v>1286</v>
      </c>
      <c r="C149" s="104" t="s">
        <v>585</v>
      </c>
      <c r="D149" s="104">
        <v>7</v>
      </c>
      <c r="E149" s="213"/>
      <c r="F149" s="421">
        <v>4</v>
      </c>
      <c r="G149" s="103">
        <v>11452900</v>
      </c>
      <c r="H149" s="103">
        <v>201104261025</v>
      </c>
      <c r="I149" s="103"/>
      <c r="J149" s="104" t="s">
        <v>376</v>
      </c>
      <c r="K149" s="663" t="s">
        <v>2558</v>
      </c>
      <c r="L149" s="165" t="s">
        <v>729</v>
      </c>
      <c r="M149" s="104" t="s">
        <v>331</v>
      </c>
      <c r="N149" s="104"/>
      <c r="O149" s="160" t="s">
        <v>40</v>
      </c>
      <c r="P149" s="160">
        <v>40659</v>
      </c>
      <c r="Q149" s="161">
        <v>0.43402777777777801</v>
      </c>
      <c r="R149" s="121" t="s">
        <v>322</v>
      </c>
      <c r="S149" s="284" t="s">
        <v>371</v>
      </c>
      <c r="T149" s="130">
        <v>130.30000000000001</v>
      </c>
      <c r="U149" s="130">
        <v>142.6</v>
      </c>
      <c r="V149" s="106">
        <f t="shared" si="138"/>
        <v>12.299999999999983</v>
      </c>
      <c r="W149" s="124">
        <v>290</v>
      </c>
      <c r="X149" s="109">
        <f t="shared" si="139"/>
        <v>42.413793103448221</v>
      </c>
      <c r="Y149" s="281" t="str">
        <f t="shared" si="147"/>
        <v xml:space="preserve">  </v>
      </c>
      <c r="Z149" s="124" t="s">
        <v>411</v>
      </c>
      <c r="AA149" s="130">
        <v>130.80000000000001</v>
      </c>
      <c r="AB149" s="130">
        <v>153.19999999999999</v>
      </c>
      <c r="AC149" s="106">
        <f t="shared" si="108"/>
        <v>22.399999999999977</v>
      </c>
      <c r="AD149" s="124">
        <v>285</v>
      </c>
      <c r="AE149" s="109">
        <f t="shared" si="148"/>
        <v>78.596491228070107</v>
      </c>
      <c r="AF149" s="281" t="str">
        <f t="shared" si="149"/>
        <v xml:space="preserve">  </v>
      </c>
      <c r="AG149" s="124" t="s">
        <v>443</v>
      </c>
      <c r="AH149" s="130">
        <v>130.4</v>
      </c>
      <c r="AI149" s="130">
        <v>156.70000000000002</v>
      </c>
      <c r="AJ149" s="109">
        <f t="shared" si="109"/>
        <v>26.300000000000011</v>
      </c>
      <c r="AK149" s="124">
        <v>360</v>
      </c>
      <c r="AL149" s="109">
        <f t="shared" si="157"/>
        <v>73.055555555555586</v>
      </c>
      <c r="AM149" s="281" t="str">
        <f t="shared" si="142"/>
        <v xml:space="preserve">  </v>
      </c>
      <c r="AN149" s="127">
        <f t="shared" si="150"/>
        <v>64.688613295691312</v>
      </c>
      <c r="AO149" s="127">
        <f t="shared" si="151"/>
        <v>19.488488986560874</v>
      </c>
      <c r="AP149" s="127">
        <f t="shared" si="123"/>
        <v>30.126614242724749</v>
      </c>
      <c r="AQ149" s="124">
        <f t="shared" si="152"/>
        <v>3</v>
      </c>
      <c r="AR149" s="429" t="str">
        <f t="shared" si="153"/>
        <v xml:space="preserve">  </v>
      </c>
      <c r="AS149" s="487"/>
      <c r="AT149" s="662" t="s">
        <v>178</v>
      </c>
      <c r="AU149" s="662" t="s">
        <v>178</v>
      </c>
      <c r="AV149" s="662" t="s">
        <v>178</v>
      </c>
      <c r="AW149" s="661" t="s">
        <v>2720</v>
      </c>
      <c r="AX149" s="661" t="s">
        <v>2720</v>
      </c>
      <c r="AY149" s="10"/>
      <c r="AZ149" s="334"/>
      <c r="BA149" s="662" t="s">
        <v>178</v>
      </c>
      <c r="BB149" s="662" t="s">
        <v>178</v>
      </c>
      <c r="BC149" s="662" t="s">
        <v>178</v>
      </c>
      <c r="BD149" s="661" t="s">
        <v>2720</v>
      </c>
      <c r="BE149" s="661" t="s">
        <v>2720</v>
      </c>
      <c r="BF149" s="10" t="str">
        <f t="shared" si="114"/>
        <v xml:space="preserve">  </v>
      </c>
      <c r="BG149" s="334"/>
      <c r="BH149" s="852" t="s">
        <v>178</v>
      </c>
      <c r="BI149" s="21" t="s">
        <v>514</v>
      </c>
      <c r="BJ149" s="28">
        <v>1.932483496317341</v>
      </c>
      <c r="BK149" s="28"/>
      <c r="BL149" s="28">
        <v>0.1</v>
      </c>
      <c r="BM149" s="28">
        <v>1</v>
      </c>
      <c r="BN149" s="31" t="str">
        <f t="shared" si="155"/>
        <v xml:space="preserve">  </v>
      </c>
      <c r="BP149" s="728" t="s">
        <v>480</v>
      </c>
      <c r="BQ149" s="733">
        <v>0.62360351569881867</v>
      </c>
      <c r="BR149" s="733"/>
      <c r="BS149" s="727">
        <v>6.0000000000000001E-3</v>
      </c>
      <c r="BT149" s="716">
        <v>0.01</v>
      </c>
      <c r="BU149" s="31" t="str">
        <f t="shared" si="156"/>
        <v xml:space="preserve">  </v>
      </c>
      <c r="BV149" s="520"/>
      <c r="BW149" s="105">
        <f>BQ149/BJ149*100</f>
        <v>32.269539009631686</v>
      </c>
      <c r="BX149" s="771"/>
      <c r="BY149" s="33">
        <v>451.09179414572361</v>
      </c>
      <c r="BZ149" s="31"/>
      <c r="CA149" s="680">
        <v>2</v>
      </c>
      <c r="CB149" s="680">
        <v>13</v>
      </c>
      <c r="CC149" s="680" t="str">
        <f t="shared" si="161"/>
        <v xml:space="preserve">  </v>
      </c>
      <c r="CD149" s="335"/>
      <c r="CE149" s="127">
        <f>BY149*(X149/1000)</f>
        <v>19.132514027559978</v>
      </c>
      <c r="CF149" s="107"/>
      <c r="CG149" s="660">
        <v>0.5</v>
      </c>
      <c r="CH149" s="660">
        <v>3</v>
      </c>
      <c r="CI149" s="31" t="str">
        <f t="shared" si="117"/>
        <v xml:space="preserve">  </v>
      </c>
      <c r="CJ149" s="825"/>
      <c r="CK149" s="108">
        <v>19.722625775316349</v>
      </c>
      <c r="CL149" s="108"/>
      <c r="CM149" s="227">
        <v>0.6</v>
      </c>
      <c r="CN149" s="227">
        <v>0.8</v>
      </c>
      <c r="CO149" s="31" t="str">
        <f t="shared" si="145"/>
        <v xml:space="preserve">  </v>
      </c>
      <c r="CP149" s="828"/>
      <c r="CQ149" s="801">
        <f>CK149*(AE149/1000)</f>
        <v>1.5501291837441609</v>
      </c>
      <c r="CR149" s="801"/>
      <c r="CS149" s="227">
        <v>0.1</v>
      </c>
      <c r="CT149" s="464">
        <v>0.13</v>
      </c>
      <c r="CU149" s="31" t="str">
        <f t="shared" si="146"/>
        <v xml:space="preserve">  </v>
      </c>
      <c r="CW149" s="771">
        <f>CK149/BY149*100</f>
        <v>4.3721978611176029</v>
      </c>
      <c r="CX149" s="108">
        <v>2.2344183940350875</v>
      </c>
      <c r="CY149" s="108"/>
      <c r="CZ149" s="10">
        <v>1.2</v>
      </c>
      <c r="DA149" s="910">
        <v>0.7</v>
      </c>
      <c r="DB149" s="907" t="str">
        <f t="shared" si="162"/>
        <v xml:space="preserve">  </v>
      </c>
      <c r="DC149" s="924"/>
      <c r="DD149" s="28">
        <f>CX149*(AL149/1000)</f>
        <v>0.16323667711978562</v>
      </c>
      <c r="DE149" s="28"/>
      <c r="DF149" s="28">
        <v>0.2</v>
      </c>
      <c r="DG149" s="28">
        <v>0.12</v>
      </c>
      <c r="DH149" s="28" t="str">
        <f t="shared" si="163"/>
        <v>E, &lt;RL</v>
      </c>
      <c r="DI149" s="335"/>
      <c r="DJ149" s="105">
        <f>CX149/BY149*100</f>
        <v>0.49533563302046379</v>
      </c>
      <c r="DK149" s="924">
        <f>100*DD149/CE149</f>
        <v>0.85318989906212361</v>
      </c>
      <c r="DL149" s="76"/>
    </row>
    <row r="150" spans="1:116" ht="15" x14ac:dyDescent="0.25">
      <c r="A150" s="536" t="s">
        <v>2158</v>
      </c>
      <c r="B150" s="173" t="s">
        <v>1287</v>
      </c>
      <c r="C150" s="102" t="s">
        <v>586</v>
      </c>
      <c r="D150" s="102">
        <v>2</v>
      </c>
      <c r="E150" s="213"/>
      <c r="F150" s="421">
        <v>4</v>
      </c>
      <c r="G150" s="420">
        <v>88888823</v>
      </c>
      <c r="H150" s="420">
        <v>201104260800</v>
      </c>
      <c r="I150" s="420"/>
      <c r="J150" s="1" t="s">
        <v>376</v>
      </c>
      <c r="K150" s="167" t="s">
        <v>124</v>
      </c>
      <c r="L150" s="167"/>
      <c r="M150" s="1" t="s">
        <v>41</v>
      </c>
      <c r="N150" s="1"/>
      <c r="O150" s="198" t="s">
        <v>42</v>
      </c>
      <c r="P150" s="116">
        <v>40659</v>
      </c>
      <c r="Q150" s="114">
        <v>0.33333333333333298</v>
      </c>
      <c r="R150" s="142" t="s">
        <v>323</v>
      </c>
      <c r="S150" s="243" t="s">
        <v>372</v>
      </c>
      <c r="T150" s="23">
        <v>131.6</v>
      </c>
      <c r="U150" s="23">
        <v>131.5</v>
      </c>
      <c r="V150" s="32">
        <f t="shared" si="138"/>
        <v>-9.9999999999994316E-2</v>
      </c>
      <c r="W150" s="36">
        <v>1500</v>
      </c>
      <c r="X150" s="32">
        <f>V150/(W150/1000)</f>
        <v>-6.6666666666662877E-2</v>
      </c>
      <c r="Y150" s="281" t="str">
        <f t="shared" si="147"/>
        <v>&lt;MDL</v>
      </c>
      <c r="Z150" s="243" t="s">
        <v>377</v>
      </c>
      <c r="AA150" s="243" t="s">
        <v>377</v>
      </c>
      <c r="AB150" s="243" t="s">
        <v>377</v>
      </c>
      <c r="AC150" s="243" t="s">
        <v>377</v>
      </c>
      <c r="AD150" s="243" t="s">
        <v>377</v>
      </c>
      <c r="AE150" s="243" t="s">
        <v>377</v>
      </c>
      <c r="AF150" s="281" t="str">
        <f t="shared" si="149"/>
        <v xml:space="preserve">  </v>
      </c>
      <c r="AG150" s="36" t="s">
        <v>444</v>
      </c>
      <c r="AH150" s="23">
        <v>132.19999999999999</v>
      </c>
      <c r="AI150" s="23">
        <v>132.1</v>
      </c>
      <c r="AJ150" s="32">
        <f t="shared" si="109"/>
        <v>-9.9999999999994316E-2</v>
      </c>
      <c r="AK150" s="36">
        <v>1526</v>
      </c>
      <c r="AL150" s="32">
        <f t="shared" si="157"/>
        <v>-6.5530799475749885E-2</v>
      </c>
      <c r="AM150" s="281" t="str">
        <f t="shared" si="142"/>
        <v>&lt;MDL</v>
      </c>
      <c r="AN150" s="45">
        <f t="shared" si="150"/>
        <v>-6.6098733071206381E-2</v>
      </c>
      <c r="AO150" s="45">
        <f>ABS(AL150-X150)/2</f>
        <v>5.6793359545649624E-4</v>
      </c>
      <c r="AP150" s="45">
        <f t="shared" si="123"/>
        <v>-0.85922009253139053</v>
      </c>
      <c r="AQ150" s="36">
        <f t="shared" si="152"/>
        <v>2</v>
      </c>
      <c r="AR150" s="429" t="str">
        <f t="shared" si="153"/>
        <v>&lt;MDL</v>
      </c>
      <c r="AS150" s="488"/>
      <c r="AT150" s="662" t="s">
        <v>178</v>
      </c>
      <c r="AU150" s="662" t="s">
        <v>178</v>
      </c>
      <c r="AV150" s="662" t="s">
        <v>178</v>
      </c>
      <c r="AW150" s="661" t="s">
        <v>2720</v>
      </c>
      <c r="AX150" s="661" t="s">
        <v>2720</v>
      </c>
      <c r="AY150" s="10"/>
      <c r="AZ150" s="334"/>
      <c r="BA150" s="662" t="s">
        <v>178</v>
      </c>
      <c r="BB150" s="662" t="s">
        <v>178</v>
      </c>
      <c r="BC150" s="662" t="s">
        <v>178</v>
      </c>
      <c r="BD150" s="661" t="s">
        <v>2720</v>
      </c>
      <c r="BE150" s="661" t="s">
        <v>2720</v>
      </c>
      <c r="BF150" s="10" t="str">
        <f t="shared" si="114"/>
        <v xml:space="preserve">  </v>
      </c>
      <c r="BG150" s="334"/>
      <c r="BH150" s="852" t="s">
        <v>178</v>
      </c>
      <c r="BI150" s="21" t="s">
        <v>515</v>
      </c>
      <c r="BJ150" s="28">
        <v>2.7918630020723686E-3</v>
      </c>
      <c r="BK150" s="28"/>
      <c r="BL150" s="28">
        <v>0.1</v>
      </c>
      <c r="BM150" s="28">
        <v>1</v>
      </c>
      <c r="BN150" s="31" t="str">
        <f t="shared" si="155"/>
        <v>&lt;MDL</v>
      </c>
      <c r="BP150" s="694" t="s">
        <v>2720</v>
      </c>
      <c r="BQ150" s="742" t="s">
        <v>2720</v>
      </c>
      <c r="BR150" s="742" t="s">
        <v>2720</v>
      </c>
      <c r="BS150" s="742" t="s">
        <v>2720</v>
      </c>
      <c r="BT150" s="742" t="s">
        <v>2720</v>
      </c>
      <c r="BU150" s="661" t="s">
        <v>2720</v>
      </c>
      <c r="BV150" s="520"/>
      <c r="BW150" s="661" t="s">
        <v>2720</v>
      </c>
      <c r="BX150" s="793"/>
      <c r="BY150" s="28" t="s">
        <v>2667</v>
      </c>
      <c r="BZ150" s="801"/>
      <c r="CA150" s="801"/>
      <c r="CB150" s="801"/>
      <c r="CC150" s="237" t="s">
        <v>79</v>
      </c>
      <c r="CD150" s="335" t="s">
        <v>3054</v>
      </c>
      <c r="CE150" s="840">
        <v>3.3688853893033353E-2</v>
      </c>
      <c r="CF150" s="4"/>
      <c r="CG150" s="660">
        <v>0.5</v>
      </c>
      <c r="CH150" s="660">
        <v>3</v>
      </c>
      <c r="CI150" s="31" t="str">
        <f t="shared" si="117"/>
        <v>&lt;MDL</v>
      </c>
      <c r="CJ150" s="827"/>
      <c r="CK150" s="479" t="s">
        <v>2720</v>
      </c>
      <c r="CL150" s="479" t="s">
        <v>2720</v>
      </c>
      <c r="CM150" s="479" t="s">
        <v>2720</v>
      </c>
      <c r="CN150" s="479" t="s">
        <v>2720</v>
      </c>
      <c r="CO150" s="742" t="s">
        <v>2720</v>
      </c>
      <c r="CP150" s="658"/>
      <c r="CQ150" s="479" t="s">
        <v>2720</v>
      </c>
      <c r="CR150" s="479" t="s">
        <v>2720</v>
      </c>
      <c r="CS150" s="479" t="s">
        <v>2720</v>
      </c>
      <c r="CT150" s="479" t="s">
        <v>2720</v>
      </c>
      <c r="CU150" s="31">
        <f t="shared" si="146"/>
        <v>0</v>
      </c>
      <c r="CW150" s="895" t="s">
        <v>2720</v>
      </c>
      <c r="CX150" s="909" t="s">
        <v>2667</v>
      </c>
      <c r="CY150" s="909"/>
      <c r="CZ150" s="10">
        <v>1.2</v>
      </c>
      <c r="DA150" s="910">
        <v>0.7</v>
      </c>
      <c r="DB150" s="908" t="s">
        <v>79</v>
      </c>
      <c r="DC150" s="925"/>
      <c r="DD150" s="31" t="s">
        <v>79</v>
      </c>
      <c r="DE150" s="31"/>
      <c r="DF150" s="31"/>
      <c r="DG150" s="31"/>
      <c r="DH150" s="31"/>
      <c r="DI150" s="336"/>
      <c r="DJ150" s="31" t="s">
        <v>79</v>
      </c>
      <c r="DK150" s="336" t="s">
        <v>79</v>
      </c>
      <c r="DL150" s="35"/>
    </row>
    <row r="151" spans="1:116" ht="15" x14ac:dyDescent="0.25">
      <c r="A151" s="536" t="s">
        <v>2159</v>
      </c>
      <c r="B151" s="173" t="s">
        <v>1288</v>
      </c>
      <c r="C151" s="102" t="s">
        <v>586</v>
      </c>
      <c r="D151" s="102">
        <v>2</v>
      </c>
      <c r="E151" s="213"/>
      <c r="F151" s="421">
        <v>4</v>
      </c>
      <c r="G151" s="420">
        <v>88888823</v>
      </c>
      <c r="H151" s="420">
        <v>201102241400</v>
      </c>
      <c r="I151" s="420"/>
      <c r="J151" s="419" t="s">
        <v>376</v>
      </c>
      <c r="K151" s="167" t="s">
        <v>124</v>
      </c>
      <c r="L151" s="167"/>
      <c r="M151" s="1" t="s">
        <v>41</v>
      </c>
      <c r="N151" s="1"/>
      <c r="O151" s="198" t="s">
        <v>42</v>
      </c>
      <c r="P151" s="90">
        <v>40598</v>
      </c>
      <c r="Q151" s="202">
        <v>0.58333333333333337</v>
      </c>
      <c r="R151" s="2" t="s">
        <v>324</v>
      </c>
      <c r="S151" s="243" t="s">
        <v>377</v>
      </c>
      <c r="T151" s="243" t="s">
        <v>377</v>
      </c>
      <c r="U151" s="243" t="s">
        <v>377</v>
      </c>
      <c r="V151" s="243" t="s">
        <v>377</v>
      </c>
      <c r="W151" s="243" t="s">
        <v>377</v>
      </c>
      <c r="X151" s="243" t="s">
        <v>377</v>
      </c>
      <c r="Y151" s="281" t="str">
        <f t="shared" si="147"/>
        <v xml:space="preserve">  </v>
      </c>
      <c r="Z151" s="243" t="s">
        <v>377</v>
      </c>
      <c r="AA151" s="243" t="s">
        <v>377</v>
      </c>
      <c r="AB151" s="243" t="s">
        <v>377</v>
      </c>
      <c r="AC151" s="243" t="s">
        <v>377</v>
      </c>
      <c r="AD151" s="243" t="s">
        <v>377</v>
      </c>
      <c r="AE151" s="243" t="s">
        <v>377</v>
      </c>
      <c r="AF151" s="281" t="str">
        <f t="shared" si="149"/>
        <v xml:space="preserve">  </v>
      </c>
      <c r="AG151" s="243" t="s">
        <v>377</v>
      </c>
      <c r="AH151" s="244" t="s">
        <v>377</v>
      </c>
      <c r="AI151" s="244" t="s">
        <v>377</v>
      </c>
      <c r="AJ151" s="243" t="s">
        <v>377</v>
      </c>
      <c r="AK151" s="243" t="s">
        <v>377</v>
      </c>
      <c r="AL151" s="243" t="s">
        <v>377</v>
      </c>
      <c r="AM151" s="281" t="str">
        <f t="shared" si="142"/>
        <v xml:space="preserve">  </v>
      </c>
      <c r="AN151" s="556"/>
      <c r="AO151" s="556"/>
      <c r="AP151" s="556"/>
      <c r="AQ151" s="555"/>
      <c r="AR151" s="429"/>
      <c r="AS151" s="560"/>
      <c r="AT151" s="662"/>
      <c r="AU151" s="662" t="s">
        <v>178</v>
      </c>
      <c r="AV151" s="662" t="s">
        <v>178</v>
      </c>
      <c r="AW151" s="661" t="s">
        <v>2720</v>
      </c>
      <c r="AX151" s="661" t="s">
        <v>2720</v>
      </c>
      <c r="AY151" s="10"/>
      <c r="AZ151" s="334"/>
      <c r="BA151" s="662"/>
      <c r="BB151" s="662" t="s">
        <v>178</v>
      </c>
      <c r="BC151" s="662" t="s">
        <v>178</v>
      </c>
      <c r="BD151" s="661" t="s">
        <v>2720</v>
      </c>
      <c r="BE151" s="661" t="s">
        <v>2720</v>
      </c>
      <c r="BF151" s="10"/>
      <c r="BG151" s="334"/>
      <c r="BH151" s="852" t="s">
        <v>178</v>
      </c>
      <c r="BI151" s="694" t="s">
        <v>2720</v>
      </c>
      <c r="BJ151" s="479" t="s">
        <v>2720</v>
      </c>
      <c r="BK151" s="479" t="s">
        <v>2720</v>
      </c>
      <c r="BL151" s="479" t="s">
        <v>2720</v>
      </c>
      <c r="BM151" s="479" t="s">
        <v>2720</v>
      </c>
      <c r="BN151" s="661" t="s">
        <v>2720</v>
      </c>
      <c r="BP151" s="694" t="s">
        <v>2720</v>
      </c>
      <c r="BQ151" s="742" t="s">
        <v>2720</v>
      </c>
      <c r="BR151" s="742" t="s">
        <v>2720</v>
      </c>
      <c r="BS151" s="742" t="s">
        <v>2720</v>
      </c>
      <c r="BT151" s="742" t="s">
        <v>2720</v>
      </c>
      <c r="BU151" s="661" t="s">
        <v>2720</v>
      </c>
      <c r="BV151" s="520"/>
      <c r="BW151" s="661" t="s">
        <v>2720</v>
      </c>
      <c r="BX151" s="793"/>
      <c r="BY151" s="742" t="s">
        <v>2720</v>
      </c>
      <c r="BZ151" s="742" t="s">
        <v>2720</v>
      </c>
      <c r="CA151" s="742" t="s">
        <v>2720</v>
      </c>
      <c r="CB151" s="742" t="s">
        <v>2720</v>
      </c>
      <c r="CC151" s="742" t="s">
        <v>2720</v>
      </c>
      <c r="CD151" s="335" t="s">
        <v>2720</v>
      </c>
      <c r="CE151" s="820" t="s">
        <v>2720</v>
      </c>
      <c r="CF151" s="820" t="s">
        <v>2720</v>
      </c>
      <c r="CG151" s="742" t="s">
        <v>2720</v>
      </c>
      <c r="CH151" s="742" t="s">
        <v>2720</v>
      </c>
      <c r="CI151" s="742" t="s">
        <v>2720</v>
      </c>
      <c r="CJ151" s="816"/>
      <c r="CK151" s="479" t="s">
        <v>2720</v>
      </c>
      <c r="CL151" s="479" t="s">
        <v>2720</v>
      </c>
      <c r="CM151" s="479" t="s">
        <v>2720</v>
      </c>
      <c r="CN151" s="479" t="s">
        <v>2720</v>
      </c>
      <c r="CO151" s="742" t="s">
        <v>2720</v>
      </c>
      <c r="CP151" s="628"/>
      <c r="CQ151" s="479" t="s">
        <v>2720</v>
      </c>
      <c r="CR151" s="479" t="s">
        <v>2720</v>
      </c>
      <c r="CS151" s="479" t="s">
        <v>2720</v>
      </c>
      <c r="CT151" s="479" t="s">
        <v>2720</v>
      </c>
      <c r="CU151" s="31">
        <f t="shared" si="146"/>
        <v>0</v>
      </c>
      <c r="CW151" s="895" t="s">
        <v>2720</v>
      </c>
      <c r="CX151" s="479" t="s">
        <v>2720</v>
      </c>
      <c r="CY151" s="479" t="s">
        <v>2720</v>
      </c>
      <c r="CZ151" s="31" t="s">
        <v>2720</v>
      </c>
      <c r="DA151" s="910" t="s">
        <v>2720</v>
      </c>
      <c r="DB151" s="742" t="s">
        <v>2720</v>
      </c>
      <c r="DC151" s="927"/>
      <c r="DD151" s="479" t="s">
        <v>2720</v>
      </c>
      <c r="DE151" s="479" t="s">
        <v>2720</v>
      </c>
      <c r="DF151" s="479" t="s">
        <v>2720</v>
      </c>
      <c r="DG151" s="479" t="s">
        <v>2720</v>
      </c>
      <c r="DH151" s="479" t="s">
        <v>2720</v>
      </c>
      <c r="DI151" s="335"/>
      <c r="DJ151" s="820" t="s">
        <v>2720</v>
      </c>
      <c r="DK151" s="895" t="s">
        <v>2720</v>
      </c>
      <c r="DL151" s="35"/>
    </row>
    <row r="152" spans="1:116" ht="15" x14ac:dyDescent="0.25">
      <c r="A152" s="536" t="s">
        <v>2160</v>
      </c>
      <c r="B152" s="173" t="s">
        <v>1289</v>
      </c>
      <c r="C152" s="102" t="s">
        <v>586</v>
      </c>
      <c r="D152" s="102">
        <v>2</v>
      </c>
      <c r="E152" s="213"/>
      <c r="F152" s="421">
        <v>4</v>
      </c>
      <c r="G152" s="420">
        <v>88888823</v>
      </c>
      <c r="H152" s="420">
        <v>201102171900</v>
      </c>
      <c r="I152" s="420"/>
      <c r="J152" s="419" t="s">
        <v>376</v>
      </c>
      <c r="K152" s="167" t="s">
        <v>124</v>
      </c>
      <c r="L152" s="167"/>
      <c r="M152" s="1" t="s">
        <v>41</v>
      </c>
      <c r="N152" s="1"/>
      <c r="O152" s="198" t="s">
        <v>42</v>
      </c>
      <c r="P152" s="90">
        <v>40591</v>
      </c>
      <c r="Q152" s="202">
        <v>0.79166666666666663</v>
      </c>
      <c r="R152" s="2" t="s">
        <v>325</v>
      </c>
      <c r="S152" s="243" t="s">
        <v>377</v>
      </c>
      <c r="T152" s="243" t="s">
        <v>377</v>
      </c>
      <c r="U152" s="243" t="s">
        <v>377</v>
      </c>
      <c r="V152" s="243" t="s">
        <v>377</v>
      </c>
      <c r="W152" s="243" t="s">
        <v>377</v>
      </c>
      <c r="X152" s="243" t="s">
        <v>377</v>
      </c>
      <c r="Y152" s="281" t="str">
        <f t="shared" si="147"/>
        <v xml:space="preserve">  </v>
      </c>
      <c r="Z152" s="243" t="s">
        <v>377</v>
      </c>
      <c r="AA152" s="243" t="s">
        <v>377</v>
      </c>
      <c r="AB152" s="243" t="s">
        <v>377</v>
      </c>
      <c r="AC152" s="243" t="s">
        <v>377</v>
      </c>
      <c r="AD152" s="243" t="s">
        <v>377</v>
      </c>
      <c r="AE152" s="243" t="s">
        <v>377</v>
      </c>
      <c r="AF152" s="281" t="str">
        <f t="shared" si="149"/>
        <v xml:space="preserve">  </v>
      </c>
      <c r="AG152" s="243" t="s">
        <v>377</v>
      </c>
      <c r="AH152" s="244" t="s">
        <v>377</v>
      </c>
      <c r="AI152" s="244" t="s">
        <v>377</v>
      </c>
      <c r="AJ152" s="243" t="s">
        <v>377</v>
      </c>
      <c r="AK152" s="243" t="s">
        <v>377</v>
      </c>
      <c r="AL152" s="243" t="s">
        <v>377</v>
      </c>
      <c r="AM152" s="281" t="str">
        <f t="shared" si="142"/>
        <v xml:space="preserve">  </v>
      </c>
      <c r="AN152" s="556"/>
      <c r="AO152" s="556"/>
      <c r="AP152" s="556"/>
      <c r="AQ152" s="555"/>
      <c r="AR152" s="429"/>
      <c r="AS152" s="560"/>
      <c r="AT152" s="662"/>
      <c r="AU152" s="662" t="s">
        <v>178</v>
      </c>
      <c r="AV152" s="662" t="s">
        <v>178</v>
      </c>
      <c r="AW152" s="661" t="s">
        <v>2720</v>
      </c>
      <c r="AX152" s="661" t="s">
        <v>2720</v>
      </c>
      <c r="AY152" s="10"/>
      <c r="AZ152" s="334"/>
      <c r="BA152" s="662"/>
      <c r="BB152" s="662" t="s">
        <v>178</v>
      </c>
      <c r="BC152" s="662" t="s">
        <v>178</v>
      </c>
      <c r="BD152" s="661" t="s">
        <v>2720</v>
      </c>
      <c r="BE152" s="661" t="s">
        <v>2720</v>
      </c>
      <c r="BF152" s="10"/>
      <c r="BG152" s="334"/>
      <c r="BH152" s="852" t="s">
        <v>178</v>
      </c>
      <c r="BI152" s="694" t="s">
        <v>2720</v>
      </c>
      <c r="BJ152" s="479" t="s">
        <v>2720</v>
      </c>
      <c r="BK152" s="479" t="s">
        <v>2720</v>
      </c>
      <c r="BL152" s="479" t="s">
        <v>2720</v>
      </c>
      <c r="BM152" s="479" t="s">
        <v>2720</v>
      </c>
      <c r="BN152" s="661" t="s">
        <v>2720</v>
      </c>
      <c r="BP152" s="199" t="s">
        <v>480</v>
      </c>
      <c r="BQ152" s="716">
        <v>3.4501816805680651E-3</v>
      </c>
      <c r="BS152" s="727">
        <v>6.0000000000000001E-3</v>
      </c>
      <c r="BT152" s="716">
        <v>0.01</v>
      </c>
      <c r="BU152" s="31" t="str">
        <f>IF(BQ152&lt;BS152,"&lt;MDL",IF(BQ152&lt;BT152,"E, &lt;RL",IF(BQ152&gt;BT152,"  ",)))</f>
        <v>&lt;MDL</v>
      </c>
      <c r="BV152" s="520"/>
      <c r="BW152" s="31" t="s">
        <v>79</v>
      </c>
      <c r="BX152" s="793"/>
      <c r="BY152" s="742" t="s">
        <v>2720</v>
      </c>
      <c r="BZ152" s="742" t="s">
        <v>2720</v>
      </c>
      <c r="CA152" s="742" t="s">
        <v>2720</v>
      </c>
      <c r="CB152" s="742" t="s">
        <v>2720</v>
      </c>
      <c r="CC152" s="742" t="s">
        <v>2720</v>
      </c>
      <c r="CD152" s="335" t="s">
        <v>2720</v>
      </c>
      <c r="CE152" s="820" t="s">
        <v>2720</v>
      </c>
      <c r="CF152" s="820" t="s">
        <v>2720</v>
      </c>
      <c r="CG152" s="742" t="s">
        <v>2720</v>
      </c>
      <c r="CH152" s="742" t="s">
        <v>2720</v>
      </c>
      <c r="CI152" s="742" t="s">
        <v>2720</v>
      </c>
      <c r="CJ152" s="816"/>
      <c r="CK152" s="479" t="s">
        <v>2720</v>
      </c>
      <c r="CL152" s="479" t="s">
        <v>2720</v>
      </c>
      <c r="CM152" s="479" t="s">
        <v>2720</v>
      </c>
      <c r="CN152" s="479" t="s">
        <v>2720</v>
      </c>
      <c r="CO152" s="742" t="s">
        <v>2720</v>
      </c>
      <c r="CP152" s="628"/>
      <c r="CQ152" s="479" t="s">
        <v>2720</v>
      </c>
      <c r="CR152" s="479" t="s">
        <v>2720</v>
      </c>
      <c r="CS152" s="479" t="s">
        <v>2720</v>
      </c>
      <c r="CT152" s="479" t="s">
        <v>2720</v>
      </c>
      <c r="CU152" s="31">
        <f t="shared" si="146"/>
        <v>0</v>
      </c>
      <c r="CW152" s="895" t="s">
        <v>2720</v>
      </c>
      <c r="CX152" s="479" t="s">
        <v>2720</v>
      </c>
      <c r="CY152" s="479" t="s">
        <v>2720</v>
      </c>
      <c r="CZ152" s="31" t="s">
        <v>2720</v>
      </c>
      <c r="DA152" s="910" t="s">
        <v>2720</v>
      </c>
      <c r="DB152" s="742" t="s">
        <v>2720</v>
      </c>
      <c r="DC152" s="927"/>
      <c r="DD152" s="479" t="s">
        <v>2720</v>
      </c>
      <c r="DE152" s="479" t="s">
        <v>2720</v>
      </c>
      <c r="DF152" s="479" t="s">
        <v>2720</v>
      </c>
      <c r="DG152" s="479" t="s">
        <v>2720</v>
      </c>
      <c r="DH152" s="479" t="s">
        <v>2720</v>
      </c>
      <c r="DI152" s="335"/>
      <c r="DJ152" s="820" t="s">
        <v>2720</v>
      </c>
      <c r="DK152" s="895" t="s">
        <v>2720</v>
      </c>
      <c r="DL152" s="35"/>
    </row>
    <row r="153" spans="1:116" s="13" customFormat="1" ht="15" x14ac:dyDescent="0.25">
      <c r="A153" s="536" t="s">
        <v>2161</v>
      </c>
      <c r="B153" s="419" t="s">
        <v>1290</v>
      </c>
      <c r="C153" s="419" t="s">
        <v>586</v>
      </c>
      <c r="D153" s="419">
        <v>2</v>
      </c>
      <c r="E153" s="213"/>
      <c r="F153" s="421">
        <v>4</v>
      </c>
      <c r="G153" s="420">
        <v>88888823</v>
      </c>
      <c r="H153" s="420">
        <v>201102181400</v>
      </c>
      <c r="I153" s="420"/>
      <c r="J153" s="419" t="s">
        <v>376</v>
      </c>
      <c r="K153" s="417" t="s">
        <v>124</v>
      </c>
      <c r="L153" s="417"/>
      <c r="M153" s="1" t="s">
        <v>41</v>
      </c>
      <c r="N153" s="1"/>
      <c r="O153" s="198" t="s">
        <v>42</v>
      </c>
      <c r="P153" s="90">
        <v>40592</v>
      </c>
      <c r="Q153" s="202">
        <v>0.58333333333333337</v>
      </c>
      <c r="R153" s="1" t="s">
        <v>213</v>
      </c>
      <c r="S153" s="312" t="s">
        <v>377</v>
      </c>
      <c r="T153" s="312" t="s">
        <v>377</v>
      </c>
      <c r="U153" s="312" t="s">
        <v>377</v>
      </c>
      <c r="V153" s="312" t="s">
        <v>377</v>
      </c>
      <c r="W153" s="312" t="s">
        <v>377</v>
      </c>
      <c r="X153" s="312" t="s">
        <v>377</v>
      </c>
      <c r="Y153" s="281" t="str">
        <f t="shared" si="147"/>
        <v xml:space="preserve">  </v>
      </c>
      <c r="Z153" s="312" t="s">
        <v>377</v>
      </c>
      <c r="AA153" s="312" t="s">
        <v>377</v>
      </c>
      <c r="AB153" s="312" t="s">
        <v>377</v>
      </c>
      <c r="AC153" s="312" t="s">
        <v>377</v>
      </c>
      <c r="AD153" s="312" t="s">
        <v>377</v>
      </c>
      <c r="AE153" s="312" t="s">
        <v>377</v>
      </c>
      <c r="AF153" s="281" t="str">
        <f t="shared" si="149"/>
        <v xml:space="preserve">  </v>
      </c>
      <c r="AG153" s="312" t="s">
        <v>377</v>
      </c>
      <c r="AH153" s="313" t="s">
        <v>377</v>
      </c>
      <c r="AI153" s="313" t="s">
        <v>377</v>
      </c>
      <c r="AJ153" s="312" t="s">
        <v>377</v>
      </c>
      <c r="AK153" s="312" t="s">
        <v>377</v>
      </c>
      <c r="AL153" s="312" t="s">
        <v>377</v>
      </c>
      <c r="AM153" s="281" t="str">
        <f t="shared" si="142"/>
        <v xml:space="preserve">  </v>
      </c>
      <c r="AN153" s="556"/>
      <c r="AO153" s="556"/>
      <c r="AP153" s="556"/>
      <c r="AQ153" s="555"/>
      <c r="AR153" s="429"/>
      <c r="AS153" s="560"/>
      <c r="AT153" s="662"/>
      <c r="AU153" s="662" t="s">
        <v>178</v>
      </c>
      <c r="AV153" s="662" t="s">
        <v>178</v>
      </c>
      <c r="AW153" s="661" t="s">
        <v>2720</v>
      </c>
      <c r="AX153" s="661" t="s">
        <v>2720</v>
      </c>
      <c r="AY153" s="10"/>
      <c r="AZ153" s="334"/>
      <c r="BA153" s="662"/>
      <c r="BB153" s="662" t="s">
        <v>178</v>
      </c>
      <c r="BC153" s="662" t="s">
        <v>178</v>
      </c>
      <c r="BD153" s="661" t="s">
        <v>2720</v>
      </c>
      <c r="BE153" s="661" t="s">
        <v>2720</v>
      </c>
      <c r="BF153" s="10"/>
      <c r="BG153" s="334"/>
      <c r="BH153" s="852" t="s">
        <v>178</v>
      </c>
      <c r="BI153" s="694" t="s">
        <v>2720</v>
      </c>
      <c r="BJ153" s="479" t="s">
        <v>2720</v>
      </c>
      <c r="BK153" s="479" t="s">
        <v>2720</v>
      </c>
      <c r="BL153" s="479" t="s">
        <v>2720</v>
      </c>
      <c r="BM153" s="479" t="s">
        <v>2720</v>
      </c>
      <c r="BN153" s="661" t="s">
        <v>2720</v>
      </c>
      <c r="BO153" s="521"/>
      <c r="BP153" s="694" t="s">
        <v>2720</v>
      </c>
      <c r="BQ153" s="742" t="s">
        <v>2720</v>
      </c>
      <c r="BR153" s="742" t="s">
        <v>2720</v>
      </c>
      <c r="BS153" s="742" t="s">
        <v>2720</v>
      </c>
      <c r="BT153" s="742" t="s">
        <v>2720</v>
      </c>
      <c r="BU153" s="661" t="s">
        <v>2720</v>
      </c>
      <c r="BV153" s="521"/>
      <c r="BW153" s="661" t="s">
        <v>2720</v>
      </c>
      <c r="BX153" s="793"/>
      <c r="BY153" s="742" t="s">
        <v>2720</v>
      </c>
      <c r="BZ153" s="742" t="s">
        <v>2720</v>
      </c>
      <c r="CA153" s="742" t="s">
        <v>2720</v>
      </c>
      <c r="CB153" s="742" t="s">
        <v>2720</v>
      </c>
      <c r="CC153" s="742" t="s">
        <v>2720</v>
      </c>
      <c r="CD153" s="335" t="s">
        <v>2720</v>
      </c>
      <c r="CE153" s="820" t="s">
        <v>2720</v>
      </c>
      <c r="CF153" s="820" t="s">
        <v>2720</v>
      </c>
      <c r="CG153" s="742" t="s">
        <v>2720</v>
      </c>
      <c r="CH153" s="742" t="s">
        <v>2720</v>
      </c>
      <c r="CI153" s="742" t="s">
        <v>2720</v>
      </c>
      <c r="CJ153" s="816"/>
      <c r="CK153" s="479" t="s">
        <v>2720</v>
      </c>
      <c r="CL153" s="479" t="s">
        <v>2720</v>
      </c>
      <c r="CM153" s="479" t="s">
        <v>2720</v>
      </c>
      <c r="CN153" s="479" t="s">
        <v>2720</v>
      </c>
      <c r="CO153" s="742" t="s">
        <v>2720</v>
      </c>
      <c r="CP153" s="628"/>
      <c r="CQ153" s="479" t="s">
        <v>2720</v>
      </c>
      <c r="CR153" s="479" t="s">
        <v>2720</v>
      </c>
      <c r="CS153" s="479" t="s">
        <v>2720</v>
      </c>
      <c r="CT153" s="479" t="s">
        <v>2720</v>
      </c>
      <c r="CU153" s="31">
        <f t="shared" si="146"/>
        <v>0</v>
      </c>
      <c r="CV153" s="521"/>
      <c r="CW153" s="895" t="s">
        <v>2720</v>
      </c>
      <c r="CX153" s="479" t="s">
        <v>2720</v>
      </c>
      <c r="CY153" s="479" t="s">
        <v>2720</v>
      </c>
      <c r="CZ153" s="31" t="s">
        <v>2720</v>
      </c>
      <c r="DA153" s="910" t="s">
        <v>2720</v>
      </c>
      <c r="DB153" s="742" t="s">
        <v>2720</v>
      </c>
      <c r="DC153" s="927"/>
      <c r="DD153" s="479" t="s">
        <v>2720</v>
      </c>
      <c r="DE153" s="479" t="s">
        <v>2720</v>
      </c>
      <c r="DF153" s="479" t="s">
        <v>2720</v>
      </c>
      <c r="DG153" s="479" t="s">
        <v>2720</v>
      </c>
      <c r="DH153" s="479" t="s">
        <v>2720</v>
      </c>
      <c r="DI153" s="335"/>
      <c r="DJ153" s="820" t="s">
        <v>2720</v>
      </c>
      <c r="DK153" s="895" t="s">
        <v>2720</v>
      </c>
      <c r="DL153" s="35"/>
    </row>
    <row r="154" spans="1:116" ht="15" x14ac:dyDescent="0.25">
      <c r="A154" s="536" t="s">
        <v>2162</v>
      </c>
      <c r="B154" s="173" t="s">
        <v>1291</v>
      </c>
      <c r="C154" s="102" t="s">
        <v>586</v>
      </c>
      <c r="D154" s="102">
        <v>2</v>
      </c>
      <c r="E154" s="213"/>
      <c r="F154" s="421">
        <v>4</v>
      </c>
      <c r="G154" s="420">
        <v>88888823</v>
      </c>
      <c r="H154" s="420">
        <v>201104210900</v>
      </c>
      <c r="I154" s="420"/>
      <c r="J154" s="419" t="s">
        <v>376</v>
      </c>
      <c r="K154" s="167" t="s">
        <v>124</v>
      </c>
      <c r="L154" s="167"/>
      <c r="M154" s="1" t="s">
        <v>41</v>
      </c>
      <c r="N154" s="1"/>
      <c r="O154" s="198" t="s">
        <v>42</v>
      </c>
      <c r="P154" s="90">
        <v>40654</v>
      </c>
      <c r="Q154" s="202">
        <v>0.375</v>
      </c>
      <c r="R154" s="2" t="s">
        <v>326</v>
      </c>
      <c r="S154" s="243" t="s">
        <v>377</v>
      </c>
      <c r="T154" s="243" t="s">
        <v>377</v>
      </c>
      <c r="U154" s="243" t="s">
        <v>377</v>
      </c>
      <c r="V154" s="243" t="s">
        <v>377</v>
      </c>
      <c r="W154" s="243" t="s">
        <v>377</v>
      </c>
      <c r="X154" s="243" t="s">
        <v>377</v>
      </c>
      <c r="Y154" s="281" t="str">
        <f t="shared" si="147"/>
        <v xml:space="preserve">  </v>
      </c>
      <c r="Z154" s="243" t="s">
        <v>377</v>
      </c>
      <c r="AA154" s="243" t="s">
        <v>377</v>
      </c>
      <c r="AB154" s="243" t="s">
        <v>377</v>
      </c>
      <c r="AC154" s="243" t="s">
        <v>377</v>
      </c>
      <c r="AD154" s="243" t="s">
        <v>377</v>
      </c>
      <c r="AE154" s="243" t="s">
        <v>377</v>
      </c>
      <c r="AF154" s="281" t="str">
        <f t="shared" si="149"/>
        <v xml:space="preserve">  </v>
      </c>
      <c r="AG154" s="243" t="s">
        <v>377</v>
      </c>
      <c r="AH154" s="244" t="s">
        <v>377</v>
      </c>
      <c r="AI154" s="244" t="s">
        <v>377</v>
      </c>
      <c r="AJ154" s="243" t="s">
        <v>377</v>
      </c>
      <c r="AK154" s="243" t="s">
        <v>377</v>
      </c>
      <c r="AL154" s="243" t="s">
        <v>377</v>
      </c>
      <c r="AM154" s="281" t="str">
        <f t="shared" si="142"/>
        <v xml:space="preserve">  </v>
      </c>
      <c r="AN154" s="556"/>
      <c r="AO154" s="556"/>
      <c r="AP154" s="556"/>
      <c r="AQ154" s="555"/>
      <c r="AR154" s="429"/>
      <c r="AS154" s="560"/>
      <c r="AT154" s="662"/>
      <c r="AU154" s="662" t="s">
        <v>178</v>
      </c>
      <c r="AV154" s="662" t="s">
        <v>178</v>
      </c>
      <c r="AW154" s="661" t="s">
        <v>2720</v>
      </c>
      <c r="AX154" s="661" t="s">
        <v>2720</v>
      </c>
      <c r="AY154" s="10"/>
      <c r="AZ154" s="334"/>
      <c r="BA154" s="662"/>
      <c r="BB154" s="662" t="s">
        <v>178</v>
      </c>
      <c r="BC154" s="662" t="s">
        <v>178</v>
      </c>
      <c r="BD154" s="661" t="s">
        <v>2720</v>
      </c>
      <c r="BE154" s="661" t="s">
        <v>2720</v>
      </c>
      <c r="BF154" s="10"/>
      <c r="BG154" s="334"/>
      <c r="BH154" s="852" t="s">
        <v>178</v>
      </c>
      <c r="BI154" s="694" t="s">
        <v>2720</v>
      </c>
      <c r="BJ154" s="479" t="s">
        <v>2720</v>
      </c>
      <c r="BK154" s="479" t="s">
        <v>2720</v>
      </c>
      <c r="BL154" s="479" t="s">
        <v>2720</v>
      </c>
      <c r="BM154" s="479" t="s">
        <v>2720</v>
      </c>
      <c r="BN154" s="661" t="s">
        <v>2720</v>
      </c>
      <c r="BP154" s="694" t="s">
        <v>2720</v>
      </c>
      <c r="BQ154" s="742" t="s">
        <v>2720</v>
      </c>
      <c r="BR154" s="742" t="s">
        <v>2720</v>
      </c>
      <c r="BS154" s="742" t="s">
        <v>2720</v>
      </c>
      <c r="BT154" s="742" t="s">
        <v>2720</v>
      </c>
      <c r="BU154" s="661" t="s">
        <v>2720</v>
      </c>
      <c r="BV154" s="520"/>
      <c r="BW154" s="661" t="s">
        <v>2720</v>
      </c>
      <c r="BX154" s="793"/>
      <c r="BY154" s="742" t="s">
        <v>2720</v>
      </c>
      <c r="BZ154" s="742" t="s">
        <v>2720</v>
      </c>
      <c r="CA154" s="742" t="s">
        <v>2720</v>
      </c>
      <c r="CB154" s="742" t="s">
        <v>2720</v>
      </c>
      <c r="CC154" s="742" t="s">
        <v>2720</v>
      </c>
      <c r="CD154" s="335" t="s">
        <v>2720</v>
      </c>
      <c r="CE154" s="820" t="s">
        <v>2720</v>
      </c>
      <c r="CF154" s="820" t="s">
        <v>2720</v>
      </c>
      <c r="CG154" s="742" t="s">
        <v>2720</v>
      </c>
      <c r="CH154" s="742" t="s">
        <v>2720</v>
      </c>
      <c r="CI154" s="742" t="s">
        <v>2720</v>
      </c>
      <c r="CJ154" s="816"/>
      <c r="CK154" s="479" t="s">
        <v>2720</v>
      </c>
      <c r="CL154" s="479" t="s">
        <v>2720</v>
      </c>
      <c r="CM154" s="479" t="s">
        <v>2720</v>
      </c>
      <c r="CN154" s="479" t="s">
        <v>2720</v>
      </c>
      <c r="CO154" s="742" t="s">
        <v>2720</v>
      </c>
      <c r="CP154" s="628"/>
      <c r="CQ154" s="479" t="s">
        <v>2720</v>
      </c>
      <c r="CR154" s="479" t="s">
        <v>2720</v>
      </c>
      <c r="CS154" s="479" t="s">
        <v>2720</v>
      </c>
      <c r="CT154" s="479" t="s">
        <v>2720</v>
      </c>
      <c r="CU154" s="31">
        <f t="shared" si="146"/>
        <v>0</v>
      </c>
      <c r="CW154" s="895" t="s">
        <v>2720</v>
      </c>
      <c r="CX154" s="479" t="s">
        <v>2720</v>
      </c>
      <c r="CY154" s="479" t="s">
        <v>2720</v>
      </c>
      <c r="CZ154" s="31" t="s">
        <v>2720</v>
      </c>
      <c r="DA154" s="910" t="s">
        <v>2720</v>
      </c>
      <c r="DB154" s="742" t="s">
        <v>2720</v>
      </c>
      <c r="DC154" s="927"/>
      <c r="DD154" s="479" t="s">
        <v>2720</v>
      </c>
      <c r="DE154" s="479" t="s">
        <v>2720</v>
      </c>
      <c r="DF154" s="479" t="s">
        <v>2720</v>
      </c>
      <c r="DG154" s="479" t="s">
        <v>2720</v>
      </c>
      <c r="DH154" s="479" t="s">
        <v>2720</v>
      </c>
      <c r="DI154" s="335"/>
      <c r="DJ154" s="820" t="s">
        <v>2720</v>
      </c>
      <c r="DK154" s="895" t="s">
        <v>2720</v>
      </c>
      <c r="DL154" s="35"/>
    </row>
    <row r="155" spans="1:116" ht="45" x14ac:dyDescent="0.25">
      <c r="A155" s="536" t="s">
        <v>2163</v>
      </c>
      <c r="B155" s="173" t="s">
        <v>1292</v>
      </c>
      <c r="C155" s="102" t="s">
        <v>584</v>
      </c>
      <c r="D155" s="419">
        <v>9</v>
      </c>
      <c r="E155" s="213"/>
      <c r="F155" s="421">
        <v>1</v>
      </c>
      <c r="G155" s="420">
        <v>11452600</v>
      </c>
      <c r="H155" s="420">
        <v>201105241030</v>
      </c>
      <c r="I155" s="420"/>
      <c r="J155" s="419" t="s">
        <v>376</v>
      </c>
      <c r="K155" s="663" t="s">
        <v>2556</v>
      </c>
      <c r="L155" s="163" t="s">
        <v>1658</v>
      </c>
      <c r="M155" s="419" t="s">
        <v>330</v>
      </c>
      <c r="N155" s="419"/>
      <c r="O155" s="419"/>
      <c r="P155" s="116">
        <v>40687</v>
      </c>
      <c r="Q155" s="114">
        <v>0.4375</v>
      </c>
      <c r="R155" s="102" t="s">
        <v>518</v>
      </c>
      <c r="S155" s="245" t="s">
        <v>522</v>
      </c>
      <c r="T155" s="245">
        <v>131.6</v>
      </c>
      <c r="U155" s="245">
        <v>141.19999999999999</v>
      </c>
      <c r="V155" s="275">
        <f t="shared" ref="V155:V201" si="164">U155-T155</f>
        <v>9.5999999999999943</v>
      </c>
      <c r="W155" s="245">
        <v>870</v>
      </c>
      <c r="X155" s="33">
        <f t="shared" ref="X155:X201" si="165">V155/(W155/1000)</f>
        <v>11.034482758620683</v>
      </c>
      <c r="Y155" s="281" t="str">
        <f t="shared" si="147"/>
        <v xml:space="preserve">  </v>
      </c>
      <c r="Z155" s="29" t="s">
        <v>525</v>
      </c>
      <c r="AA155" s="245">
        <v>130.6</v>
      </c>
      <c r="AB155" s="245">
        <v>139</v>
      </c>
      <c r="AC155" s="275">
        <f t="shared" ref="AC155:AC201" si="166">AB155-AA155</f>
        <v>8.4000000000000057</v>
      </c>
      <c r="AD155" s="29">
        <v>1061</v>
      </c>
      <c r="AE155" s="33">
        <f t="shared" ref="AE155:AE201" si="167">AC155/(AD155/1000)</f>
        <v>7.91705937794534</v>
      </c>
      <c r="AF155" s="281" t="str">
        <f t="shared" si="149"/>
        <v xml:space="preserve">  </v>
      </c>
      <c r="AG155" s="29" t="s">
        <v>528</v>
      </c>
      <c r="AH155" s="245">
        <v>131.6</v>
      </c>
      <c r="AI155" s="245">
        <v>140.69999999999999</v>
      </c>
      <c r="AJ155" s="33">
        <f t="shared" ref="AJ155:AJ201" si="168">AI155-AH155</f>
        <v>9.0999999999999943</v>
      </c>
      <c r="AK155" s="29">
        <v>914</v>
      </c>
      <c r="AL155" s="33">
        <f t="shared" ref="AL155:AL201" si="169">AJ155/(AK155/1000)</f>
        <v>9.9562363238511971</v>
      </c>
      <c r="AM155" s="281" t="str">
        <f t="shared" si="142"/>
        <v xml:space="preserve">  </v>
      </c>
      <c r="AN155" s="547">
        <f t="shared" ref="AN155:AN201" si="170">AVERAGE(X155,AE155,AL155)</f>
        <v>9.6359261534724059</v>
      </c>
      <c r="AO155" s="547">
        <f t="shared" ref="AO155:AO201" si="171">STDEV(X155,AE155,AL155)</f>
        <v>1.5832027941901143</v>
      </c>
      <c r="AP155" s="547">
        <f>AO155/AN155*100</f>
        <v>16.43020887638902</v>
      </c>
      <c r="AQ155" s="29">
        <f t="shared" ref="AQ155:AQ201" si="172">COUNT(X155,AE155,AL155)</f>
        <v>3</v>
      </c>
      <c r="AR155" s="429" t="str">
        <f t="shared" si="153"/>
        <v xml:space="preserve">  </v>
      </c>
      <c r="AT155" s="662" t="s">
        <v>178</v>
      </c>
      <c r="AU155" s="662" t="s">
        <v>178</v>
      </c>
      <c r="AV155" s="662" t="s">
        <v>178</v>
      </c>
      <c r="AW155" s="661" t="s">
        <v>2720</v>
      </c>
      <c r="AX155" s="661" t="s">
        <v>2720</v>
      </c>
      <c r="AY155" s="10"/>
      <c r="AZ155" s="334"/>
      <c r="BA155" s="662" t="s">
        <v>178</v>
      </c>
      <c r="BB155" s="662" t="s">
        <v>178</v>
      </c>
      <c r="BC155" s="662" t="s">
        <v>178</v>
      </c>
      <c r="BD155" s="661" t="s">
        <v>2720</v>
      </c>
      <c r="BE155" s="661" t="s">
        <v>2720</v>
      </c>
      <c r="BF155" s="10" t="str">
        <f t="shared" ref="BF155:BF201" si="173">IF(BB155&lt;BF$5,"&lt;MDL",IF(BB155&lt;BF$6,"E, &lt;RL",IF(BB155&gt;BF$6,"  ",)))</f>
        <v xml:space="preserve">  </v>
      </c>
      <c r="BG155" s="334"/>
      <c r="BH155" s="852" t="s">
        <v>178</v>
      </c>
      <c r="BI155" s="18" t="s">
        <v>531</v>
      </c>
      <c r="BJ155" s="28">
        <v>1.0808752371431418</v>
      </c>
      <c r="BK155" s="28"/>
      <c r="BL155" s="28">
        <v>0.1</v>
      </c>
      <c r="BM155" s="28">
        <v>1</v>
      </c>
      <c r="BN155" s="31" t="str">
        <f t="shared" ref="BN155:BN201" si="174">IF(BJ155&lt;BL155,"&lt;MDL",IF(BJ155&lt;BM155,"E, &lt;RL",IF(BJ155&gt;BM155,"  ",)))</f>
        <v xml:space="preserve">  </v>
      </c>
      <c r="BP155" s="417" t="s">
        <v>480</v>
      </c>
      <c r="BQ155" s="716">
        <v>5.5710740263843983E-2</v>
      </c>
      <c r="BS155" s="727">
        <v>6.0000000000000001E-3</v>
      </c>
      <c r="BT155" s="716">
        <v>0.01</v>
      </c>
      <c r="BU155" s="31" t="str">
        <f t="shared" ref="BU155:BU201" si="175">IF(BQ155&lt;BS155,"&lt;MDL",IF(BQ155&lt;BT155,"E, &lt;RL",IF(BQ155&gt;BT155,"  ",)))</f>
        <v xml:space="preserve">  </v>
      </c>
      <c r="BV155" s="520"/>
      <c r="BW155" s="31">
        <f>BQ155/BJ155*100</f>
        <v>5.1542248679036149</v>
      </c>
      <c r="BX155" s="336"/>
      <c r="BY155" s="33">
        <v>249.14498887826082</v>
      </c>
      <c r="BZ155" s="31"/>
      <c r="CA155" s="680">
        <v>2</v>
      </c>
      <c r="CB155" s="680">
        <v>13</v>
      </c>
      <c r="CC155" s="680" t="str">
        <f t="shared" ref="CC155:CC156" si="176">IF(BY155&lt;CA155,"&lt;MDL",IF(BY155&lt;CB155,"E, &lt;RL",IF(BY155&gt;CB155,"  ",)))</f>
        <v xml:space="preserve">  </v>
      </c>
      <c r="CD155" s="335"/>
      <c r="CE155" s="547">
        <f>BY155*(X155/1000)</f>
        <v>2.7491860841739109</v>
      </c>
      <c r="CF155" s="547"/>
      <c r="CG155" s="660">
        <v>0.5</v>
      </c>
      <c r="CH155" s="660">
        <v>3</v>
      </c>
      <c r="CI155" s="31" t="str">
        <f t="shared" ref="CI155:CI201" si="177">IF(CE155&lt;CG$10,"&lt;MDL",IF(CE155&lt;CH$10,"E, &lt;RL",IF(CE155&gt;CH$10,"  ",)))</f>
        <v>E, &lt;RL</v>
      </c>
      <c r="CK155" s="227">
        <v>16.250630138339442</v>
      </c>
      <c r="CL155" s="227"/>
      <c r="CM155" s="227">
        <v>0.6</v>
      </c>
      <c r="CN155" s="227">
        <v>0.8</v>
      </c>
      <c r="CO155" s="31" t="str">
        <f t="shared" si="145"/>
        <v xml:space="preserve">  </v>
      </c>
      <c r="CP155" s="658"/>
      <c r="CQ155" s="28">
        <f>CK155*(AE155/1000)</f>
        <v>0.12865720373426145</v>
      </c>
      <c r="CR155" s="28"/>
      <c r="CS155" s="227">
        <v>0.1</v>
      </c>
      <c r="CT155" s="464">
        <v>0.13</v>
      </c>
      <c r="CU155" s="31" t="str">
        <f t="shared" si="146"/>
        <v>E, &lt;RL</v>
      </c>
      <c r="CW155" s="336">
        <f>CK155/BY155*100</f>
        <v>6.5225594989911482</v>
      </c>
      <c r="CX155" s="227">
        <v>5.6693511851824292</v>
      </c>
      <c r="CY155" s="227"/>
      <c r="CZ155" s="10">
        <v>1.2</v>
      </c>
      <c r="DA155" s="910">
        <v>0.7</v>
      </c>
      <c r="DB155" s="675" t="str">
        <f t="shared" ref="DB155:DB156" si="178">IF(CX155&lt;DA155,"&lt;MDL",IF(CX155&lt;CZ155,"E, &lt;RL",IF(CX155&gt;CZ155,"  ",)))</f>
        <v xml:space="preserve">  </v>
      </c>
      <c r="DC155" s="519"/>
      <c r="DD155" s="28">
        <f>CX155*(AL155/1000)</f>
        <v>5.6445400202582138E-2</v>
      </c>
      <c r="DE155" s="28"/>
      <c r="DF155" s="28">
        <v>0.2</v>
      </c>
      <c r="DG155" s="28">
        <v>0.12</v>
      </c>
      <c r="DH155" s="28" t="str">
        <f t="shared" ref="DH155:DH156" si="179">IF(DD155&lt;DG155,"&lt;MDL",IF(DD155&lt;DF155,"E, &lt;RL",IF(DD155&gt;DF155,"  ",)))</f>
        <v>&lt;MDL</v>
      </c>
      <c r="DI155" s="335"/>
      <c r="DJ155" s="31">
        <f>CX155/BY155*100</f>
        <v>2.2755228634972191</v>
      </c>
      <c r="DK155" s="550" t="s">
        <v>2560</v>
      </c>
    </row>
    <row r="156" spans="1:116" ht="15" x14ac:dyDescent="0.25">
      <c r="A156" s="536" t="s">
        <v>2164</v>
      </c>
      <c r="B156" s="173" t="s">
        <v>1293</v>
      </c>
      <c r="C156" s="102" t="s">
        <v>584</v>
      </c>
      <c r="D156" s="419">
        <v>9</v>
      </c>
      <c r="E156" s="213"/>
      <c r="F156" s="421">
        <v>1</v>
      </c>
      <c r="G156" s="420">
        <v>384043121402301</v>
      </c>
      <c r="H156" s="420">
        <v>201105241140</v>
      </c>
      <c r="I156" s="420"/>
      <c r="J156" s="419" t="s">
        <v>376</v>
      </c>
      <c r="K156" s="164" t="s">
        <v>102</v>
      </c>
      <c r="L156" s="164"/>
      <c r="M156" s="419" t="s">
        <v>102</v>
      </c>
      <c r="N156" s="419"/>
      <c r="O156" s="419"/>
      <c r="P156" s="116">
        <v>40687</v>
      </c>
      <c r="Q156" s="114">
        <v>0.48611111111111099</v>
      </c>
      <c r="R156" s="102" t="s">
        <v>519</v>
      </c>
      <c r="S156" s="245" t="s">
        <v>523</v>
      </c>
      <c r="T156" s="245">
        <v>131.6</v>
      </c>
      <c r="U156" s="245">
        <v>178</v>
      </c>
      <c r="V156" s="275">
        <f t="shared" si="164"/>
        <v>46.400000000000006</v>
      </c>
      <c r="W156" s="245">
        <v>325</v>
      </c>
      <c r="X156" s="33">
        <f t="shared" si="165"/>
        <v>142.76923076923077</v>
      </c>
      <c r="Y156" s="281" t="str">
        <f t="shared" si="147"/>
        <v xml:space="preserve">  </v>
      </c>
      <c r="Z156" s="29" t="s">
        <v>526</v>
      </c>
      <c r="AA156" s="245">
        <v>130.30000000000001</v>
      </c>
      <c r="AB156" s="245">
        <v>176.6</v>
      </c>
      <c r="AC156" s="275">
        <f t="shared" si="166"/>
        <v>46.299999999999983</v>
      </c>
      <c r="AD156" s="29">
        <v>397</v>
      </c>
      <c r="AE156" s="33">
        <f t="shared" si="167"/>
        <v>116.62468513853899</v>
      </c>
      <c r="AF156" s="281" t="str">
        <f t="shared" si="149"/>
        <v xml:space="preserve">  </v>
      </c>
      <c r="AG156" s="29" t="s">
        <v>529</v>
      </c>
      <c r="AH156" s="245">
        <v>131.4</v>
      </c>
      <c r="AI156" s="245">
        <v>182.7</v>
      </c>
      <c r="AJ156" s="33">
        <f t="shared" si="168"/>
        <v>51.299999999999983</v>
      </c>
      <c r="AK156" s="29">
        <v>420</v>
      </c>
      <c r="AL156" s="33">
        <f t="shared" si="169"/>
        <v>122.14285714285711</v>
      </c>
      <c r="AM156" s="281" t="str">
        <f t="shared" si="142"/>
        <v xml:space="preserve">  </v>
      </c>
      <c r="AN156" s="547">
        <f t="shared" si="170"/>
        <v>127.17892435020896</v>
      </c>
      <c r="AO156" s="547">
        <f t="shared" si="171"/>
        <v>13.780631199134335</v>
      </c>
      <c r="AP156" s="547">
        <f>AO156/AN156*100</f>
        <v>10.83562490368845</v>
      </c>
      <c r="AQ156" s="29">
        <f t="shared" si="172"/>
        <v>3</v>
      </c>
      <c r="AR156" s="429" t="str">
        <f t="shared" si="153"/>
        <v xml:space="preserve">  </v>
      </c>
      <c r="AT156" s="662" t="s">
        <v>178</v>
      </c>
      <c r="AU156" s="662" t="s">
        <v>178</v>
      </c>
      <c r="AV156" s="662" t="s">
        <v>178</v>
      </c>
      <c r="AW156" s="661" t="s">
        <v>2720</v>
      </c>
      <c r="AX156" s="661" t="s">
        <v>2720</v>
      </c>
      <c r="AY156" s="10"/>
      <c r="AZ156" s="334"/>
      <c r="BA156" s="662" t="s">
        <v>178</v>
      </c>
      <c r="BB156" s="662" t="s">
        <v>178</v>
      </c>
      <c r="BC156" s="662" t="s">
        <v>178</v>
      </c>
      <c r="BD156" s="661" t="s">
        <v>2720</v>
      </c>
      <c r="BE156" s="661" t="s">
        <v>2720</v>
      </c>
      <c r="BF156" s="10" t="str">
        <f t="shared" si="173"/>
        <v xml:space="preserve">  </v>
      </c>
      <c r="BG156" s="334"/>
      <c r="BH156" s="852" t="s">
        <v>178</v>
      </c>
      <c r="BI156" s="18" t="s">
        <v>82</v>
      </c>
      <c r="BJ156" s="8">
        <v>6.8943455268738324E-2</v>
      </c>
      <c r="BK156" s="28"/>
      <c r="BL156" s="28">
        <v>0.1</v>
      </c>
      <c r="BM156" s="28">
        <v>1</v>
      </c>
      <c r="BN156" s="31" t="str">
        <f t="shared" si="174"/>
        <v>&lt;MDL</v>
      </c>
      <c r="BO156" s="520" t="s">
        <v>3035</v>
      </c>
      <c r="BP156" s="417" t="s">
        <v>480</v>
      </c>
      <c r="BQ156" s="782">
        <v>0.15702843574556871</v>
      </c>
      <c r="BS156" s="727">
        <v>6.0000000000000001E-3</v>
      </c>
      <c r="BT156" s="716">
        <v>0.01</v>
      </c>
      <c r="BU156" s="31" t="str">
        <f t="shared" si="175"/>
        <v xml:space="preserve">  </v>
      </c>
      <c r="BV156" s="520" t="s">
        <v>3036</v>
      </c>
      <c r="BW156" s="32" t="s">
        <v>79</v>
      </c>
      <c r="BX156" s="784"/>
      <c r="BY156" s="33">
        <v>273.33317893113934</v>
      </c>
      <c r="BZ156" s="31"/>
      <c r="CA156" s="680">
        <v>2</v>
      </c>
      <c r="CB156" s="680">
        <v>13</v>
      </c>
      <c r="CC156" s="680" t="str">
        <f t="shared" si="176"/>
        <v xml:space="preserve">  </v>
      </c>
      <c r="CD156" s="335"/>
      <c r="CE156" s="547">
        <f>BY156*(X156/1000)</f>
        <v>39.023567699707286</v>
      </c>
      <c r="CF156" s="547"/>
      <c r="CG156" s="660">
        <v>0.5</v>
      </c>
      <c r="CH156" s="660">
        <v>3</v>
      </c>
      <c r="CI156" s="31" t="str">
        <f t="shared" si="177"/>
        <v xml:space="preserve">  </v>
      </c>
      <c r="CK156" s="227">
        <v>7.6601501922048278</v>
      </c>
      <c r="CL156" s="227"/>
      <c r="CM156" s="227">
        <v>0.6</v>
      </c>
      <c r="CN156" s="227">
        <v>0.8</v>
      </c>
      <c r="CO156" s="31" t="str">
        <f t="shared" si="145"/>
        <v xml:space="preserve">  </v>
      </c>
      <c r="CP156" s="658"/>
      <c r="CQ156" s="28">
        <f>CK156*(AE156/1000)</f>
        <v>0.89336260427980696</v>
      </c>
      <c r="CR156" s="28"/>
      <c r="CS156" s="227">
        <v>0.1</v>
      </c>
      <c r="CT156" s="464">
        <v>0.13</v>
      </c>
      <c r="CU156" s="31" t="str">
        <f t="shared" si="146"/>
        <v xml:space="preserve">  </v>
      </c>
      <c r="CW156" s="336">
        <f>CK156/BY156*100</f>
        <v>2.8024955558485805</v>
      </c>
      <c r="CX156" s="227">
        <v>2.0818100259714964</v>
      </c>
      <c r="CY156" s="227"/>
      <c r="CZ156" s="10">
        <v>1.2</v>
      </c>
      <c r="DA156" s="910">
        <v>0.7</v>
      </c>
      <c r="DB156" s="907" t="str">
        <f t="shared" si="178"/>
        <v xml:space="preserve">  </v>
      </c>
      <c r="DC156" s="519"/>
      <c r="DD156" s="28">
        <f>CX156*(AL156/1000)</f>
        <v>0.25427822460080413</v>
      </c>
      <c r="DE156" s="28"/>
      <c r="DF156" s="28">
        <v>0.2</v>
      </c>
      <c r="DG156" s="28">
        <v>0.12</v>
      </c>
      <c r="DH156" s="28" t="str">
        <f t="shared" si="179"/>
        <v xml:space="preserve">  </v>
      </c>
      <c r="DI156" s="335"/>
      <c r="DJ156" s="31">
        <f>CX156/BY156*100</f>
        <v>0.7616382446186547</v>
      </c>
      <c r="DK156" s="550">
        <f>100*DD156/CE156</f>
        <v>0.65160168480113489</v>
      </c>
    </row>
    <row r="157" spans="1:116" ht="15" x14ac:dyDescent="0.25">
      <c r="A157" s="536" t="s">
        <v>2165</v>
      </c>
      <c r="B157" s="173" t="s">
        <v>1294</v>
      </c>
      <c r="C157" s="102" t="s">
        <v>586</v>
      </c>
      <c r="D157" s="102">
        <v>2</v>
      </c>
      <c r="E157" s="213"/>
      <c r="F157" s="421">
        <v>4</v>
      </c>
      <c r="G157" s="420">
        <v>88888823</v>
      </c>
      <c r="H157" s="420">
        <v>201105251500</v>
      </c>
      <c r="I157" s="420"/>
      <c r="J157" s="417" t="s">
        <v>376</v>
      </c>
      <c r="K157" s="167" t="s">
        <v>124</v>
      </c>
      <c r="L157" s="167"/>
      <c r="M157" s="417" t="s">
        <v>521</v>
      </c>
      <c r="N157" s="417"/>
      <c r="O157" s="417" t="s">
        <v>42</v>
      </c>
      <c r="P157" s="116">
        <v>40688</v>
      </c>
      <c r="Q157" s="114">
        <v>0.625</v>
      </c>
      <c r="R157" s="142" t="s">
        <v>520</v>
      </c>
      <c r="S157" s="23" t="s">
        <v>524</v>
      </c>
      <c r="T157" s="23">
        <v>132.80000000000001</v>
      </c>
      <c r="U157" s="23">
        <v>133.1</v>
      </c>
      <c r="V157" s="32">
        <f t="shared" si="164"/>
        <v>0.29999999999998295</v>
      </c>
      <c r="W157" s="23">
        <v>1286</v>
      </c>
      <c r="X157" s="32">
        <f t="shared" si="165"/>
        <v>0.23328149300154194</v>
      </c>
      <c r="Y157" s="281" t="str">
        <f t="shared" si="147"/>
        <v>&lt;MDL</v>
      </c>
      <c r="Z157" s="36" t="s">
        <v>527</v>
      </c>
      <c r="AA157" s="23">
        <v>133.1</v>
      </c>
      <c r="AB157" s="23">
        <v>132.20000000000002</v>
      </c>
      <c r="AC157" s="32">
        <f t="shared" si="166"/>
        <v>-0.89999999999997726</v>
      </c>
      <c r="AD157" s="36">
        <v>1232</v>
      </c>
      <c r="AE157" s="32">
        <f t="shared" si="167"/>
        <v>-0.73051948051946203</v>
      </c>
      <c r="AF157" s="281" t="str">
        <f t="shared" si="149"/>
        <v>&lt;MDL</v>
      </c>
      <c r="AG157" s="36" t="s">
        <v>530</v>
      </c>
      <c r="AH157" s="23">
        <v>132.9</v>
      </c>
      <c r="AI157" s="23">
        <v>133.6</v>
      </c>
      <c r="AJ157" s="32">
        <f t="shared" si="168"/>
        <v>0.69999999999998863</v>
      </c>
      <c r="AK157" s="36">
        <v>1110</v>
      </c>
      <c r="AL157" s="32">
        <f t="shared" si="169"/>
        <v>0.6306306306306203</v>
      </c>
      <c r="AM157" s="281" t="str">
        <f t="shared" si="142"/>
        <v>E, &lt;RL</v>
      </c>
      <c r="AN157" s="45">
        <f t="shared" si="170"/>
        <v>4.446421437090007E-2</v>
      </c>
      <c r="AO157" s="45">
        <f t="shared" si="171"/>
        <v>0.69994384046370561</v>
      </c>
      <c r="AP157" s="45">
        <f>AO157/AN157*100</f>
        <v>1574.1734119602236</v>
      </c>
      <c r="AQ157" s="36">
        <f t="shared" si="172"/>
        <v>3</v>
      </c>
      <c r="AR157" s="429" t="str">
        <f t="shared" si="153"/>
        <v>&lt;MDL</v>
      </c>
      <c r="AS157" s="488"/>
      <c r="AT157" s="662" t="s">
        <v>178</v>
      </c>
      <c r="AU157" s="662" t="s">
        <v>178</v>
      </c>
      <c r="AV157" s="662" t="s">
        <v>178</v>
      </c>
      <c r="AW157" s="661" t="s">
        <v>2720</v>
      </c>
      <c r="AX157" s="661" t="s">
        <v>2720</v>
      </c>
      <c r="AY157" s="10"/>
      <c r="AZ157" s="334"/>
      <c r="BA157" s="662" t="s">
        <v>178</v>
      </c>
      <c r="BB157" s="662" t="s">
        <v>178</v>
      </c>
      <c r="BC157" s="662" t="s">
        <v>178</v>
      </c>
      <c r="BD157" s="661" t="s">
        <v>2720</v>
      </c>
      <c r="BE157" s="661" t="s">
        <v>2720</v>
      </c>
      <c r="BF157" s="10" t="str">
        <f t="shared" si="173"/>
        <v xml:space="preserve">  </v>
      </c>
      <c r="BG157" s="334"/>
      <c r="BH157" s="852" t="s">
        <v>178</v>
      </c>
      <c r="BI157" s="18" t="s">
        <v>532</v>
      </c>
      <c r="BJ157" s="28">
        <v>3.4463636177272848E-2</v>
      </c>
      <c r="BK157" s="28"/>
      <c r="BL157" s="28">
        <v>0.1</v>
      </c>
      <c r="BM157" s="28">
        <v>1</v>
      </c>
      <c r="BN157" s="31" t="str">
        <f t="shared" si="174"/>
        <v>&lt;MDL</v>
      </c>
      <c r="BP157" s="417" t="s">
        <v>480</v>
      </c>
      <c r="BQ157" s="716">
        <v>4.3939981052646352E-3</v>
      </c>
      <c r="BS157" s="727">
        <v>6.0000000000000001E-3</v>
      </c>
      <c r="BT157" s="716">
        <v>0.01</v>
      </c>
      <c r="BU157" s="31" t="str">
        <f t="shared" si="175"/>
        <v>&lt;MDL</v>
      </c>
      <c r="BV157" s="520"/>
      <c r="BW157" s="31" t="s">
        <v>79</v>
      </c>
      <c r="BX157" s="336"/>
      <c r="BY157" s="28" t="s">
        <v>2667</v>
      </c>
      <c r="BZ157" s="801"/>
      <c r="CA157" s="801"/>
      <c r="CB157" s="801"/>
      <c r="CC157" s="237" t="s">
        <v>79</v>
      </c>
      <c r="CD157" s="335" t="s">
        <v>3055</v>
      </c>
      <c r="CE157" s="840">
        <v>8.8130902606475534E-2</v>
      </c>
      <c r="CF157" s="45"/>
      <c r="CG157" s="660">
        <v>0.5</v>
      </c>
      <c r="CH157" s="660">
        <v>3</v>
      </c>
      <c r="CI157" s="31" t="str">
        <f t="shared" si="177"/>
        <v>&lt;MDL</v>
      </c>
      <c r="CJ157" s="474"/>
      <c r="CK157" s="479" t="s">
        <v>2720</v>
      </c>
      <c r="CL157" s="479" t="s">
        <v>2720</v>
      </c>
      <c r="CM157" s="479" t="s">
        <v>2720</v>
      </c>
      <c r="CN157" s="479" t="s">
        <v>2720</v>
      </c>
      <c r="CO157" s="742" t="s">
        <v>2720</v>
      </c>
      <c r="CQ157" s="742" t="s">
        <v>2720</v>
      </c>
      <c r="CR157" s="479" t="s">
        <v>2720</v>
      </c>
      <c r="CS157" s="479" t="s">
        <v>2720</v>
      </c>
      <c r="CT157" s="479" t="s">
        <v>2720</v>
      </c>
      <c r="CU157" s="31">
        <f t="shared" si="146"/>
        <v>0</v>
      </c>
      <c r="CW157" s="895" t="s">
        <v>2720</v>
      </c>
      <c r="CX157" s="909" t="s">
        <v>2667</v>
      </c>
      <c r="CY157" s="909"/>
      <c r="CZ157" s="10">
        <v>1.2</v>
      </c>
      <c r="DA157" s="910">
        <v>0.7</v>
      </c>
      <c r="DB157" s="908" t="s">
        <v>79</v>
      </c>
      <c r="DC157" s="923"/>
      <c r="DD157" s="31" t="s">
        <v>79</v>
      </c>
      <c r="DE157" s="237"/>
      <c r="DF157" s="237"/>
      <c r="DG157" s="237"/>
      <c r="DH157" s="237"/>
      <c r="DI157" s="498"/>
      <c r="DJ157" s="31" t="s">
        <v>79</v>
      </c>
      <c r="DK157" s="336" t="s">
        <v>79</v>
      </c>
      <c r="DL157" s="35"/>
    </row>
    <row r="158" spans="1:116" ht="45" x14ac:dyDescent="0.25">
      <c r="A158" s="536" t="s">
        <v>2166</v>
      </c>
      <c r="B158" s="173" t="s">
        <v>1295</v>
      </c>
      <c r="C158" s="2" t="s">
        <v>584</v>
      </c>
      <c r="D158" s="419">
        <v>7</v>
      </c>
      <c r="E158" s="213"/>
      <c r="F158" s="421">
        <v>1</v>
      </c>
      <c r="G158" s="62">
        <v>11452600</v>
      </c>
      <c r="H158" s="62">
        <v>201110261250</v>
      </c>
      <c r="I158" s="62"/>
      <c r="J158" s="2" t="s">
        <v>557</v>
      </c>
      <c r="K158" s="663" t="s">
        <v>2556</v>
      </c>
      <c r="L158" s="163" t="s">
        <v>1658</v>
      </c>
      <c r="M158" s="1" t="s">
        <v>533</v>
      </c>
      <c r="N158" s="62"/>
      <c r="O158" s="1"/>
      <c r="P158" s="198">
        <v>40842</v>
      </c>
      <c r="Q158" s="207">
        <v>0.53472222222222221</v>
      </c>
      <c r="R158" s="2" t="s">
        <v>538</v>
      </c>
      <c r="S158" s="36" t="s">
        <v>538</v>
      </c>
      <c r="T158" s="562">
        <v>133.30000000000001</v>
      </c>
      <c r="U158" s="226">
        <v>138.30000000000001</v>
      </c>
      <c r="V158" s="32">
        <f t="shared" si="164"/>
        <v>5</v>
      </c>
      <c r="W158" s="562">
        <v>418.2</v>
      </c>
      <c r="X158" s="32">
        <f t="shared" si="165"/>
        <v>11.956001912960305</v>
      </c>
      <c r="Y158" s="281" t="str">
        <f t="shared" si="147"/>
        <v xml:space="preserve">  </v>
      </c>
      <c r="Z158" s="36" t="s">
        <v>538</v>
      </c>
      <c r="AA158" s="23">
        <v>134.1</v>
      </c>
      <c r="AB158" s="32">
        <v>139.4</v>
      </c>
      <c r="AC158" s="32">
        <f t="shared" si="166"/>
        <v>5.3000000000000114</v>
      </c>
      <c r="AD158" s="36">
        <v>394.9</v>
      </c>
      <c r="AE158" s="32">
        <f t="shared" si="167"/>
        <v>13.421119270701473</v>
      </c>
      <c r="AF158" s="281" t="str">
        <f t="shared" si="149"/>
        <v xml:space="preserve">  </v>
      </c>
      <c r="AG158" s="36" t="s">
        <v>538</v>
      </c>
      <c r="AH158" s="23">
        <v>134.19999999999999</v>
      </c>
      <c r="AI158" s="32">
        <v>141.30000000000001</v>
      </c>
      <c r="AJ158" s="32">
        <f t="shared" si="168"/>
        <v>7.1000000000000227</v>
      </c>
      <c r="AK158" s="23">
        <v>533.79999999999995</v>
      </c>
      <c r="AL158" s="32">
        <f t="shared" si="169"/>
        <v>13.300861745972318</v>
      </c>
      <c r="AM158" s="281" t="str">
        <f t="shared" si="142"/>
        <v xml:space="preserve">  </v>
      </c>
      <c r="AN158" s="45">
        <f t="shared" si="170"/>
        <v>12.892660976544699</v>
      </c>
      <c r="AO158" s="45">
        <f t="shared" si="171"/>
        <v>0.81339604075111549</v>
      </c>
      <c r="AP158" s="45">
        <f>AO158/AN158*100</f>
        <v>6.3089849506700508</v>
      </c>
      <c r="AQ158" s="36">
        <f t="shared" si="172"/>
        <v>3</v>
      </c>
      <c r="AR158" s="429" t="str">
        <f t="shared" si="153"/>
        <v xml:space="preserve">  </v>
      </c>
      <c r="AS158" s="488"/>
      <c r="AT158" s="662" t="s">
        <v>178</v>
      </c>
      <c r="AU158" s="662" t="s">
        <v>178</v>
      </c>
      <c r="AV158" s="662" t="s">
        <v>178</v>
      </c>
      <c r="AW158" s="661" t="s">
        <v>2720</v>
      </c>
      <c r="AX158" s="661" t="s">
        <v>2720</v>
      </c>
      <c r="AY158" s="10"/>
      <c r="AZ158" s="334"/>
      <c r="BA158" s="662" t="s">
        <v>178</v>
      </c>
      <c r="BB158" s="662" t="s">
        <v>178</v>
      </c>
      <c r="BC158" s="662" t="s">
        <v>178</v>
      </c>
      <c r="BD158" s="661" t="s">
        <v>2720</v>
      </c>
      <c r="BE158" s="661" t="s">
        <v>2720</v>
      </c>
      <c r="BF158" s="10" t="str">
        <f t="shared" si="173"/>
        <v xml:space="preserve">  </v>
      </c>
      <c r="BG158" s="334"/>
      <c r="BH158" s="852" t="s">
        <v>178</v>
      </c>
      <c r="BI158" s="18" t="s">
        <v>480</v>
      </c>
      <c r="BJ158" s="28">
        <v>0.72293888638872461</v>
      </c>
      <c r="BK158" s="28"/>
      <c r="BL158" s="28">
        <v>0.1</v>
      </c>
      <c r="BM158" s="28">
        <v>1</v>
      </c>
      <c r="BN158" s="31" t="str">
        <f t="shared" si="174"/>
        <v>E, &lt;RL</v>
      </c>
      <c r="BO158" s="520" t="s">
        <v>3000</v>
      </c>
      <c r="BP158" s="417"/>
      <c r="BQ158" s="716">
        <v>7.4010128934024949E-2</v>
      </c>
      <c r="BS158" s="727">
        <v>6.0000000000000001E-3</v>
      </c>
      <c r="BT158" s="716">
        <v>0.01</v>
      </c>
      <c r="BU158" s="31" t="str">
        <f t="shared" si="175"/>
        <v xml:space="preserve">  </v>
      </c>
      <c r="BV158" s="520" t="s">
        <v>3030</v>
      </c>
      <c r="BW158" s="31">
        <f t="shared" ref="BW158:BW168" si="180">BQ158/BJ158*100</f>
        <v>10.237397700893581</v>
      </c>
      <c r="BX158" s="336"/>
      <c r="BY158" s="33">
        <v>263.96762324758566</v>
      </c>
      <c r="BZ158" s="31"/>
      <c r="CA158" s="680">
        <v>2</v>
      </c>
      <c r="CB158" s="680">
        <v>13</v>
      </c>
      <c r="CC158" s="680" t="str">
        <f t="shared" ref="CC158:CC164" si="181">IF(BY158&lt;CA158,"&lt;MDL",IF(BY158&lt;CB158,"E, &lt;RL",IF(BY158&gt;CB158,"  ",)))</f>
        <v xml:space="preserve">  </v>
      </c>
      <c r="CD158" s="335"/>
      <c r="CE158" s="547">
        <f t="shared" ref="CE158:CE164" si="182">BY158*(X158/1000)</f>
        <v>3.1559974085077194</v>
      </c>
      <c r="CF158" s="547"/>
      <c r="CG158" s="660">
        <v>0.5</v>
      </c>
      <c r="CH158" s="660">
        <v>3</v>
      </c>
      <c r="CI158" s="31" t="str">
        <f t="shared" si="177"/>
        <v xml:space="preserve">  </v>
      </c>
      <c r="CJ158" s="474"/>
      <c r="CK158" s="28">
        <v>7.6724824886208518</v>
      </c>
      <c r="CL158" s="8"/>
      <c r="CM158" s="227">
        <v>0.6</v>
      </c>
      <c r="CN158" s="227">
        <v>0.8</v>
      </c>
      <c r="CO158" s="31" t="str">
        <f t="shared" si="145"/>
        <v xml:space="preserve">  </v>
      </c>
      <c r="CP158" s="829"/>
      <c r="CQ158" s="28">
        <f t="shared" ref="CQ158:CQ164" si="183">CK158*(AE158/1000)</f>
        <v>0.1029733025821489</v>
      </c>
      <c r="CR158" s="888"/>
      <c r="CS158" s="227">
        <v>0.1</v>
      </c>
      <c r="CT158" s="464">
        <v>0.13</v>
      </c>
      <c r="CU158" s="31" t="str">
        <f t="shared" si="146"/>
        <v>E, &lt;RL</v>
      </c>
      <c r="CW158" s="336">
        <f t="shared" ref="CW158:CW164" si="184">CK158/BY158*100</f>
        <v>2.9065998300195051</v>
      </c>
      <c r="CX158" s="8">
        <v>4.3839460854443919</v>
      </c>
      <c r="CY158" s="8"/>
      <c r="CZ158" s="10">
        <v>1.2</v>
      </c>
      <c r="DA158" s="910">
        <v>0.7</v>
      </c>
      <c r="DB158" s="675" t="str">
        <f t="shared" ref="DB158:DB160" si="185">IF(CX158&lt;DA158,"&lt;MDL",IF(CX158&lt;CZ158,"E, &lt;RL",IF(CX158&gt;CZ158,"  ",)))</f>
        <v xml:space="preserve">  </v>
      </c>
      <c r="DC158" s="332"/>
      <c r="DD158" s="28">
        <f>CX158*(AL158/1000)</f>
        <v>5.8310260784292405E-2</v>
      </c>
      <c r="DE158" s="28"/>
      <c r="DF158" s="28">
        <v>0.2</v>
      </c>
      <c r="DG158" s="28">
        <v>0.12</v>
      </c>
      <c r="DH158" s="28" t="str">
        <f t="shared" ref="DH158:DH160" si="186">IF(DD158&lt;DG158,"&lt;MDL",IF(DD158&lt;DF158,"E, &lt;RL",IF(DD158&gt;DF158,"  ",)))</f>
        <v>&lt;MDL</v>
      </c>
      <c r="DI158" s="335"/>
      <c r="DJ158" s="31">
        <f>CX158/BY158*100</f>
        <v>1.6607893163217657</v>
      </c>
      <c r="DK158" s="550" t="s">
        <v>2560</v>
      </c>
      <c r="DL158" s="35"/>
    </row>
    <row r="159" spans="1:116" ht="45" x14ac:dyDescent="0.25">
      <c r="A159" s="536" t="s">
        <v>2167</v>
      </c>
      <c r="B159" s="169" t="s">
        <v>1296</v>
      </c>
      <c r="C159" s="118" t="s">
        <v>585</v>
      </c>
      <c r="D159" s="104">
        <v>7</v>
      </c>
      <c r="E159" s="213"/>
      <c r="F159" s="421">
        <v>4</v>
      </c>
      <c r="G159" s="184">
        <v>11452600</v>
      </c>
      <c r="H159" s="184">
        <v>201110261255</v>
      </c>
      <c r="I159" s="184"/>
      <c r="J159" s="118" t="s">
        <v>558</v>
      </c>
      <c r="K159" s="663" t="s">
        <v>2556</v>
      </c>
      <c r="L159" s="163" t="s">
        <v>1658</v>
      </c>
      <c r="M159" s="183" t="s">
        <v>534</v>
      </c>
      <c r="N159" s="183"/>
      <c r="O159" s="183" t="s">
        <v>40</v>
      </c>
      <c r="P159" s="208">
        <v>40842</v>
      </c>
      <c r="Q159" s="209">
        <v>0.53819444444444442</v>
      </c>
      <c r="R159" s="118" t="s">
        <v>539</v>
      </c>
      <c r="S159" s="229" t="s">
        <v>539</v>
      </c>
      <c r="T159" s="563">
        <v>133.80000000000001</v>
      </c>
      <c r="U159" s="232">
        <v>140.19999999999999</v>
      </c>
      <c r="V159" s="69">
        <f t="shared" si="164"/>
        <v>6.3999999999999773</v>
      </c>
      <c r="W159" s="563">
        <v>500</v>
      </c>
      <c r="X159" s="69">
        <f t="shared" si="165"/>
        <v>12.799999999999955</v>
      </c>
      <c r="Y159" s="281" t="str">
        <f t="shared" si="147"/>
        <v xml:space="preserve">  </v>
      </c>
      <c r="Z159" s="229" t="s">
        <v>539</v>
      </c>
      <c r="AA159" s="128">
        <v>133.6</v>
      </c>
      <c r="AB159" s="69">
        <v>139.6</v>
      </c>
      <c r="AC159" s="69">
        <f t="shared" si="166"/>
        <v>6</v>
      </c>
      <c r="AD159" s="229">
        <v>423.5</v>
      </c>
      <c r="AE159" s="69">
        <f t="shared" si="167"/>
        <v>14.167650531286895</v>
      </c>
      <c r="AF159" s="281" t="str">
        <f t="shared" si="149"/>
        <v xml:space="preserve">  </v>
      </c>
      <c r="AG159" s="229" t="s">
        <v>539</v>
      </c>
      <c r="AH159" s="128">
        <v>133.80000000000001</v>
      </c>
      <c r="AI159" s="69">
        <v>141.19999999999999</v>
      </c>
      <c r="AJ159" s="69">
        <f t="shared" si="168"/>
        <v>7.3999999999999773</v>
      </c>
      <c r="AK159" s="128">
        <v>625</v>
      </c>
      <c r="AL159" s="69">
        <f t="shared" si="169"/>
        <v>11.839999999999964</v>
      </c>
      <c r="AM159" s="281" t="str">
        <f t="shared" si="142"/>
        <v xml:space="preserve">  </v>
      </c>
      <c r="AN159" s="120">
        <f t="shared" si="170"/>
        <v>12.935883510428937</v>
      </c>
      <c r="AO159" s="120">
        <f t="shared" si="171"/>
        <v>1.169759588656986</v>
      </c>
      <c r="AP159" s="120">
        <f t="shared" ref="AP159:AP201" si="187">AO159/AN159*100</f>
        <v>9.0427498648540183</v>
      </c>
      <c r="AQ159" s="229">
        <f t="shared" si="172"/>
        <v>3</v>
      </c>
      <c r="AR159" s="429" t="str">
        <f t="shared" si="153"/>
        <v xml:space="preserve">  </v>
      </c>
      <c r="AS159" s="493"/>
      <c r="AT159" s="662" t="s">
        <v>178</v>
      </c>
      <c r="AU159" s="662" t="s">
        <v>178</v>
      </c>
      <c r="AV159" s="662" t="s">
        <v>178</v>
      </c>
      <c r="AW159" s="661" t="s">
        <v>2720</v>
      </c>
      <c r="AX159" s="661" t="s">
        <v>2720</v>
      </c>
      <c r="AY159" s="10"/>
      <c r="AZ159" s="334"/>
      <c r="BA159" s="662" t="s">
        <v>178</v>
      </c>
      <c r="BB159" s="662" t="s">
        <v>178</v>
      </c>
      <c r="BC159" s="662" t="s">
        <v>178</v>
      </c>
      <c r="BD159" s="661" t="s">
        <v>2720</v>
      </c>
      <c r="BE159" s="661" t="s">
        <v>2720</v>
      </c>
      <c r="BF159" s="10" t="str">
        <f t="shared" si="173"/>
        <v xml:space="preserve">  </v>
      </c>
      <c r="BG159" s="334"/>
      <c r="BH159" s="852" t="s">
        <v>178</v>
      </c>
      <c r="BI159" s="18" t="s">
        <v>480</v>
      </c>
      <c r="BJ159" s="28">
        <v>0.60189984394727825</v>
      </c>
      <c r="BK159" s="28"/>
      <c r="BL159" s="28">
        <v>0.1</v>
      </c>
      <c r="BM159" s="28">
        <v>1</v>
      </c>
      <c r="BN159" s="31" t="str">
        <f t="shared" si="174"/>
        <v>E, &lt;RL</v>
      </c>
      <c r="BO159" s="520" t="s">
        <v>3000</v>
      </c>
      <c r="BP159" s="159"/>
      <c r="BQ159" s="733">
        <v>4.837126954614146E-2</v>
      </c>
      <c r="BR159" s="733"/>
      <c r="BS159" s="727">
        <v>6.0000000000000001E-3</v>
      </c>
      <c r="BT159" s="716">
        <v>0.01</v>
      </c>
      <c r="BU159" s="31" t="str">
        <f t="shared" si="175"/>
        <v xml:space="preserve">  </v>
      </c>
      <c r="BV159" s="520" t="s">
        <v>3030</v>
      </c>
      <c r="BW159" s="105">
        <f t="shared" si="180"/>
        <v>8.0364316476510691</v>
      </c>
      <c r="BX159" s="771"/>
      <c r="BY159" s="33">
        <v>261.07217149049012</v>
      </c>
      <c r="BZ159" s="31"/>
      <c r="CA159" s="680">
        <v>2</v>
      </c>
      <c r="CB159" s="680">
        <v>13</v>
      </c>
      <c r="CC159" s="680" t="str">
        <f t="shared" si="181"/>
        <v xml:space="preserve">  </v>
      </c>
      <c r="CD159" s="335"/>
      <c r="CE159" s="547">
        <f t="shared" si="182"/>
        <v>3.3417237950782614</v>
      </c>
      <c r="CF159" s="547"/>
      <c r="CG159" s="660">
        <v>0.5</v>
      </c>
      <c r="CH159" s="660">
        <v>3</v>
      </c>
      <c r="CI159" s="31" t="str">
        <f t="shared" si="177"/>
        <v xml:space="preserve">  </v>
      </c>
      <c r="CJ159" s="841"/>
      <c r="CK159" s="801">
        <v>8.8698019749741057</v>
      </c>
      <c r="CL159" s="59"/>
      <c r="CM159" s="227">
        <v>0.6</v>
      </c>
      <c r="CN159" s="227">
        <v>0.8</v>
      </c>
      <c r="CO159" s="31" t="str">
        <f t="shared" si="145"/>
        <v xml:space="preserve">  </v>
      </c>
      <c r="CP159" s="327"/>
      <c r="CQ159" s="801">
        <f t="shared" si="183"/>
        <v>0.12566425466315145</v>
      </c>
      <c r="CR159" s="889"/>
      <c r="CS159" s="227">
        <v>0.1</v>
      </c>
      <c r="CT159" s="464">
        <v>0.13</v>
      </c>
      <c r="CU159" s="31" t="str">
        <f t="shared" si="146"/>
        <v>E, &lt;RL</v>
      </c>
      <c r="CW159" s="771">
        <f t="shared" si="184"/>
        <v>3.3974521008253844</v>
      </c>
      <c r="CX159" s="59">
        <v>4.3871311668781843</v>
      </c>
      <c r="CY159" s="59"/>
      <c r="CZ159" s="10">
        <v>1.2</v>
      </c>
      <c r="DA159" s="910">
        <v>0.7</v>
      </c>
      <c r="DB159" s="675" t="str">
        <f t="shared" si="185"/>
        <v xml:space="preserve">  </v>
      </c>
      <c r="DC159" s="348"/>
      <c r="DD159" s="28">
        <f>CX159*(AL159/1000)</f>
        <v>5.1943633015837549E-2</v>
      </c>
      <c r="DE159" s="28"/>
      <c r="DF159" s="28">
        <v>0.2</v>
      </c>
      <c r="DG159" s="28">
        <v>0.12</v>
      </c>
      <c r="DH159" s="28" t="str">
        <f t="shared" si="186"/>
        <v>&lt;MDL</v>
      </c>
      <c r="DI159" s="335"/>
      <c r="DJ159" s="105">
        <f>CX159/BY159*100</f>
        <v>1.6804284967760308</v>
      </c>
      <c r="DK159" s="550" t="s">
        <v>2560</v>
      </c>
      <c r="DL159" s="119"/>
    </row>
    <row r="160" spans="1:116" ht="45" x14ac:dyDescent="0.25">
      <c r="A160" s="536" t="s">
        <v>2168</v>
      </c>
      <c r="B160" s="173" t="s">
        <v>1297</v>
      </c>
      <c r="C160" s="419" t="s">
        <v>584</v>
      </c>
      <c r="D160" s="419">
        <v>7</v>
      </c>
      <c r="E160" s="213"/>
      <c r="F160" s="421">
        <v>1</v>
      </c>
      <c r="G160" s="420">
        <v>11452600</v>
      </c>
      <c r="H160" s="420">
        <v>201112291500</v>
      </c>
      <c r="I160" s="420"/>
      <c r="J160" s="102" t="s">
        <v>559</v>
      </c>
      <c r="K160" s="663" t="s">
        <v>2556</v>
      </c>
      <c r="L160" s="163" t="s">
        <v>1658</v>
      </c>
      <c r="M160" s="419" t="s">
        <v>533</v>
      </c>
      <c r="N160" s="419"/>
      <c r="O160" s="419"/>
      <c r="P160" s="117">
        <v>40906</v>
      </c>
      <c r="Q160" s="112">
        <v>0.625</v>
      </c>
      <c r="R160" s="102" t="s">
        <v>540</v>
      </c>
      <c r="S160" s="29" t="s">
        <v>540</v>
      </c>
      <c r="T160" s="564">
        <v>133.30000000000001</v>
      </c>
      <c r="U160" s="464">
        <v>136.30000000000001</v>
      </c>
      <c r="V160" s="33">
        <f t="shared" si="164"/>
        <v>3</v>
      </c>
      <c r="W160" s="565">
        <v>1434</v>
      </c>
      <c r="X160" s="33">
        <f t="shared" si="165"/>
        <v>2.0920502092050208</v>
      </c>
      <c r="Y160" s="281" t="str">
        <f t="shared" si="147"/>
        <v xml:space="preserve">  </v>
      </c>
      <c r="Z160" s="29" t="s">
        <v>540</v>
      </c>
      <c r="AA160" s="245">
        <v>134.19999999999999</v>
      </c>
      <c r="AB160" s="275">
        <v>136.9</v>
      </c>
      <c r="AC160" s="33">
        <f t="shared" si="166"/>
        <v>2.7000000000000171</v>
      </c>
      <c r="AD160" s="9">
        <v>1512</v>
      </c>
      <c r="AE160" s="33">
        <f t="shared" si="167"/>
        <v>1.7857142857142969</v>
      </c>
      <c r="AF160" s="281" t="str">
        <f t="shared" si="149"/>
        <v xml:space="preserve">  </v>
      </c>
      <c r="AG160" s="29" t="s">
        <v>540</v>
      </c>
      <c r="AH160" s="245">
        <v>133.4</v>
      </c>
      <c r="AI160" s="275">
        <v>136.6</v>
      </c>
      <c r="AJ160" s="33">
        <f t="shared" si="168"/>
        <v>3.1999999999999886</v>
      </c>
      <c r="AK160" s="245">
        <v>1334</v>
      </c>
      <c r="AL160" s="33">
        <f t="shared" si="169"/>
        <v>2.3988005997001411</v>
      </c>
      <c r="AM160" s="281" t="str">
        <f t="shared" si="142"/>
        <v xml:space="preserve">  </v>
      </c>
      <c r="AN160" s="49">
        <f t="shared" si="170"/>
        <v>2.0921883648731527</v>
      </c>
      <c r="AO160" s="49">
        <f t="shared" si="171"/>
        <v>0.30654318034239453</v>
      </c>
      <c r="AP160" s="49">
        <f t="shared" si="187"/>
        <v>14.651796439035255</v>
      </c>
      <c r="AQ160" s="9">
        <f t="shared" si="172"/>
        <v>3</v>
      </c>
      <c r="AR160" s="429" t="str">
        <f t="shared" si="153"/>
        <v xml:space="preserve">  </v>
      </c>
      <c r="AS160" s="494"/>
      <c r="AT160" s="662" t="s">
        <v>178</v>
      </c>
      <c r="AU160" s="662" t="s">
        <v>178</v>
      </c>
      <c r="AV160" s="662" t="s">
        <v>178</v>
      </c>
      <c r="AW160" s="661" t="s">
        <v>2720</v>
      </c>
      <c r="AX160" s="661" t="s">
        <v>2720</v>
      </c>
      <c r="AY160" s="10"/>
      <c r="AZ160" s="334"/>
      <c r="BA160" s="662" t="s">
        <v>178</v>
      </c>
      <c r="BB160" s="662" t="s">
        <v>178</v>
      </c>
      <c r="BC160" s="662" t="s">
        <v>178</v>
      </c>
      <c r="BD160" s="661" t="s">
        <v>2720</v>
      </c>
      <c r="BE160" s="661" t="s">
        <v>2720</v>
      </c>
      <c r="BF160" s="10" t="str">
        <f t="shared" si="173"/>
        <v xml:space="preserve">  </v>
      </c>
      <c r="BG160" s="334"/>
      <c r="BH160" s="852" t="s">
        <v>178</v>
      </c>
      <c r="BI160" s="18" t="s">
        <v>576</v>
      </c>
      <c r="BJ160" s="28">
        <v>0.71572296374436406</v>
      </c>
      <c r="BK160" s="28"/>
      <c r="BL160" s="28">
        <v>0.1</v>
      </c>
      <c r="BM160" s="28">
        <v>1</v>
      </c>
      <c r="BN160" s="31" t="str">
        <f t="shared" si="174"/>
        <v>E, &lt;RL</v>
      </c>
      <c r="BP160" s="417" t="s">
        <v>576</v>
      </c>
      <c r="BQ160" s="716">
        <v>5.2577862723132307E-2</v>
      </c>
      <c r="BS160" s="727">
        <v>6.0000000000000001E-3</v>
      </c>
      <c r="BT160" s="716">
        <v>0.01</v>
      </c>
      <c r="BU160" s="31" t="str">
        <f t="shared" si="175"/>
        <v xml:space="preserve">  </v>
      </c>
      <c r="BV160" s="520"/>
      <c r="BW160" s="31">
        <f t="shared" si="180"/>
        <v>7.3461192928709256</v>
      </c>
      <c r="BX160" s="336"/>
      <c r="BY160" s="33">
        <v>325.77932719183053</v>
      </c>
      <c r="BZ160" s="31"/>
      <c r="CA160" s="680">
        <v>2</v>
      </c>
      <c r="CB160" s="680">
        <v>13</v>
      </c>
      <c r="CC160" s="680" t="str">
        <f t="shared" si="181"/>
        <v xml:space="preserve">  </v>
      </c>
      <c r="CD160" s="335"/>
      <c r="CE160" s="547">
        <f t="shared" si="182"/>
        <v>0.68154670960634001</v>
      </c>
      <c r="CF160" s="547"/>
      <c r="CG160" s="660">
        <v>0.5</v>
      </c>
      <c r="CH160" s="660">
        <v>3</v>
      </c>
      <c r="CI160" s="31" t="str">
        <f t="shared" si="177"/>
        <v>E, &lt;RL</v>
      </c>
      <c r="CK160" s="28">
        <v>11.197302290850971</v>
      </c>
      <c r="CL160" s="227"/>
      <c r="CM160" s="227">
        <v>0.6</v>
      </c>
      <c r="CN160" s="227">
        <v>0.8</v>
      </c>
      <c r="CO160" s="31" t="str">
        <f t="shared" si="145"/>
        <v xml:space="preserve">  </v>
      </c>
      <c r="CP160" s="658"/>
      <c r="CQ160" s="28">
        <f t="shared" si="183"/>
        <v>1.9995182662234001E-2</v>
      </c>
      <c r="CR160" s="888"/>
      <c r="CS160" s="227">
        <v>0.1</v>
      </c>
      <c r="CT160" s="464">
        <v>0.13</v>
      </c>
      <c r="CU160" s="31" t="str">
        <f t="shared" si="146"/>
        <v>&lt;MDL</v>
      </c>
      <c r="CW160" s="336">
        <f t="shared" si="184"/>
        <v>3.4370819006135394</v>
      </c>
      <c r="CX160" s="227">
        <v>9.7268803770798353</v>
      </c>
      <c r="CY160" s="227"/>
      <c r="CZ160" s="10">
        <v>1.2</v>
      </c>
      <c r="DA160" s="910">
        <v>0.7</v>
      </c>
      <c r="DB160" s="675" t="str">
        <f t="shared" si="185"/>
        <v xml:space="preserve">  </v>
      </c>
      <c r="DC160" s="550"/>
      <c r="DD160" s="28">
        <f>CX160*(AL160/1000)</f>
        <v>2.3332846481750644E-2</v>
      </c>
      <c r="DE160" s="28"/>
      <c r="DF160" s="28">
        <v>0.2</v>
      </c>
      <c r="DG160" s="28">
        <v>0.12</v>
      </c>
      <c r="DH160" s="28" t="str">
        <f t="shared" si="186"/>
        <v>&lt;MDL</v>
      </c>
      <c r="DI160" s="335"/>
      <c r="DJ160" s="31">
        <f>CX160/BY160*100</f>
        <v>2.9857267067631641</v>
      </c>
      <c r="DK160" s="550" t="s">
        <v>2560</v>
      </c>
    </row>
    <row r="161" spans="1:116" ht="45" x14ac:dyDescent="0.25">
      <c r="A161" s="536" t="s">
        <v>2169</v>
      </c>
      <c r="B161" s="169" t="s">
        <v>1298</v>
      </c>
      <c r="C161" s="118" t="s">
        <v>585</v>
      </c>
      <c r="D161" s="104">
        <v>7</v>
      </c>
      <c r="E161" s="213"/>
      <c r="F161" s="421">
        <v>4</v>
      </c>
      <c r="G161" s="103">
        <v>11452600</v>
      </c>
      <c r="H161" s="103">
        <v>201112291505</v>
      </c>
      <c r="I161" s="103"/>
      <c r="J161" s="121" t="s">
        <v>560</v>
      </c>
      <c r="K161" s="663" t="s">
        <v>2556</v>
      </c>
      <c r="L161" s="163" t="s">
        <v>1658</v>
      </c>
      <c r="M161" s="104" t="s">
        <v>535</v>
      </c>
      <c r="N161" s="104"/>
      <c r="O161" s="104" t="s">
        <v>40</v>
      </c>
      <c r="P161" s="158">
        <v>40906</v>
      </c>
      <c r="Q161" s="113">
        <v>0.62847222222222221</v>
      </c>
      <c r="R161" s="121" t="s">
        <v>541</v>
      </c>
      <c r="S161" s="124" t="s">
        <v>541</v>
      </c>
      <c r="T161" s="130">
        <v>132.4</v>
      </c>
      <c r="U161" s="125">
        <v>135.4</v>
      </c>
      <c r="V161" s="109">
        <f t="shared" si="164"/>
        <v>3</v>
      </c>
      <c r="W161" s="246">
        <v>1220</v>
      </c>
      <c r="X161" s="109">
        <f t="shared" si="165"/>
        <v>2.459016393442623</v>
      </c>
      <c r="Y161" s="281" t="str">
        <f t="shared" si="147"/>
        <v xml:space="preserve">  </v>
      </c>
      <c r="Z161" s="124" t="s">
        <v>541</v>
      </c>
      <c r="AA161" s="130">
        <v>134</v>
      </c>
      <c r="AB161" s="106">
        <v>136.6</v>
      </c>
      <c r="AC161" s="109">
        <f t="shared" si="166"/>
        <v>2.5999999999999943</v>
      </c>
      <c r="AD161" s="223">
        <v>1375</v>
      </c>
      <c r="AE161" s="109">
        <f t="shared" si="167"/>
        <v>1.8909090909090869</v>
      </c>
      <c r="AF161" s="281" t="str">
        <f t="shared" si="149"/>
        <v xml:space="preserve">  </v>
      </c>
      <c r="AG161" s="124" t="s">
        <v>541</v>
      </c>
      <c r="AH161" s="130">
        <v>133.4</v>
      </c>
      <c r="AI161" s="106">
        <v>136.4</v>
      </c>
      <c r="AJ161" s="109">
        <f t="shared" si="168"/>
        <v>3</v>
      </c>
      <c r="AK161" s="130">
        <v>1281</v>
      </c>
      <c r="AL161" s="109">
        <f t="shared" si="169"/>
        <v>2.3419203747072599</v>
      </c>
      <c r="AM161" s="281" t="str">
        <f t="shared" si="142"/>
        <v xml:space="preserve">  </v>
      </c>
      <c r="AN161" s="122">
        <f t="shared" si="170"/>
        <v>2.23061528635299</v>
      </c>
      <c r="AO161" s="122">
        <f t="shared" si="171"/>
        <v>0.29996348747497148</v>
      </c>
      <c r="AP161" s="122">
        <f t="shared" si="187"/>
        <v>13.447567104473922</v>
      </c>
      <c r="AQ161" s="223">
        <f t="shared" si="172"/>
        <v>3</v>
      </c>
      <c r="AR161" s="429" t="str">
        <f t="shared" si="153"/>
        <v xml:space="preserve">  </v>
      </c>
      <c r="AS161" s="495"/>
      <c r="AT161" s="662" t="s">
        <v>178</v>
      </c>
      <c r="AU161" s="662" t="s">
        <v>178</v>
      </c>
      <c r="AV161" s="662" t="s">
        <v>178</v>
      </c>
      <c r="AW161" s="661" t="s">
        <v>2720</v>
      </c>
      <c r="AX161" s="661" t="s">
        <v>2720</v>
      </c>
      <c r="AY161" s="10"/>
      <c r="AZ161" s="334"/>
      <c r="BA161" s="662" t="s">
        <v>178</v>
      </c>
      <c r="BB161" s="662" t="s">
        <v>178</v>
      </c>
      <c r="BC161" s="662" t="s">
        <v>178</v>
      </c>
      <c r="BD161" s="661" t="s">
        <v>2720</v>
      </c>
      <c r="BE161" s="661" t="s">
        <v>2720</v>
      </c>
      <c r="BF161" s="10" t="str">
        <f t="shared" si="173"/>
        <v xml:space="preserve">  </v>
      </c>
      <c r="BG161" s="334"/>
      <c r="BH161" s="852" t="s">
        <v>178</v>
      </c>
      <c r="BI161" s="18" t="s">
        <v>576</v>
      </c>
      <c r="BJ161" s="28">
        <v>0.7084772938010615</v>
      </c>
      <c r="BK161" s="28"/>
      <c r="BL161" s="28">
        <v>0.1</v>
      </c>
      <c r="BM161" s="28">
        <v>1</v>
      </c>
      <c r="BN161" s="31" t="str">
        <f t="shared" si="174"/>
        <v>E, &lt;RL</v>
      </c>
      <c r="BP161" s="159" t="s">
        <v>576</v>
      </c>
      <c r="BQ161" s="733">
        <v>2.9474189886119606E-2</v>
      </c>
      <c r="BR161" s="733"/>
      <c r="BS161" s="727">
        <v>6.0000000000000001E-3</v>
      </c>
      <c r="BT161" s="716">
        <v>0.01</v>
      </c>
      <c r="BU161" s="31" t="str">
        <f t="shared" si="175"/>
        <v xml:space="preserve">  </v>
      </c>
      <c r="BV161" s="520"/>
      <c r="BW161" s="105">
        <f t="shared" si="180"/>
        <v>4.1602165861925116</v>
      </c>
      <c r="BX161" s="771"/>
      <c r="BY161" s="33">
        <v>259.18598543988332</v>
      </c>
      <c r="BZ161" s="31"/>
      <c r="CA161" s="680">
        <v>2</v>
      </c>
      <c r="CB161" s="680">
        <v>13</v>
      </c>
      <c r="CC161" s="680" t="str">
        <f t="shared" si="181"/>
        <v xml:space="preserve">  </v>
      </c>
      <c r="CD161" s="335"/>
      <c r="CE161" s="547">
        <f t="shared" si="182"/>
        <v>0.63734258714725411</v>
      </c>
      <c r="CF161" s="547"/>
      <c r="CG161" s="660">
        <v>0.5</v>
      </c>
      <c r="CH161" s="660">
        <v>3</v>
      </c>
      <c r="CI161" s="31" t="str">
        <f t="shared" si="177"/>
        <v>E, &lt;RL</v>
      </c>
      <c r="CJ161" s="475"/>
      <c r="CK161" s="108">
        <v>11.024378597222514</v>
      </c>
      <c r="CL161" s="108"/>
      <c r="CM161" s="227">
        <v>0.6</v>
      </c>
      <c r="CN161" s="227">
        <v>0.8</v>
      </c>
      <c r="CO161" s="31" t="str">
        <f t="shared" si="145"/>
        <v xml:space="preserve">  </v>
      </c>
      <c r="CP161" s="828"/>
      <c r="CQ161" s="801">
        <f t="shared" si="183"/>
        <v>2.0846097711111618E-2</v>
      </c>
      <c r="CR161" s="889"/>
      <c r="CS161" s="227">
        <v>0.1</v>
      </c>
      <c r="CT161" s="464">
        <v>0.13</v>
      </c>
      <c r="CU161" s="31" t="str">
        <f t="shared" si="146"/>
        <v>&lt;MDL</v>
      </c>
      <c r="CW161" s="771">
        <f t="shared" si="184"/>
        <v>4.2534624619121439</v>
      </c>
      <c r="CX161" s="479" t="s">
        <v>2720</v>
      </c>
      <c r="CY161" s="479" t="s">
        <v>2720</v>
      </c>
      <c r="CZ161" s="31" t="s">
        <v>2720</v>
      </c>
      <c r="DA161" s="910" t="s">
        <v>2720</v>
      </c>
      <c r="DB161" s="742" t="s">
        <v>2720</v>
      </c>
      <c r="DC161" s="925"/>
      <c r="DD161" s="479" t="s">
        <v>2720</v>
      </c>
      <c r="DE161" s="479" t="s">
        <v>2720</v>
      </c>
      <c r="DF161" s="479" t="s">
        <v>2720</v>
      </c>
      <c r="DG161" s="479" t="s">
        <v>2720</v>
      </c>
      <c r="DH161" s="479" t="s">
        <v>2720</v>
      </c>
      <c r="DI161" s="335"/>
      <c r="DJ161" s="820" t="s">
        <v>2720</v>
      </c>
      <c r="DK161" s="895" t="s">
        <v>2720</v>
      </c>
      <c r="DL161" s="76"/>
    </row>
    <row r="162" spans="1:116" ht="45" x14ac:dyDescent="0.25">
      <c r="A162" s="536" t="s">
        <v>2170</v>
      </c>
      <c r="B162" s="173" t="s">
        <v>1299</v>
      </c>
      <c r="C162" s="419" t="s">
        <v>584</v>
      </c>
      <c r="D162" s="419">
        <v>7</v>
      </c>
      <c r="E162" s="213"/>
      <c r="F162" s="421">
        <v>1</v>
      </c>
      <c r="G162" s="420">
        <v>11452600</v>
      </c>
      <c r="H162" s="420">
        <v>201201230900</v>
      </c>
      <c r="I162" s="420"/>
      <c r="J162" s="102" t="s">
        <v>561</v>
      </c>
      <c r="K162" s="663" t="s">
        <v>2556</v>
      </c>
      <c r="L162" s="163" t="s">
        <v>1658</v>
      </c>
      <c r="M162" s="419" t="s">
        <v>533</v>
      </c>
      <c r="N162" s="419"/>
      <c r="O162" s="419"/>
      <c r="P162" s="117">
        <v>40931</v>
      </c>
      <c r="Q162" s="112">
        <v>0.375</v>
      </c>
      <c r="R162" s="102" t="s">
        <v>542</v>
      </c>
      <c r="S162" s="29" t="s">
        <v>542</v>
      </c>
      <c r="T162" s="245">
        <v>131.19999999999999</v>
      </c>
      <c r="U162" s="464">
        <v>139.6</v>
      </c>
      <c r="V162" s="33">
        <f t="shared" si="164"/>
        <v>8.4000000000000057</v>
      </c>
      <c r="W162" s="247">
        <v>1210</v>
      </c>
      <c r="X162" s="33">
        <f t="shared" si="165"/>
        <v>6.9421487603305838</v>
      </c>
      <c r="Y162" s="281" t="str">
        <f t="shared" si="147"/>
        <v xml:space="preserve">  </v>
      </c>
      <c r="Z162" s="29" t="s">
        <v>542</v>
      </c>
      <c r="AA162" s="245">
        <v>133.4</v>
      </c>
      <c r="AB162" s="275">
        <v>141.69999999999999</v>
      </c>
      <c r="AC162" s="33">
        <f t="shared" si="166"/>
        <v>8.2999999999999829</v>
      </c>
      <c r="AD162" s="9">
        <v>1250</v>
      </c>
      <c r="AE162" s="33">
        <f t="shared" si="167"/>
        <v>6.6399999999999864</v>
      </c>
      <c r="AF162" s="281" t="str">
        <f t="shared" si="149"/>
        <v xml:space="preserve">  </v>
      </c>
      <c r="AG162" s="29" t="s">
        <v>542</v>
      </c>
      <c r="AH162" s="245">
        <v>134.6</v>
      </c>
      <c r="AI162" s="275">
        <v>141.30000000000001</v>
      </c>
      <c r="AJ162" s="33">
        <f t="shared" si="168"/>
        <v>6.7000000000000171</v>
      </c>
      <c r="AK162" s="245">
        <v>998</v>
      </c>
      <c r="AL162" s="33">
        <f t="shared" si="169"/>
        <v>6.713426853707432</v>
      </c>
      <c r="AM162" s="281" t="str">
        <f t="shared" si="142"/>
        <v xml:space="preserve">  </v>
      </c>
      <c r="AN162" s="49">
        <f t="shared" si="170"/>
        <v>6.7651918713460004</v>
      </c>
      <c r="AO162" s="49">
        <f t="shared" si="171"/>
        <v>0.15758547246072591</v>
      </c>
      <c r="AP162" s="49">
        <f t="shared" si="187"/>
        <v>2.3293570301853501</v>
      </c>
      <c r="AQ162" s="9">
        <f t="shared" si="172"/>
        <v>3</v>
      </c>
      <c r="AR162" s="429" t="str">
        <f t="shared" si="153"/>
        <v xml:space="preserve">  </v>
      </c>
      <c r="AS162" s="494"/>
      <c r="AT162" s="662" t="s">
        <v>178</v>
      </c>
      <c r="AU162" s="662" t="s">
        <v>178</v>
      </c>
      <c r="AV162" s="662" t="s">
        <v>178</v>
      </c>
      <c r="AW162" s="661" t="s">
        <v>2720</v>
      </c>
      <c r="AX162" s="661" t="s">
        <v>2720</v>
      </c>
      <c r="AY162" s="10"/>
      <c r="AZ162" s="334"/>
      <c r="BA162" s="662" t="s">
        <v>178</v>
      </c>
      <c r="BB162" s="662" t="s">
        <v>178</v>
      </c>
      <c r="BC162" s="662" t="s">
        <v>178</v>
      </c>
      <c r="BD162" s="661" t="s">
        <v>2720</v>
      </c>
      <c r="BE162" s="661" t="s">
        <v>2720</v>
      </c>
      <c r="BF162" s="10" t="str">
        <f t="shared" si="173"/>
        <v xml:space="preserve">  </v>
      </c>
      <c r="BG162" s="334"/>
      <c r="BH162" s="852" t="s">
        <v>178</v>
      </c>
      <c r="BI162" s="18" t="s">
        <v>164</v>
      </c>
      <c r="BJ162" s="28">
        <v>1.0828327419334447</v>
      </c>
      <c r="BK162" s="28">
        <v>1.8345053778670128E-2</v>
      </c>
      <c r="BL162" s="28">
        <v>0.1</v>
      </c>
      <c r="BM162" s="28">
        <v>1</v>
      </c>
      <c r="BN162" s="31" t="str">
        <f t="shared" si="174"/>
        <v xml:space="preserve">  </v>
      </c>
      <c r="BP162" s="417" t="s">
        <v>576</v>
      </c>
      <c r="BQ162" s="716">
        <v>4.6738992858521955E-2</v>
      </c>
      <c r="BR162" s="716">
        <v>6.1395386881326793E-3</v>
      </c>
      <c r="BS162" s="727">
        <v>6.0000000000000001E-3</v>
      </c>
      <c r="BT162" s="716">
        <v>0.01</v>
      </c>
      <c r="BU162" s="31" t="str">
        <f t="shared" si="175"/>
        <v xml:space="preserve">  </v>
      </c>
      <c r="BV162" s="520"/>
      <c r="BW162" s="31">
        <f t="shared" si="180"/>
        <v>4.3163630954737719</v>
      </c>
      <c r="BX162" s="336"/>
      <c r="BY162" s="33">
        <v>212.23708673406958</v>
      </c>
      <c r="BZ162" s="31"/>
      <c r="CA162" s="680">
        <v>2</v>
      </c>
      <c r="CB162" s="680">
        <v>13</v>
      </c>
      <c r="CC162" s="680" t="str">
        <f t="shared" si="181"/>
        <v xml:space="preserve">  </v>
      </c>
      <c r="CD162" s="335"/>
      <c r="CE162" s="547">
        <f t="shared" si="182"/>
        <v>1.4733814285670956</v>
      </c>
      <c r="CF162" s="547"/>
      <c r="CG162" s="660">
        <v>0.5</v>
      </c>
      <c r="CH162" s="660">
        <v>3</v>
      </c>
      <c r="CI162" s="31" t="str">
        <f t="shared" si="177"/>
        <v>E, &lt;RL</v>
      </c>
      <c r="CK162" s="227">
        <v>5.9558979185972492</v>
      </c>
      <c r="CL162" s="227"/>
      <c r="CM162" s="227">
        <v>0.6</v>
      </c>
      <c r="CN162" s="227">
        <v>0.8</v>
      </c>
      <c r="CO162" s="31" t="str">
        <f t="shared" si="145"/>
        <v xml:space="preserve">  </v>
      </c>
      <c r="CP162" s="658"/>
      <c r="CQ162" s="28">
        <f t="shared" si="183"/>
        <v>3.9547162179485652E-2</v>
      </c>
      <c r="CR162" s="888"/>
      <c r="CS162" s="227">
        <v>0.1</v>
      </c>
      <c r="CT162" s="464">
        <v>0.13</v>
      </c>
      <c r="CU162" s="31" t="str">
        <f t="shared" si="146"/>
        <v>&lt;MDL</v>
      </c>
      <c r="CW162" s="336">
        <f t="shared" si="184"/>
        <v>2.8062474896575993</v>
      </c>
      <c r="CX162" s="227">
        <v>8.641953100226857</v>
      </c>
      <c r="CY162" s="227"/>
      <c r="CZ162" s="10">
        <v>1.2</v>
      </c>
      <c r="DA162" s="910">
        <v>0.7</v>
      </c>
      <c r="DB162" s="675" t="str">
        <f t="shared" ref="DB162:DB164" si="188">IF(CX162&lt;DA162,"&lt;MDL",IF(CX162&lt;CZ162,"E, &lt;RL",IF(CX162&gt;CZ162,"  ",)))</f>
        <v xml:space="preserve">  </v>
      </c>
      <c r="DC162" s="550"/>
      <c r="DD162" s="28">
        <f>CX162*(AL162/1000)</f>
        <v>5.8017120011543175E-2</v>
      </c>
      <c r="DE162" s="28"/>
      <c r="DF162" s="28">
        <v>0.2</v>
      </c>
      <c r="DG162" s="28">
        <v>0.12</v>
      </c>
      <c r="DH162" s="28" t="str">
        <f t="shared" ref="DH162:DH164" si="189">IF(DD162&lt;DG162,"&lt;MDL",IF(DD162&lt;DF162,"E, &lt;RL",IF(DD162&gt;DF162,"  ",)))</f>
        <v>&lt;MDL</v>
      </c>
      <c r="DI162" s="335"/>
      <c r="DJ162" s="31">
        <f>CX162/BY162*100</f>
        <v>4.0718392968968313</v>
      </c>
      <c r="DK162" s="550" t="s">
        <v>2560</v>
      </c>
    </row>
    <row r="163" spans="1:116" ht="45" x14ac:dyDescent="0.25">
      <c r="A163" s="536" t="s">
        <v>2171</v>
      </c>
      <c r="B163" s="169" t="s">
        <v>1300</v>
      </c>
      <c r="C163" s="104" t="s">
        <v>585</v>
      </c>
      <c r="D163" s="104">
        <v>7</v>
      </c>
      <c r="E163" s="213"/>
      <c r="F163" s="421">
        <v>4</v>
      </c>
      <c r="G163" s="103">
        <v>11452600</v>
      </c>
      <c r="H163" s="103">
        <v>201201230905</v>
      </c>
      <c r="I163" s="103"/>
      <c r="J163" s="121" t="s">
        <v>562</v>
      </c>
      <c r="K163" s="663" t="s">
        <v>2556</v>
      </c>
      <c r="L163" s="163" t="s">
        <v>1658</v>
      </c>
      <c r="M163" s="104" t="s">
        <v>534</v>
      </c>
      <c r="N163" s="104"/>
      <c r="O163" s="104" t="s">
        <v>40</v>
      </c>
      <c r="P163" s="158">
        <v>40931</v>
      </c>
      <c r="Q163" s="113">
        <v>0.37847222222222227</v>
      </c>
      <c r="R163" s="121" t="s">
        <v>543</v>
      </c>
      <c r="S163" s="124" t="s">
        <v>543</v>
      </c>
      <c r="T163" s="130">
        <v>130.4</v>
      </c>
      <c r="U163" s="125">
        <v>135.5</v>
      </c>
      <c r="V163" s="109">
        <f t="shared" si="164"/>
        <v>5.0999999999999943</v>
      </c>
      <c r="W163" s="246">
        <v>926</v>
      </c>
      <c r="X163" s="109">
        <f t="shared" si="165"/>
        <v>5.5075593952483741</v>
      </c>
      <c r="Y163" s="281" t="str">
        <f t="shared" si="147"/>
        <v xml:space="preserve">  </v>
      </c>
      <c r="Z163" s="124" t="s">
        <v>543</v>
      </c>
      <c r="AA163" s="130">
        <v>133.9</v>
      </c>
      <c r="AB163" s="106">
        <v>140.4</v>
      </c>
      <c r="AC163" s="109">
        <f t="shared" si="166"/>
        <v>6.5</v>
      </c>
      <c r="AD163" s="223">
        <v>1040</v>
      </c>
      <c r="AE163" s="109">
        <f t="shared" si="167"/>
        <v>6.25</v>
      </c>
      <c r="AF163" s="281" t="str">
        <f t="shared" si="149"/>
        <v xml:space="preserve">  </v>
      </c>
      <c r="AG163" s="124" t="s">
        <v>543</v>
      </c>
      <c r="AH163" s="130">
        <v>133.19999999999999</v>
      </c>
      <c r="AI163" s="106">
        <v>138.30000000000001</v>
      </c>
      <c r="AJ163" s="109">
        <f t="shared" si="168"/>
        <v>5.1000000000000227</v>
      </c>
      <c r="AK163" s="130">
        <v>998</v>
      </c>
      <c r="AL163" s="109">
        <f t="shared" si="169"/>
        <v>5.1102204408817862</v>
      </c>
      <c r="AM163" s="281" t="str">
        <f t="shared" si="142"/>
        <v xml:space="preserve">  </v>
      </c>
      <c r="AN163" s="122">
        <f t="shared" si="170"/>
        <v>5.6225932787100534</v>
      </c>
      <c r="AO163" s="122">
        <f t="shared" si="171"/>
        <v>0.57853172480351833</v>
      </c>
      <c r="AP163" s="122">
        <f t="shared" si="187"/>
        <v>10.289410884371247</v>
      </c>
      <c r="AQ163" s="223">
        <f t="shared" si="172"/>
        <v>3</v>
      </c>
      <c r="AR163" s="429" t="str">
        <f t="shared" si="153"/>
        <v xml:space="preserve">  </v>
      </c>
      <c r="AS163" s="495"/>
      <c r="AT163" s="662" t="s">
        <v>178</v>
      </c>
      <c r="AU163" s="662" t="s">
        <v>178</v>
      </c>
      <c r="AV163" s="662" t="s">
        <v>178</v>
      </c>
      <c r="AW163" s="661" t="s">
        <v>2720</v>
      </c>
      <c r="AX163" s="661" t="s">
        <v>2720</v>
      </c>
      <c r="AY163" s="10"/>
      <c r="AZ163" s="334"/>
      <c r="BA163" s="662" t="s">
        <v>178</v>
      </c>
      <c r="BB163" s="662" t="s">
        <v>178</v>
      </c>
      <c r="BC163" s="662" t="s">
        <v>178</v>
      </c>
      <c r="BD163" s="661" t="s">
        <v>2720</v>
      </c>
      <c r="BE163" s="661" t="s">
        <v>2720</v>
      </c>
      <c r="BF163" s="10" t="str">
        <f t="shared" si="173"/>
        <v xml:space="preserve">  </v>
      </c>
      <c r="BG163" s="334"/>
      <c r="BH163" s="852" t="s">
        <v>178</v>
      </c>
      <c r="BI163" s="18" t="s">
        <v>232</v>
      </c>
      <c r="BJ163" s="28">
        <v>1.0168262336885692</v>
      </c>
      <c r="BK163" s="28"/>
      <c r="BL163" s="28">
        <v>0.1</v>
      </c>
      <c r="BM163" s="28">
        <v>1</v>
      </c>
      <c r="BN163" s="31" t="str">
        <f t="shared" si="174"/>
        <v xml:space="preserve">  </v>
      </c>
      <c r="BP163" s="159" t="s">
        <v>576</v>
      </c>
      <c r="BQ163" s="733">
        <v>4.7459503123102875E-2</v>
      </c>
      <c r="BR163" s="733"/>
      <c r="BS163" s="727">
        <v>6.0000000000000001E-3</v>
      </c>
      <c r="BT163" s="716">
        <v>0.01</v>
      </c>
      <c r="BU163" s="31" t="str">
        <f t="shared" si="175"/>
        <v xml:space="preserve">  </v>
      </c>
      <c r="BV163" s="520"/>
      <c r="BW163" s="105">
        <f t="shared" si="180"/>
        <v>4.667415291887389</v>
      </c>
      <c r="BX163" s="771"/>
      <c r="BY163" s="33">
        <v>380.70064825190133</v>
      </c>
      <c r="BZ163" s="31"/>
      <c r="CA163" s="680">
        <v>2</v>
      </c>
      <c r="CB163" s="680">
        <v>13</v>
      </c>
      <c r="CC163" s="680" t="str">
        <f t="shared" si="181"/>
        <v xml:space="preserve">  </v>
      </c>
      <c r="CD163" s="335"/>
      <c r="CE163" s="547">
        <f t="shared" si="182"/>
        <v>2.0967314320569059</v>
      </c>
      <c r="CF163" s="547"/>
      <c r="CG163" s="660">
        <v>0.5</v>
      </c>
      <c r="CH163" s="660">
        <v>3</v>
      </c>
      <c r="CI163" s="31" t="str">
        <f t="shared" si="177"/>
        <v>E, &lt;RL</v>
      </c>
      <c r="CJ163" s="475"/>
      <c r="CK163" s="108">
        <v>6.9874322316695352</v>
      </c>
      <c r="CL163" s="108">
        <v>0.29114300965289663</v>
      </c>
      <c r="CM163" s="227">
        <v>0.6</v>
      </c>
      <c r="CN163" s="227">
        <v>0.8</v>
      </c>
      <c r="CO163" s="31" t="str">
        <f t="shared" si="145"/>
        <v xml:space="preserve">  </v>
      </c>
      <c r="CP163" s="828"/>
      <c r="CQ163" s="801">
        <f t="shared" si="183"/>
        <v>4.3671451447934599E-2</v>
      </c>
      <c r="CR163" s="889">
        <v>1.819643810330597E-3</v>
      </c>
      <c r="CS163" s="227">
        <v>0.1</v>
      </c>
      <c r="CT163" s="464">
        <v>0.13</v>
      </c>
      <c r="CU163" s="31" t="str">
        <f t="shared" si="146"/>
        <v>&lt;MDL</v>
      </c>
      <c r="CW163" s="771">
        <f t="shared" si="184"/>
        <v>1.8354137992027015</v>
      </c>
      <c r="CX163" s="108">
        <v>44.428238770621</v>
      </c>
      <c r="CY163" s="108"/>
      <c r="CZ163" s="10">
        <v>1.2</v>
      </c>
      <c r="DA163" s="910">
        <v>0.7</v>
      </c>
      <c r="DB163" s="675" t="str">
        <f t="shared" si="188"/>
        <v xml:space="preserve">  </v>
      </c>
      <c r="DC163" s="924"/>
      <c r="DD163" s="28">
        <f>CX163*(AL163/1000)</f>
        <v>0.22703809391800411</v>
      </c>
      <c r="DE163" s="28"/>
      <c r="DF163" s="28">
        <v>0.2</v>
      </c>
      <c r="DG163" s="28">
        <v>0.12</v>
      </c>
      <c r="DH163" s="28" t="str">
        <f t="shared" si="189"/>
        <v xml:space="preserve">  </v>
      </c>
      <c r="DI163" s="335"/>
      <c r="DJ163" s="105">
        <f>CX163/BY163*100</f>
        <v>11.670124276022719</v>
      </c>
      <c r="DK163" s="924">
        <f>100*DD163/CE163</f>
        <v>10.828191462522142</v>
      </c>
      <c r="DL163" s="123"/>
    </row>
    <row r="164" spans="1:116" ht="45" x14ac:dyDescent="0.25">
      <c r="A164" s="536" t="s">
        <v>2172</v>
      </c>
      <c r="B164" s="173" t="s">
        <v>1301</v>
      </c>
      <c r="C164" s="419" t="s">
        <v>584</v>
      </c>
      <c r="D164" s="419">
        <v>9</v>
      </c>
      <c r="E164" s="213"/>
      <c r="F164" s="421">
        <v>1</v>
      </c>
      <c r="G164" s="420">
        <v>11452600</v>
      </c>
      <c r="H164" s="420">
        <v>201201231500</v>
      </c>
      <c r="I164" s="420"/>
      <c r="J164" s="102" t="s">
        <v>563</v>
      </c>
      <c r="K164" s="663" t="s">
        <v>2556</v>
      </c>
      <c r="L164" s="163" t="s">
        <v>1658</v>
      </c>
      <c r="M164" s="419" t="s">
        <v>533</v>
      </c>
      <c r="N164" s="419"/>
      <c r="O164" s="419"/>
      <c r="P164" s="117">
        <v>40931</v>
      </c>
      <c r="Q164" s="112">
        <v>0.625</v>
      </c>
      <c r="R164" s="102" t="s">
        <v>544</v>
      </c>
      <c r="S164" s="29" t="s">
        <v>544</v>
      </c>
      <c r="T164" s="245">
        <v>132.69999999999999</v>
      </c>
      <c r="U164" s="464">
        <v>138.4</v>
      </c>
      <c r="V164" s="33">
        <f t="shared" si="164"/>
        <v>5.7000000000000171</v>
      </c>
      <c r="W164" s="247">
        <v>1078</v>
      </c>
      <c r="X164" s="33">
        <f t="shared" si="165"/>
        <v>5.2875695732838741</v>
      </c>
      <c r="Y164" s="281" t="str">
        <f t="shared" si="147"/>
        <v xml:space="preserve">  </v>
      </c>
      <c r="Z164" s="29" t="s">
        <v>544</v>
      </c>
      <c r="AA164" s="245">
        <v>132.6</v>
      </c>
      <c r="AB164" s="275">
        <v>138.1</v>
      </c>
      <c r="AC164" s="33">
        <f t="shared" si="166"/>
        <v>5.5</v>
      </c>
      <c r="AD164" s="9">
        <v>1326</v>
      </c>
      <c r="AE164" s="33">
        <f t="shared" si="167"/>
        <v>4.1478129713423826</v>
      </c>
      <c r="AF164" s="281" t="str">
        <f t="shared" si="149"/>
        <v xml:space="preserve">  </v>
      </c>
      <c r="AG164" s="29" t="s">
        <v>544</v>
      </c>
      <c r="AH164" s="245">
        <v>132</v>
      </c>
      <c r="AI164" s="275">
        <v>137.30000000000001</v>
      </c>
      <c r="AJ164" s="33">
        <f t="shared" si="168"/>
        <v>5.3000000000000114</v>
      </c>
      <c r="AK164" s="245">
        <v>998</v>
      </c>
      <c r="AL164" s="33">
        <f t="shared" si="169"/>
        <v>5.3106212424849817</v>
      </c>
      <c r="AM164" s="281" t="str">
        <f t="shared" si="142"/>
        <v xml:space="preserve">  </v>
      </c>
      <c r="AN164" s="49">
        <f t="shared" si="170"/>
        <v>4.9153345957037464</v>
      </c>
      <c r="AO164" s="49">
        <f t="shared" si="171"/>
        <v>0.66479314659521282</v>
      </c>
      <c r="AP164" s="49">
        <f t="shared" si="187"/>
        <v>13.52488083265534</v>
      </c>
      <c r="AQ164" s="9">
        <f t="shared" si="172"/>
        <v>3</v>
      </c>
      <c r="AR164" s="429" t="str">
        <f t="shared" si="153"/>
        <v xml:space="preserve">  </v>
      </c>
      <c r="AS164" s="494"/>
      <c r="AT164" s="662" t="s">
        <v>178</v>
      </c>
      <c r="AU164" s="662" t="s">
        <v>178</v>
      </c>
      <c r="AV164" s="662" t="s">
        <v>178</v>
      </c>
      <c r="AW164" s="661" t="s">
        <v>2720</v>
      </c>
      <c r="AX164" s="661" t="s">
        <v>2720</v>
      </c>
      <c r="AY164" s="10"/>
      <c r="AZ164" s="334"/>
      <c r="BA164" s="662" t="s">
        <v>178</v>
      </c>
      <c r="BB164" s="662" t="s">
        <v>178</v>
      </c>
      <c r="BC164" s="662" t="s">
        <v>178</v>
      </c>
      <c r="BD164" s="661" t="s">
        <v>2720</v>
      </c>
      <c r="BE164" s="661" t="s">
        <v>2720</v>
      </c>
      <c r="BF164" s="10" t="str">
        <f t="shared" si="173"/>
        <v xml:space="preserve">  </v>
      </c>
      <c r="BG164" s="334"/>
      <c r="BH164" s="852" t="s">
        <v>178</v>
      </c>
      <c r="BI164" s="18" t="s">
        <v>176</v>
      </c>
      <c r="BJ164" s="28">
        <v>1.1487848230888766</v>
      </c>
      <c r="BK164" s="28"/>
      <c r="BL164" s="28">
        <v>0.1</v>
      </c>
      <c r="BM164" s="28">
        <v>1</v>
      </c>
      <c r="BN164" s="31" t="str">
        <f t="shared" si="174"/>
        <v xml:space="preserve">  </v>
      </c>
      <c r="BP164" s="417" t="s">
        <v>576</v>
      </c>
      <c r="BQ164" s="716">
        <v>4.3538762309459869E-2</v>
      </c>
      <c r="BS164" s="727">
        <v>6.0000000000000001E-3</v>
      </c>
      <c r="BT164" s="716">
        <v>0.01</v>
      </c>
      <c r="BU164" s="31" t="str">
        <f t="shared" si="175"/>
        <v xml:space="preserve">  </v>
      </c>
      <c r="BV164" s="520"/>
      <c r="BW164" s="31">
        <f t="shared" si="180"/>
        <v>3.7899841149008164</v>
      </c>
      <c r="BX164" s="336"/>
      <c r="BY164" s="33">
        <v>230.34921726239406</v>
      </c>
      <c r="BZ164" s="31"/>
      <c r="CA164" s="680">
        <v>2</v>
      </c>
      <c r="CB164" s="680">
        <v>13</v>
      </c>
      <c r="CC164" s="680" t="str">
        <f t="shared" si="181"/>
        <v xml:space="preserve">  </v>
      </c>
      <c r="CD164" s="335"/>
      <c r="CE164" s="547">
        <f t="shared" si="182"/>
        <v>1.2179875124263915</v>
      </c>
      <c r="CF164" s="547"/>
      <c r="CG164" s="660">
        <v>0.5</v>
      </c>
      <c r="CH164" s="660">
        <v>3</v>
      </c>
      <c r="CI164" s="31" t="str">
        <f t="shared" si="177"/>
        <v>E, &lt;RL</v>
      </c>
      <c r="CK164" s="227">
        <v>8.2159137114244079</v>
      </c>
      <c r="CL164" s="227"/>
      <c r="CM164" s="227">
        <v>0.6</v>
      </c>
      <c r="CN164" s="227">
        <v>0.8</v>
      </c>
      <c r="CO164" s="31" t="str">
        <f t="shared" si="145"/>
        <v xml:space="preserve">  </v>
      </c>
      <c r="CP164" s="658"/>
      <c r="CQ164" s="28">
        <f t="shared" si="183"/>
        <v>3.407807346367589E-2</v>
      </c>
      <c r="CR164" s="888"/>
      <c r="CS164" s="227">
        <v>0.1</v>
      </c>
      <c r="CT164" s="464">
        <v>0.13</v>
      </c>
      <c r="CU164" s="31" t="str">
        <f t="shared" si="146"/>
        <v>&lt;MDL</v>
      </c>
      <c r="CW164" s="336">
        <f t="shared" si="184"/>
        <v>3.5667209157761297</v>
      </c>
      <c r="CX164" s="227">
        <v>4.8624534893740252</v>
      </c>
      <c r="CY164" s="227"/>
      <c r="CZ164" s="10">
        <v>1.2</v>
      </c>
      <c r="DA164" s="910">
        <v>0.7</v>
      </c>
      <c r="DB164" s="675" t="str">
        <f t="shared" si="188"/>
        <v xml:space="preserve">  </v>
      </c>
      <c r="DC164" s="550"/>
      <c r="DD164" s="28">
        <f>CX164*(AL164/1000)</f>
        <v>2.5822648791264918E-2</v>
      </c>
      <c r="DE164" s="28"/>
      <c r="DF164" s="28">
        <v>0.2</v>
      </c>
      <c r="DG164" s="28">
        <v>0.12</v>
      </c>
      <c r="DH164" s="28" t="str">
        <f t="shared" si="189"/>
        <v>&lt;MDL</v>
      </c>
      <c r="DI164" s="335"/>
      <c r="DJ164" s="31">
        <f>CX164/BY164*100</f>
        <v>2.1109051496515985</v>
      </c>
      <c r="DK164" s="550" t="s">
        <v>2560</v>
      </c>
    </row>
    <row r="165" spans="1:116" ht="15" x14ac:dyDescent="0.25">
      <c r="A165" s="536" t="s">
        <v>2173</v>
      </c>
      <c r="B165" s="173" t="s">
        <v>1302</v>
      </c>
      <c r="C165" s="102" t="s">
        <v>586</v>
      </c>
      <c r="D165" s="102">
        <v>2</v>
      </c>
      <c r="E165" s="213"/>
      <c r="F165" s="421">
        <v>4</v>
      </c>
      <c r="G165" s="420">
        <v>88888823</v>
      </c>
      <c r="H165" s="420">
        <v>201201241400</v>
      </c>
      <c r="I165" s="420"/>
      <c r="J165" s="102" t="s">
        <v>564</v>
      </c>
      <c r="K165" s="167" t="s">
        <v>124</v>
      </c>
      <c r="L165" s="167"/>
      <c r="M165" s="419" t="s">
        <v>521</v>
      </c>
      <c r="N165" s="419"/>
      <c r="O165" s="417" t="s">
        <v>42</v>
      </c>
      <c r="P165" s="117">
        <v>40932</v>
      </c>
      <c r="Q165" s="112">
        <v>0.58333333333333337</v>
      </c>
      <c r="R165" s="102" t="s">
        <v>545</v>
      </c>
      <c r="S165" s="29" t="s">
        <v>545</v>
      </c>
      <c r="T165" s="245">
        <v>133.69999999999999</v>
      </c>
      <c r="U165" s="464">
        <v>133.1</v>
      </c>
      <c r="V165" s="33">
        <f t="shared" si="164"/>
        <v>-0.59999999999999432</v>
      </c>
      <c r="W165" s="247">
        <v>1024</v>
      </c>
      <c r="X165" s="33">
        <f t="shared" si="165"/>
        <v>-0.58593749999999445</v>
      </c>
      <c r="Y165" s="281" t="str">
        <f t="shared" si="147"/>
        <v>&lt;MDL</v>
      </c>
      <c r="Z165" s="29" t="s">
        <v>545</v>
      </c>
      <c r="AA165" s="245">
        <v>134.9</v>
      </c>
      <c r="AB165" s="275">
        <v>134.4</v>
      </c>
      <c r="AC165" s="33">
        <f t="shared" si="166"/>
        <v>-0.5</v>
      </c>
      <c r="AD165" s="9">
        <v>1132</v>
      </c>
      <c r="AE165" s="33">
        <f t="shared" si="167"/>
        <v>-0.44169611307420498</v>
      </c>
      <c r="AF165" s="281" t="str">
        <f t="shared" si="149"/>
        <v>&lt;MDL</v>
      </c>
      <c r="AG165" s="29" t="s">
        <v>545</v>
      </c>
      <c r="AH165" s="245">
        <v>132.6</v>
      </c>
      <c r="AI165" s="275">
        <v>132.70000000000002</v>
      </c>
      <c r="AJ165" s="33">
        <f t="shared" si="168"/>
        <v>0.10000000000002274</v>
      </c>
      <c r="AK165" s="245">
        <v>1134</v>
      </c>
      <c r="AL165" s="33">
        <f t="shared" si="169"/>
        <v>8.8183421516774912E-2</v>
      </c>
      <c r="AM165" s="281" t="str">
        <f t="shared" si="142"/>
        <v>&lt;MDL</v>
      </c>
      <c r="AN165" s="49">
        <f t="shared" si="170"/>
        <v>-0.31315006385247485</v>
      </c>
      <c r="AO165" s="49">
        <f t="shared" si="171"/>
        <v>0.35496875818097173</v>
      </c>
      <c r="AP165" s="49">
        <f t="shared" si="187"/>
        <v>-113.35420271483569</v>
      </c>
      <c r="AQ165" s="9">
        <f t="shared" si="172"/>
        <v>3</v>
      </c>
      <c r="AR165" s="429" t="str">
        <f t="shared" si="153"/>
        <v>&lt;MDL</v>
      </c>
      <c r="AS165" s="494"/>
      <c r="AT165" s="662" t="s">
        <v>178</v>
      </c>
      <c r="AU165" s="662" t="s">
        <v>178</v>
      </c>
      <c r="AV165" s="662" t="s">
        <v>178</v>
      </c>
      <c r="AW165" s="661" t="s">
        <v>2720</v>
      </c>
      <c r="AX165" s="661" t="s">
        <v>2720</v>
      </c>
      <c r="AY165" s="10"/>
      <c r="AZ165" s="334"/>
      <c r="BA165" s="662" t="s">
        <v>178</v>
      </c>
      <c r="BB165" s="662" t="s">
        <v>178</v>
      </c>
      <c r="BC165" s="662" t="s">
        <v>178</v>
      </c>
      <c r="BD165" s="661" t="s">
        <v>2720</v>
      </c>
      <c r="BE165" s="661" t="s">
        <v>2720</v>
      </c>
      <c r="BF165" s="10" t="str">
        <f t="shared" si="173"/>
        <v xml:space="preserve">  </v>
      </c>
      <c r="BG165" s="334"/>
      <c r="BH165" s="852" t="s">
        <v>178</v>
      </c>
      <c r="BI165" s="18" t="s">
        <v>577</v>
      </c>
      <c r="BJ165" s="28">
        <v>4.7572770022164541E-2</v>
      </c>
      <c r="BK165" s="28"/>
      <c r="BL165" s="28">
        <v>0.1</v>
      </c>
      <c r="BM165" s="28">
        <v>1</v>
      </c>
      <c r="BN165" s="31" t="str">
        <f t="shared" si="174"/>
        <v>&lt;MDL</v>
      </c>
      <c r="BP165" s="417" t="s">
        <v>576</v>
      </c>
      <c r="BQ165" s="716">
        <v>1.3138920104506064E-2</v>
      </c>
      <c r="BS165" s="727">
        <v>6.0000000000000001E-3</v>
      </c>
      <c r="BT165" s="716">
        <v>0.01</v>
      </c>
      <c r="BU165" s="31" t="str">
        <f t="shared" si="175"/>
        <v xml:space="preserve">  </v>
      </c>
      <c r="BV165" s="520"/>
      <c r="BW165" s="31" t="s">
        <v>79</v>
      </c>
      <c r="BX165" s="336"/>
      <c r="BY165" s="28" t="s">
        <v>2667</v>
      </c>
      <c r="BZ165" s="31"/>
      <c r="CA165" s="31"/>
      <c r="CB165" s="31"/>
      <c r="CC165" s="237" t="s">
        <v>79</v>
      </c>
      <c r="CD165" s="335" t="s">
        <v>3056</v>
      </c>
      <c r="CE165" s="840">
        <v>3.5530152864192872E-2</v>
      </c>
      <c r="CF165" s="45"/>
      <c r="CG165" s="660">
        <v>0.5</v>
      </c>
      <c r="CH165" s="660">
        <v>3</v>
      </c>
      <c r="CI165" s="31" t="str">
        <f t="shared" si="177"/>
        <v>&lt;MDL</v>
      </c>
      <c r="CJ165" s="474"/>
      <c r="CK165" s="227" t="s">
        <v>2667</v>
      </c>
      <c r="CL165" s="227"/>
      <c r="CM165" s="227"/>
      <c r="CN165" s="227"/>
      <c r="CO165" s="31" t="s">
        <v>79</v>
      </c>
      <c r="CP165" s="658"/>
      <c r="CQ165" s="840">
        <v>3.0000000000000001E-3</v>
      </c>
      <c r="CR165" s="888"/>
      <c r="CS165" s="227">
        <v>0.1</v>
      </c>
      <c r="CT165" s="464">
        <v>0.13</v>
      </c>
      <c r="CU165" s="31" t="str">
        <f t="shared" si="146"/>
        <v>&lt;MDL</v>
      </c>
      <c r="CW165" s="336" t="s">
        <v>79</v>
      </c>
      <c r="CX165" s="909" t="s">
        <v>2667</v>
      </c>
      <c r="CY165" s="227"/>
      <c r="CZ165" s="10">
        <v>1.2</v>
      </c>
      <c r="DA165" s="910">
        <v>0.7</v>
      </c>
      <c r="DB165" s="457" t="s">
        <v>79</v>
      </c>
      <c r="DC165" s="550"/>
      <c r="DD165" s="31" t="s">
        <v>79</v>
      </c>
      <c r="DE165" s="237"/>
      <c r="DF165" s="237"/>
      <c r="DG165" s="237"/>
      <c r="DH165" s="237"/>
      <c r="DI165" s="498"/>
      <c r="DJ165" s="31" t="s">
        <v>79</v>
      </c>
      <c r="DK165" s="336" t="s">
        <v>79</v>
      </c>
    </row>
    <row r="166" spans="1:116" ht="45" x14ac:dyDescent="0.25">
      <c r="A166" s="536" t="s">
        <v>2174</v>
      </c>
      <c r="B166" s="173" t="s">
        <v>1303</v>
      </c>
      <c r="C166" s="419" t="s">
        <v>584</v>
      </c>
      <c r="D166" s="419">
        <v>9</v>
      </c>
      <c r="E166" s="213"/>
      <c r="F166" s="421">
        <v>1</v>
      </c>
      <c r="G166" s="420">
        <v>11452600</v>
      </c>
      <c r="H166" s="420">
        <v>201201240910</v>
      </c>
      <c r="I166" s="420"/>
      <c r="J166" s="102" t="s">
        <v>565</v>
      </c>
      <c r="K166" s="663" t="s">
        <v>2556</v>
      </c>
      <c r="L166" s="163" t="s">
        <v>1658</v>
      </c>
      <c r="M166" s="419" t="s">
        <v>533</v>
      </c>
      <c r="N166" s="419"/>
      <c r="O166" s="419"/>
      <c r="P166" s="117">
        <v>40932</v>
      </c>
      <c r="Q166" s="112">
        <v>0.38194444444444442</v>
      </c>
      <c r="R166" s="102" t="s">
        <v>546</v>
      </c>
      <c r="S166" s="29" t="s">
        <v>546</v>
      </c>
      <c r="T166" s="245">
        <v>132.69999999999999</v>
      </c>
      <c r="U166" s="464">
        <v>148.4</v>
      </c>
      <c r="V166" s="33">
        <f t="shared" si="164"/>
        <v>15.700000000000017</v>
      </c>
      <c r="W166" s="247">
        <v>125</v>
      </c>
      <c r="X166" s="33">
        <f t="shared" si="165"/>
        <v>125.60000000000014</v>
      </c>
      <c r="Y166" s="281" t="str">
        <f t="shared" si="147"/>
        <v xml:space="preserve">  </v>
      </c>
      <c r="Z166" s="29" t="s">
        <v>546</v>
      </c>
      <c r="AA166" s="245">
        <v>134.19999999999999</v>
      </c>
      <c r="AB166" s="275">
        <v>150.29999999999998</v>
      </c>
      <c r="AC166" s="33">
        <f t="shared" si="166"/>
        <v>16.099999999999994</v>
      </c>
      <c r="AD166" s="9">
        <v>125</v>
      </c>
      <c r="AE166" s="33">
        <f t="shared" si="167"/>
        <v>128.79999999999995</v>
      </c>
      <c r="AF166" s="281" t="str">
        <f t="shared" si="149"/>
        <v xml:space="preserve">  </v>
      </c>
      <c r="AG166" s="29" t="s">
        <v>546</v>
      </c>
      <c r="AH166" s="245">
        <v>131.80000000000001</v>
      </c>
      <c r="AI166" s="275">
        <v>149.4</v>
      </c>
      <c r="AJ166" s="33">
        <f t="shared" si="168"/>
        <v>17.599999999999994</v>
      </c>
      <c r="AK166" s="245">
        <v>125</v>
      </c>
      <c r="AL166" s="33">
        <f t="shared" si="169"/>
        <v>140.79999999999995</v>
      </c>
      <c r="AM166" s="281" t="str">
        <f t="shared" si="142"/>
        <v xml:space="preserve">  </v>
      </c>
      <c r="AN166" s="49">
        <f t="shared" si="170"/>
        <v>131.73333333333335</v>
      </c>
      <c r="AO166" s="49">
        <f t="shared" si="171"/>
        <v>8.0133222407021805</v>
      </c>
      <c r="AP166" s="49">
        <f t="shared" si="187"/>
        <v>6.0829875308974035</v>
      </c>
      <c r="AQ166" s="9">
        <f t="shared" si="172"/>
        <v>3</v>
      </c>
      <c r="AR166" s="429" t="str">
        <f t="shared" si="153"/>
        <v xml:space="preserve">  </v>
      </c>
      <c r="AS166" s="494"/>
      <c r="AT166" s="662" t="s">
        <v>178</v>
      </c>
      <c r="AU166" s="662" t="s">
        <v>178</v>
      </c>
      <c r="AV166" s="662" t="s">
        <v>178</v>
      </c>
      <c r="AW166" s="661" t="s">
        <v>2720</v>
      </c>
      <c r="AX166" s="661" t="s">
        <v>2720</v>
      </c>
      <c r="AY166" s="10"/>
      <c r="AZ166" s="334"/>
      <c r="BA166" s="662" t="s">
        <v>178</v>
      </c>
      <c r="BB166" s="662" t="s">
        <v>178</v>
      </c>
      <c r="BC166" s="662" t="s">
        <v>178</v>
      </c>
      <c r="BD166" s="661" t="s">
        <v>2720</v>
      </c>
      <c r="BE166" s="661" t="s">
        <v>2720</v>
      </c>
      <c r="BF166" s="10" t="str">
        <f t="shared" si="173"/>
        <v xml:space="preserve">  </v>
      </c>
      <c r="BG166" s="334"/>
      <c r="BH166" s="852" t="s">
        <v>178</v>
      </c>
      <c r="BI166" s="18" t="s">
        <v>578</v>
      </c>
      <c r="BJ166" s="28">
        <v>1.7289127319049127</v>
      </c>
      <c r="BK166" s="28"/>
      <c r="BL166" s="28">
        <v>0.1</v>
      </c>
      <c r="BM166" s="28">
        <v>1</v>
      </c>
      <c r="BN166" s="31" t="str">
        <f t="shared" si="174"/>
        <v xml:space="preserve">  </v>
      </c>
      <c r="BP166" s="417" t="s">
        <v>576</v>
      </c>
      <c r="BQ166" s="716">
        <v>5.5439529627693204E-2</v>
      </c>
      <c r="BS166" s="727">
        <v>6.0000000000000001E-3</v>
      </c>
      <c r="BT166" s="716">
        <v>0.01</v>
      </c>
      <c r="BU166" s="31" t="str">
        <f t="shared" si="175"/>
        <v xml:space="preserve">  </v>
      </c>
      <c r="BV166" s="520"/>
      <c r="BW166" s="31">
        <f t="shared" si="180"/>
        <v>3.2066123757796632</v>
      </c>
      <c r="BX166" s="336"/>
      <c r="BY166" s="33">
        <v>92.18733141542684</v>
      </c>
      <c r="BZ166" s="31"/>
      <c r="CA166" s="680">
        <v>2</v>
      </c>
      <c r="CB166" s="680">
        <v>13</v>
      </c>
      <c r="CC166" s="680" t="str">
        <f t="shared" ref="CC166:CC168" si="190">IF(BY166&lt;CA166,"&lt;MDL",IF(BY166&lt;CB166,"E, &lt;RL",IF(BY166&gt;CB166,"  ",)))</f>
        <v xml:space="preserve">  </v>
      </c>
      <c r="CD166" s="335"/>
      <c r="CE166" s="547">
        <f>BY166*(X166/1000)</f>
        <v>11.578728825777622</v>
      </c>
      <c r="CF166" s="547">
        <v>3.9888134168824065E-2</v>
      </c>
      <c r="CG166" s="660">
        <v>0.5</v>
      </c>
      <c r="CH166" s="660">
        <v>3</v>
      </c>
      <c r="CI166" s="31" t="str">
        <f t="shared" si="177"/>
        <v xml:space="preserve">  </v>
      </c>
      <c r="CJ166" s="842"/>
      <c r="CK166" s="227">
        <v>2.6059967770551999</v>
      </c>
      <c r="CL166" s="227"/>
      <c r="CM166" s="227">
        <v>0.6</v>
      </c>
      <c r="CN166" s="227">
        <v>0.8</v>
      </c>
      <c r="CO166" s="31" t="str">
        <f t="shared" si="145"/>
        <v xml:space="preserve">  </v>
      </c>
      <c r="CP166" s="658"/>
      <c r="CQ166" s="28">
        <f>CK166*(AE166/1000)</f>
        <v>0.33565238488470961</v>
      </c>
      <c r="CR166" s="888"/>
      <c r="CS166" s="227">
        <v>0.1</v>
      </c>
      <c r="CT166" s="464">
        <v>0.13</v>
      </c>
      <c r="CU166" s="31" t="str">
        <f>IF(CQ166&lt;CS166,"&lt;MDL",IF(CQ166&lt;CT166,"E, &lt;RL",IF(CQ166&gt;CT166,"  ",)))</f>
        <v xml:space="preserve">  </v>
      </c>
      <c r="CW166" s="336">
        <f>CK166/BY166*100</f>
        <v>2.8268491310500248</v>
      </c>
      <c r="CX166" s="227">
        <v>3.1377033474450879</v>
      </c>
      <c r="CY166" s="227"/>
      <c r="CZ166" s="10">
        <v>1.2</v>
      </c>
      <c r="DA166" s="910">
        <v>0.7</v>
      </c>
      <c r="DB166" s="675" t="str">
        <f t="shared" ref="DB166:DB168" si="191">IF(CX166&lt;DA166,"&lt;MDL",IF(CX166&lt;CZ166,"E, &lt;RL",IF(CX166&gt;CZ166,"  ",)))</f>
        <v xml:space="preserve">  </v>
      </c>
      <c r="DC166" s="550"/>
      <c r="DD166" s="28">
        <f>CX166*(AL166/1000)</f>
        <v>0.44178863132026824</v>
      </c>
      <c r="DE166" s="28"/>
      <c r="DF166" s="28">
        <v>0.2</v>
      </c>
      <c r="DG166" s="28">
        <v>0.12</v>
      </c>
      <c r="DH166" s="28" t="str">
        <f t="shared" ref="DH166:DH168" si="192">IF(DD166&lt;DG166,"&lt;MDL",IF(DD166&lt;DF166,"E, &lt;RL",IF(DD166&gt;DF166,"  ",)))</f>
        <v xml:space="preserve">  </v>
      </c>
      <c r="DI166" s="335"/>
      <c r="DJ166" s="31">
        <f>CX166/BY166*100</f>
        <v>3.4036166350293309</v>
      </c>
      <c r="DK166" s="550">
        <f>100*DD166/CE166</f>
        <v>3.815519285128417</v>
      </c>
    </row>
    <row r="167" spans="1:116" ht="45" x14ac:dyDescent="0.25">
      <c r="A167" s="536" t="s">
        <v>2175</v>
      </c>
      <c r="B167" s="173" t="s">
        <v>1304</v>
      </c>
      <c r="C167" s="419" t="s">
        <v>584</v>
      </c>
      <c r="D167" s="419">
        <v>9</v>
      </c>
      <c r="E167" s="213"/>
      <c r="F167" s="421">
        <v>1</v>
      </c>
      <c r="G167" s="420">
        <v>11452600</v>
      </c>
      <c r="H167" s="420">
        <v>201201240915</v>
      </c>
      <c r="I167" s="420"/>
      <c r="J167" s="102" t="s">
        <v>566</v>
      </c>
      <c r="K167" s="663" t="s">
        <v>2556</v>
      </c>
      <c r="L167" s="163" t="s">
        <v>1658</v>
      </c>
      <c r="M167" s="419" t="s">
        <v>533</v>
      </c>
      <c r="N167" s="419"/>
      <c r="O167" s="177" t="s">
        <v>40</v>
      </c>
      <c r="P167" s="117">
        <v>40932</v>
      </c>
      <c r="Q167" s="112">
        <v>0.38541666666666669</v>
      </c>
      <c r="R167" s="102" t="s">
        <v>547</v>
      </c>
      <c r="S167" s="29" t="s">
        <v>547</v>
      </c>
      <c r="T167" s="245">
        <v>132.9</v>
      </c>
      <c r="U167" s="464">
        <v>152.9</v>
      </c>
      <c r="V167" s="33">
        <f t="shared" si="164"/>
        <v>20</v>
      </c>
      <c r="W167" s="247">
        <v>205</v>
      </c>
      <c r="X167" s="33">
        <f t="shared" si="165"/>
        <v>97.560975609756099</v>
      </c>
      <c r="Y167" s="281" t="str">
        <f t="shared" si="147"/>
        <v xml:space="preserve">  </v>
      </c>
      <c r="Z167" s="29" t="s">
        <v>547</v>
      </c>
      <c r="AA167" s="245">
        <v>134.1</v>
      </c>
      <c r="AB167" s="275">
        <v>150.19999999999999</v>
      </c>
      <c r="AC167" s="33">
        <f t="shared" si="166"/>
        <v>16.099999999999994</v>
      </c>
      <c r="AD167" s="9">
        <v>163</v>
      </c>
      <c r="AE167" s="33">
        <f t="shared" si="167"/>
        <v>98.773006134969293</v>
      </c>
      <c r="AF167" s="281" t="str">
        <f t="shared" si="149"/>
        <v xml:space="preserve">  </v>
      </c>
      <c r="AG167" s="29" t="s">
        <v>547</v>
      </c>
      <c r="AH167" s="245">
        <v>132.6</v>
      </c>
      <c r="AI167" s="275">
        <v>158.79999999999998</v>
      </c>
      <c r="AJ167" s="33">
        <f t="shared" si="168"/>
        <v>26.199999999999989</v>
      </c>
      <c r="AK167" s="245">
        <v>262</v>
      </c>
      <c r="AL167" s="33">
        <f t="shared" si="169"/>
        <v>99.999999999999957</v>
      </c>
      <c r="AM167" s="281" t="str">
        <f t="shared" si="142"/>
        <v xml:space="preserve">  </v>
      </c>
      <c r="AN167" s="49">
        <f t="shared" si="170"/>
        <v>98.77799391490845</v>
      </c>
      <c r="AO167" s="49">
        <f t="shared" si="171"/>
        <v>1.2195198450671672</v>
      </c>
      <c r="AP167" s="49">
        <f t="shared" si="187"/>
        <v>1.2346068154792789</v>
      </c>
      <c r="AQ167" s="9">
        <f t="shared" si="172"/>
        <v>3</v>
      </c>
      <c r="AR167" s="429" t="str">
        <f t="shared" si="153"/>
        <v xml:space="preserve">  </v>
      </c>
      <c r="AS167" s="494"/>
      <c r="AT167" s="662" t="s">
        <v>178</v>
      </c>
      <c r="AU167" s="662" t="s">
        <v>178</v>
      </c>
      <c r="AV167" s="662" t="s">
        <v>178</v>
      </c>
      <c r="AW167" s="661" t="s">
        <v>2720</v>
      </c>
      <c r="AX167" s="661" t="s">
        <v>2720</v>
      </c>
      <c r="AY167" s="10"/>
      <c r="AZ167" s="334"/>
      <c r="BA167" s="662" t="s">
        <v>178</v>
      </c>
      <c r="BB167" s="662" t="s">
        <v>178</v>
      </c>
      <c r="BC167" s="662" t="s">
        <v>178</v>
      </c>
      <c r="BD167" s="661" t="s">
        <v>2720</v>
      </c>
      <c r="BE167" s="661" t="s">
        <v>2720</v>
      </c>
      <c r="BF167" s="10" t="str">
        <f t="shared" si="173"/>
        <v xml:space="preserve">  </v>
      </c>
      <c r="BG167" s="334"/>
      <c r="BH167" s="852" t="s">
        <v>178</v>
      </c>
      <c r="BI167" s="18" t="s">
        <v>579</v>
      </c>
      <c r="BJ167" s="28">
        <v>1.626454178251767</v>
      </c>
      <c r="BK167" s="28"/>
      <c r="BL167" s="28">
        <v>0.1</v>
      </c>
      <c r="BM167" s="28">
        <v>1</v>
      </c>
      <c r="BN167" s="31" t="str">
        <f t="shared" si="174"/>
        <v xml:space="preserve">  </v>
      </c>
      <c r="BP167" s="417" t="s">
        <v>576</v>
      </c>
      <c r="BQ167" s="716">
        <v>1.8175086600180534E-2</v>
      </c>
      <c r="BS167" s="727">
        <v>6.0000000000000001E-3</v>
      </c>
      <c r="BT167" s="716">
        <v>0.01</v>
      </c>
      <c r="BU167" s="31" t="str">
        <f t="shared" si="175"/>
        <v xml:space="preserve">  </v>
      </c>
      <c r="BV167" s="520"/>
      <c r="BW167" s="31">
        <f t="shared" si="180"/>
        <v>1.1174668701528658</v>
      </c>
      <c r="BX167" s="336"/>
      <c r="BY167" s="33">
        <v>99.826903807272785</v>
      </c>
      <c r="BZ167" s="31"/>
      <c r="CA167" s="680">
        <v>2</v>
      </c>
      <c r="CB167" s="680">
        <v>13</v>
      </c>
      <c r="CC167" s="680" t="str">
        <f t="shared" si="190"/>
        <v xml:space="preserve">  </v>
      </c>
      <c r="CD167" s="335"/>
      <c r="CE167" s="547">
        <f>BY167*(X167/1000)</f>
        <v>9.7392101275388079</v>
      </c>
      <c r="CF167" s="547">
        <v>3.797798384309705E-2</v>
      </c>
      <c r="CG167" s="660">
        <v>0.5</v>
      </c>
      <c r="CH167" s="660">
        <v>3</v>
      </c>
      <c r="CI167" s="31" t="str">
        <f t="shared" si="177"/>
        <v xml:space="preserve">  </v>
      </c>
      <c r="CJ167" s="842"/>
      <c r="CK167" s="227">
        <v>2.694870154490526</v>
      </c>
      <c r="CL167" s="227">
        <v>4.3003247146125689E-2</v>
      </c>
      <c r="CM167" s="227">
        <v>0.6</v>
      </c>
      <c r="CN167" s="227">
        <v>0.8</v>
      </c>
      <c r="CO167" s="31" t="str">
        <f t="shared" si="145"/>
        <v xml:space="preserve">  </v>
      </c>
      <c r="CP167" s="658"/>
      <c r="CQ167" s="28">
        <f>CK167*(AE167/1000)</f>
        <v>0.26618042630243838</v>
      </c>
      <c r="CR167" s="888">
        <v>4.247559994187855E-3</v>
      </c>
      <c r="CS167" s="227">
        <v>0.1</v>
      </c>
      <c r="CT167" s="464">
        <v>0.13</v>
      </c>
      <c r="CU167" s="31" t="str">
        <f>IF(CQ167&lt;CS167,"&lt;MDL",IF(CQ167&lt;CT167,"E, &lt;RL",IF(CQ167&gt;CT167,"  ",)))</f>
        <v xml:space="preserve">  </v>
      </c>
      <c r="CW167" s="336">
        <f>CK167/BY167*100</f>
        <v>2.699542960576319</v>
      </c>
      <c r="CX167" s="227">
        <v>3.385206664928035</v>
      </c>
      <c r="CY167" s="227"/>
      <c r="CZ167" s="10">
        <v>1.2</v>
      </c>
      <c r="DA167" s="910">
        <v>0.7</v>
      </c>
      <c r="DB167" s="675" t="str">
        <f t="shared" si="191"/>
        <v xml:space="preserve">  </v>
      </c>
      <c r="DC167" s="550"/>
      <c r="DD167" s="28">
        <f>CX167*(AL167/1000)</f>
        <v>0.33852066649280338</v>
      </c>
      <c r="DE167" s="28"/>
      <c r="DF167" s="28">
        <v>0.2</v>
      </c>
      <c r="DG167" s="28">
        <v>0.12</v>
      </c>
      <c r="DH167" s="28" t="str">
        <f t="shared" si="192"/>
        <v xml:space="preserve">  </v>
      </c>
      <c r="DI167" s="335"/>
      <c r="DJ167" s="31">
        <f>CX167/BY167*100</f>
        <v>3.3910764892233485</v>
      </c>
      <c r="DK167" s="550">
        <f>100*DD167/CE167</f>
        <v>3.4758534014539308</v>
      </c>
    </row>
    <row r="168" spans="1:116" ht="45" x14ac:dyDescent="0.25">
      <c r="A168" s="536" t="s">
        <v>2176</v>
      </c>
      <c r="B168" s="173" t="s">
        <v>1305</v>
      </c>
      <c r="C168" s="419" t="s">
        <v>584</v>
      </c>
      <c r="D168" s="419">
        <v>9</v>
      </c>
      <c r="E168" s="213"/>
      <c r="F168" s="421">
        <v>1</v>
      </c>
      <c r="G168" s="420">
        <v>11452600</v>
      </c>
      <c r="H168" s="420">
        <v>201201241520</v>
      </c>
      <c r="I168" s="420"/>
      <c r="J168" s="102" t="s">
        <v>567</v>
      </c>
      <c r="K168" s="663" t="s">
        <v>2556</v>
      </c>
      <c r="L168" s="163" t="s">
        <v>1658</v>
      </c>
      <c r="M168" s="419" t="s">
        <v>533</v>
      </c>
      <c r="N168" s="419"/>
      <c r="O168" s="419"/>
      <c r="P168" s="117">
        <v>40932</v>
      </c>
      <c r="Q168" s="112">
        <v>0.63888888888888895</v>
      </c>
      <c r="R168" s="102" t="s">
        <v>548</v>
      </c>
      <c r="S168" s="29" t="s">
        <v>548</v>
      </c>
      <c r="T168" s="245">
        <v>133.5</v>
      </c>
      <c r="U168" s="464">
        <v>144.30000000000001</v>
      </c>
      <c r="V168" s="33">
        <f t="shared" si="164"/>
        <v>10.800000000000011</v>
      </c>
      <c r="W168" s="247">
        <v>161</v>
      </c>
      <c r="X168" s="33">
        <f t="shared" si="165"/>
        <v>67.080745341614971</v>
      </c>
      <c r="Y168" s="281" t="str">
        <f t="shared" si="147"/>
        <v xml:space="preserve">  </v>
      </c>
      <c r="Z168" s="29" t="s">
        <v>548</v>
      </c>
      <c r="AA168" s="245">
        <v>133</v>
      </c>
      <c r="AB168" s="275">
        <v>143.80000000000001</v>
      </c>
      <c r="AC168" s="33">
        <f t="shared" si="166"/>
        <v>10.800000000000011</v>
      </c>
      <c r="AD168" s="9">
        <v>161</v>
      </c>
      <c r="AE168" s="33">
        <f t="shared" si="167"/>
        <v>67.080745341614971</v>
      </c>
      <c r="AF168" s="281" t="str">
        <f t="shared" si="149"/>
        <v xml:space="preserve">  </v>
      </c>
      <c r="AG168" s="29" t="s">
        <v>548</v>
      </c>
      <c r="AH168" s="245">
        <v>133.5</v>
      </c>
      <c r="AI168" s="275">
        <v>153.29999999999998</v>
      </c>
      <c r="AJ168" s="33">
        <f t="shared" si="168"/>
        <v>19.799999999999983</v>
      </c>
      <c r="AK168" s="245">
        <v>332</v>
      </c>
      <c r="AL168" s="33">
        <f t="shared" si="169"/>
        <v>59.638554216867412</v>
      </c>
      <c r="AM168" s="281" t="str">
        <f t="shared" si="142"/>
        <v xml:space="preserve">  </v>
      </c>
      <c r="AN168" s="49">
        <f t="shared" si="170"/>
        <v>64.600014966699121</v>
      </c>
      <c r="AO168" s="49">
        <f t="shared" si="171"/>
        <v>4.2967510492336469</v>
      </c>
      <c r="AP168" s="49">
        <f t="shared" si="187"/>
        <v>6.6513158726798958</v>
      </c>
      <c r="AQ168" s="9">
        <f t="shared" si="172"/>
        <v>3</v>
      </c>
      <c r="AR168" s="429" t="str">
        <f t="shared" si="153"/>
        <v xml:space="preserve">  </v>
      </c>
      <c r="AS168" s="494"/>
      <c r="AT168" s="662" t="s">
        <v>178</v>
      </c>
      <c r="AU168" s="662" t="s">
        <v>178</v>
      </c>
      <c r="AV168" s="662" t="s">
        <v>178</v>
      </c>
      <c r="AW168" s="661" t="s">
        <v>2720</v>
      </c>
      <c r="AX168" s="661" t="s">
        <v>2720</v>
      </c>
      <c r="AY168" s="10"/>
      <c r="AZ168" s="334"/>
      <c r="BA168" s="662" t="s">
        <v>178</v>
      </c>
      <c r="BB168" s="662" t="s">
        <v>178</v>
      </c>
      <c r="BC168" s="662" t="s">
        <v>178</v>
      </c>
      <c r="BD168" s="661" t="s">
        <v>2720</v>
      </c>
      <c r="BE168" s="661" t="s">
        <v>2720</v>
      </c>
      <c r="BF168" s="10" t="str">
        <f t="shared" si="173"/>
        <v xml:space="preserve">  </v>
      </c>
      <c r="BG168" s="334"/>
      <c r="BH168" s="852" t="s">
        <v>178</v>
      </c>
      <c r="BI168" s="18" t="s">
        <v>233</v>
      </c>
      <c r="BJ168" s="28">
        <v>5.1347275394097904</v>
      </c>
      <c r="BK168" s="28"/>
      <c r="BL168" s="28">
        <v>0.1</v>
      </c>
      <c r="BM168" s="28">
        <v>1</v>
      </c>
      <c r="BN168" s="31" t="str">
        <f t="shared" si="174"/>
        <v xml:space="preserve">  </v>
      </c>
      <c r="BP168" s="417" t="s">
        <v>576</v>
      </c>
      <c r="BQ168" s="716">
        <v>9.0382048237650198E-2</v>
      </c>
      <c r="BS168" s="727">
        <v>6.0000000000000001E-3</v>
      </c>
      <c r="BT168" s="716">
        <v>0.01</v>
      </c>
      <c r="BU168" s="31" t="str">
        <f t="shared" si="175"/>
        <v xml:space="preserve">  </v>
      </c>
      <c r="BV168" s="520"/>
      <c r="BW168" s="31">
        <f t="shared" si="180"/>
        <v>1.7602111805145388</v>
      </c>
      <c r="BX168" s="336"/>
      <c r="BY168" s="33">
        <v>219.50295433770381</v>
      </c>
      <c r="BZ168" s="31"/>
      <c r="CA168" s="680">
        <v>2</v>
      </c>
      <c r="CB168" s="680">
        <v>13</v>
      </c>
      <c r="CC168" s="680" t="str">
        <f t="shared" si="190"/>
        <v xml:space="preserve">  </v>
      </c>
      <c r="CD168" s="335"/>
      <c r="CE168" s="547">
        <f>BY168*(X168/1000)</f>
        <v>14.724421781659649</v>
      </c>
      <c r="CF168" s="547">
        <v>5.4295531140853705E-2</v>
      </c>
      <c r="CG168" s="660">
        <v>0.5</v>
      </c>
      <c r="CH168" s="660">
        <v>3</v>
      </c>
      <c r="CI168" s="31" t="str">
        <f t="shared" si="177"/>
        <v xml:space="preserve">  </v>
      </c>
      <c r="CJ168" s="842"/>
      <c r="CK168" s="227">
        <v>3.5173205287673173</v>
      </c>
      <c r="CL168" s="227"/>
      <c r="CM168" s="227">
        <v>0.6</v>
      </c>
      <c r="CN168" s="227">
        <v>0.8</v>
      </c>
      <c r="CO168" s="31" t="str">
        <f t="shared" si="145"/>
        <v xml:space="preserve">  </v>
      </c>
      <c r="CP168" s="658"/>
      <c r="CQ168" s="28">
        <f>CK168*(AE168/1000)</f>
        <v>0.23594448267507492</v>
      </c>
      <c r="CR168" s="888"/>
      <c r="CS168" s="227">
        <v>0.1</v>
      </c>
      <c r="CT168" s="464">
        <v>0.13</v>
      </c>
      <c r="CU168" s="31" t="str">
        <f t="shared" ref="CU168:CU183" si="193">IF(CQ168&lt;CS168,"&lt;MDL",IF(CQ168&lt;CT168,"E, &lt;RL",IF(CQ168&gt;CT168,"  ",)))</f>
        <v xml:space="preserve">  </v>
      </c>
      <c r="CW168" s="336">
        <f>CK168/BY168*100</f>
        <v>1.6024023637312614</v>
      </c>
      <c r="CX168" s="227">
        <v>8.1981744027521586</v>
      </c>
      <c r="CY168" s="227"/>
      <c r="CZ168" s="10">
        <v>1.2</v>
      </c>
      <c r="DA168" s="910">
        <v>0.7</v>
      </c>
      <c r="DB168" s="675" t="str">
        <f t="shared" si="191"/>
        <v xml:space="preserve">  </v>
      </c>
      <c r="DC168" s="550"/>
      <c r="DD168" s="28">
        <f>CX168*(AL168/1000)</f>
        <v>0.48892726859786922</v>
      </c>
      <c r="DE168" s="28"/>
      <c r="DF168" s="28">
        <v>0.2</v>
      </c>
      <c r="DG168" s="28">
        <v>0.12</v>
      </c>
      <c r="DH168" s="28" t="str">
        <f t="shared" si="192"/>
        <v xml:space="preserve">  </v>
      </c>
      <c r="DI168" s="335"/>
      <c r="DJ168" s="31">
        <f>CX168/BY168*100</f>
        <v>3.734881121526648</v>
      </c>
      <c r="DK168" s="550">
        <f>100*DD168/CE168</f>
        <v>3.3205193103532538</v>
      </c>
    </row>
    <row r="169" spans="1:116" ht="15" x14ac:dyDescent="0.25">
      <c r="A169" s="536" t="s">
        <v>2177</v>
      </c>
      <c r="B169" s="173" t="s">
        <v>1306</v>
      </c>
      <c r="C169" s="102" t="s">
        <v>586</v>
      </c>
      <c r="D169" s="102">
        <v>2</v>
      </c>
      <c r="E169" s="213"/>
      <c r="F169" s="421">
        <v>4</v>
      </c>
      <c r="G169" s="420">
        <v>88888823</v>
      </c>
      <c r="H169" s="420">
        <v>201201251500</v>
      </c>
      <c r="I169" s="420"/>
      <c r="J169" s="102" t="s">
        <v>568</v>
      </c>
      <c r="K169" s="167" t="s">
        <v>124</v>
      </c>
      <c r="L169" s="167"/>
      <c r="M169" s="419" t="s">
        <v>521</v>
      </c>
      <c r="N169" s="419"/>
      <c r="O169" s="417" t="s">
        <v>42</v>
      </c>
      <c r="P169" s="117">
        <v>40933</v>
      </c>
      <c r="Q169" s="112">
        <v>0.625</v>
      </c>
      <c r="R169" s="102" t="s">
        <v>549</v>
      </c>
      <c r="S169" s="29" t="s">
        <v>549</v>
      </c>
      <c r="T169" s="245">
        <v>131.19999999999999</v>
      </c>
      <c r="U169" s="464">
        <v>130.80000000000001</v>
      </c>
      <c r="V169" s="33">
        <f t="shared" si="164"/>
        <v>-0.39999999999997726</v>
      </c>
      <c r="W169" s="247">
        <v>1484</v>
      </c>
      <c r="X169" s="33">
        <f t="shared" si="165"/>
        <v>-0.2695417789757259</v>
      </c>
      <c r="Y169" s="281" t="str">
        <f t="shared" si="147"/>
        <v>&lt;MDL</v>
      </c>
      <c r="Z169" s="29" t="s">
        <v>549</v>
      </c>
      <c r="AA169" s="245">
        <v>130.69999999999999</v>
      </c>
      <c r="AB169" s="275">
        <v>130.1</v>
      </c>
      <c r="AC169" s="33">
        <f t="shared" si="166"/>
        <v>-0.59999999999999432</v>
      </c>
      <c r="AD169" s="9">
        <v>1092</v>
      </c>
      <c r="AE169" s="33">
        <f t="shared" si="167"/>
        <v>-0.54945054945054417</v>
      </c>
      <c r="AF169" s="281" t="str">
        <f t="shared" si="149"/>
        <v>&lt;MDL</v>
      </c>
      <c r="AG169" s="29" t="s">
        <v>549</v>
      </c>
      <c r="AH169" s="245">
        <v>132.5</v>
      </c>
      <c r="AI169" s="275">
        <v>131.70000000000002</v>
      </c>
      <c r="AJ169" s="33">
        <f t="shared" si="168"/>
        <v>-0.79999999999998295</v>
      </c>
      <c r="AK169" s="245">
        <v>1154</v>
      </c>
      <c r="AL169" s="33">
        <f t="shared" si="169"/>
        <v>-0.69324090121315685</v>
      </c>
      <c r="AM169" s="281" t="str">
        <f t="shared" si="142"/>
        <v>&lt;MDL</v>
      </c>
      <c r="AN169" s="49">
        <f t="shared" si="170"/>
        <v>-0.50407774321314236</v>
      </c>
      <c r="AO169" s="49">
        <f t="shared" si="171"/>
        <v>0.21546288591213328</v>
      </c>
      <c r="AP169" s="49">
        <f t="shared" si="187"/>
        <v>-42.743979239930013</v>
      </c>
      <c r="AQ169" s="9">
        <f t="shared" si="172"/>
        <v>3</v>
      </c>
      <c r="AR169" s="429" t="str">
        <f t="shared" si="153"/>
        <v>&lt;MDL</v>
      </c>
      <c r="AS169" s="494"/>
      <c r="AT169" s="662" t="s">
        <v>178</v>
      </c>
      <c r="AU169" s="662" t="s">
        <v>178</v>
      </c>
      <c r="AV169" s="662" t="s">
        <v>178</v>
      </c>
      <c r="AW169" s="661" t="s">
        <v>2720</v>
      </c>
      <c r="AX169" s="661" t="s">
        <v>2720</v>
      </c>
      <c r="AY169" s="10"/>
      <c r="AZ169" s="334"/>
      <c r="BA169" s="662" t="s">
        <v>178</v>
      </c>
      <c r="BB169" s="662" t="s">
        <v>178</v>
      </c>
      <c r="BC169" s="662" t="s">
        <v>178</v>
      </c>
      <c r="BD169" s="661" t="s">
        <v>2720</v>
      </c>
      <c r="BE169" s="661" t="s">
        <v>2720</v>
      </c>
      <c r="BF169" s="10" t="str">
        <f t="shared" si="173"/>
        <v xml:space="preserve">  </v>
      </c>
      <c r="BG169" s="334"/>
      <c r="BH169" s="852" t="s">
        <v>178</v>
      </c>
      <c r="BI169" s="18" t="s">
        <v>231</v>
      </c>
      <c r="BJ169" s="28">
        <v>3.5016807954495327E-3</v>
      </c>
      <c r="BK169" s="28"/>
      <c r="BL169" s="28">
        <v>0.1</v>
      </c>
      <c r="BM169" s="28">
        <v>1</v>
      </c>
      <c r="BN169" s="31" t="str">
        <f t="shared" si="174"/>
        <v>&lt;MDL</v>
      </c>
      <c r="BP169" s="417" t="s">
        <v>576</v>
      </c>
      <c r="BQ169" s="716">
        <v>4.9604757390380267E-3</v>
      </c>
      <c r="BS169" s="727">
        <v>6.0000000000000001E-3</v>
      </c>
      <c r="BT169" s="716">
        <v>0.01</v>
      </c>
      <c r="BU169" s="31" t="str">
        <f t="shared" si="175"/>
        <v>&lt;MDL</v>
      </c>
      <c r="BV169" s="520"/>
      <c r="BW169" s="31" t="s">
        <v>79</v>
      </c>
      <c r="BX169" s="336"/>
      <c r="BY169" s="28" t="s">
        <v>2667</v>
      </c>
      <c r="BZ169" s="31"/>
      <c r="CA169" s="31"/>
      <c r="CB169" s="31"/>
      <c r="CC169" s="237" t="s">
        <v>79</v>
      </c>
      <c r="CD169" s="335" t="s">
        <v>3057</v>
      </c>
      <c r="CE169" s="840">
        <v>3.9888134168824065E-2</v>
      </c>
      <c r="CF169" s="547"/>
      <c r="CG169" s="660">
        <v>0.5</v>
      </c>
      <c r="CH169" s="660">
        <v>3</v>
      </c>
      <c r="CI169" s="31" t="str">
        <f t="shared" si="177"/>
        <v>&lt;MDL</v>
      </c>
      <c r="CK169" s="227" t="s">
        <v>2667</v>
      </c>
      <c r="CL169" s="227"/>
      <c r="CM169" s="227"/>
      <c r="CN169" s="227"/>
      <c r="CO169" s="31" t="s">
        <v>79</v>
      </c>
      <c r="CP169" s="658"/>
      <c r="CQ169" s="840">
        <v>4.6494963794742452E-4</v>
      </c>
      <c r="CR169" s="888"/>
      <c r="CS169" s="227">
        <v>0.1</v>
      </c>
      <c r="CT169" s="464">
        <v>0.13</v>
      </c>
      <c r="CU169" s="31" t="str">
        <f t="shared" si="193"/>
        <v>&lt;MDL</v>
      </c>
      <c r="CW169" s="336" t="s">
        <v>79</v>
      </c>
      <c r="CX169" s="909" t="s">
        <v>2667</v>
      </c>
      <c r="CY169" s="227"/>
      <c r="CZ169" s="10">
        <v>1.2</v>
      </c>
      <c r="DA169" s="910">
        <v>0.7</v>
      </c>
      <c r="DB169" s="457" t="s">
        <v>79</v>
      </c>
      <c r="DC169" s="550"/>
      <c r="DD169" s="31" t="s">
        <v>79</v>
      </c>
      <c r="DE169" s="237"/>
      <c r="DF169" s="237"/>
      <c r="DG169" s="237"/>
      <c r="DH169" s="237"/>
      <c r="DI169" s="498"/>
      <c r="DJ169" s="31" t="s">
        <v>79</v>
      </c>
      <c r="DK169" s="336" t="s">
        <v>79</v>
      </c>
    </row>
    <row r="170" spans="1:116" ht="45" x14ac:dyDescent="0.25">
      <c r="A170" s="536" t="s">
        <v>2178</v>
      </c>
      <c r="B170" s="173" t="s">
        <v>1307</v>
      </c>
      <c r="C170" s="419" t="s">
        <v>584</v>
      </c>
      <c r="D170" s="419">
        <v>9</v>
      </c>
      <c r="E170" s="213"/>
      <c r="F170" s="421">
        <v>1</v>
      </c>
      <c r="G170" s="420">
        <v>11452600</v>
      </c>
      <c r="H170" s="420">
        <v>201202151230</v>
      </c>
      <c r="I170" s="420"/>
      <c r="J170" s="102" t="s">
        <v>569</v>
      </c>
      <c r="K170" s="663" t="s">
        <v>2556</v>
      </c>
      <c r="L170" s="163" t="s">
        <v>1658</v>
      </c>
      <c r="M170" s="419" t="s">
        <v>536</v>
      </c>
      <c r="N170" s="419"/>
      <c r="O170" s="419"/>
      <c r="P170" s="117">
        <v>40954</v>
      </c>
      <c r="Q170" s="112">
        <v>0.52083333333333337</v>
      </c>
      <c r="R170" s="102" t="s">
        <v>550</v>
      </c>
      <c r="S170" s="29" t="s">
        <v>550</v>
      </c>
      <c r="T170" s="245">
        <v>130.80000000000001</v>
      </c>
      <c r="U170" s="464">
        <v>141</v>
      </c>
      <c r="V170" s="33">
        <f t="shared" si="164"/>
        <v>10.199999999999989</v>
      </c>
      <c r="W170" s="247">
        <v>805</v>
      </c>
      <c r="X170" s="33">
        <f t="shared" si="165"/>
        <v>12.670807453416135</v>
      </c>
      <c r="Y170" s="281" t="str">
        <f t="shared" si="147"/>
        <v xml:space="preserve">  </v>
      </c>
      <c r="Z170" s="29" t="s">
        <v>550</v>
      </c>
      <c r="AA170" s="245">
        <v>130.69999999999999</v>
      </c>
      <c r="AB170" s="275">
        <v>140.1</v>
      </c>
      <c r="AC170" s="33">
        <f t="shared" si="166"/>
        <v>9.4000000000000057</v>
      </c>
      <c r="AD170" s="9">
        <v>705</v>
      </c>
      <c r="AE170" s="33">
        <f t="shared" si="167"/>
        <v>13.333333333333343</v>
      </c>
      <c r="AF170" s="281" t="str">
        <f t="shared" si="149"/>
        <v xml:space="preserve">  </v>
      </c>
      <c r="AG170" s="29" t="s">
        <v>550</v>
      </c>
      <c r="AH170" s="245">
        <v>133.19999999999999</v>
      </c>
      <c r="AI170" s="275">
        <v>142.80000000000001</v>
      </c>
      <c r="AJ170" s="33">
        <f t="shared" si="168"/>
        <v>9.6000000000000227</v>
      </c>
      <c r="AK170" s="245">
        <v>735</v>
      </c>
      <c r="AL170" s="33">
        <f t="shared" si="169"/>
        <v>13.061224489795949</v>
      </c>
      <c r="AM170" s="281" t="str">
        <f t="shared" si="142"/>
        <v xml:space="preserve">  </v>
      </c>
      <c r="AN170" s="49">
        <f t="shared" si="170"/>
        <v>13.021788425515142</v>
      </c>
      <c r="AO170" s="49">
        <f t="shared" si="171"/>
        <v>0.33301882494010399</v>
      </c>
      <c r="AP170" s="49">
        <f t="shared" si="187"/>
        <v>2.5573969877100788</v>
      </c>
      <c r="AQ170" s="9">
        <f t="shared" si="172"/>
        <v>3</v>
      </c>
      <c r="AR170" s="429" t="str">
        <f t="shared" si="153"/>
        <v xml:space="preserve">  </v>
      </c>
      <c r="AS170" s="494"/>
      <c r="AT170" s="662" t="s">
        <v>178</v>
      </c>
      <c r="AU170" s="662" t="s">
        <v>178</v>
      </c>
      <c r="AV170" s="662" t="s">
        <v>178</v>
      </c>
      <c r="AW170" s="661" t="s">
        <v>2720</v>
      </c>
      <c r="AX170" s="661" t="s">
        <v>2720</v>
      </c>
      <c r="AY170" s="10"/>
      <c r="AZ170" s="334"/>
      <c r="BA170" s="662" t="s">
        <v>178</v>
      </c>
      <c r="BB170" s="662" t="s">
        <v>178</v>
      </c>
      <c r="BC170" s="662" t="s">
        <v>178</v>
      </c>
      <c r="BD170" s="661" t="s">
        <v>2720</v>
      </c>
      <c r="BE170" s="661" t="s">
        <v>2720</v>
      </c>
      <c r="BF170" s="10" t="str">
        <f t="shared" si="173"/>
        <v xml:space="preserve">  </v>
      </c>
      <c r="BG170" s="334"/>
      <c r="BH170" s="852" t="s">
        <v>178</v>
      </c>
      <c r="BI170" s="18" t="s">
        <v>80</v>
      </c>
      <c r="BJ170" s="28">
        <v>1.0641025365525925</v>
      </c>
      <c r="BK170" s="28"/>
      <c r="BL170" s="28">
        <v>0.1</v>
      </c>
      <c r="BM170" s="28">
        <v>1</v>
      </c>
      <c r="BN170" s="31" t="str">
        <f t="shared" si="174"/>
        <v xml:space="preserve">  </v>
      </c>
      <c r="BP170" s="417" t="s">
        <v>576</v>
      </c>
      <c r="BQ170" s="716">
        <v>0.15695844898938524</v>
      </c>
      <c r="BS170" s="727">
        <v>6.0000000000000001E-3</v>
      </c>
      <c r="BT170" s="716">
        <v>0.01</v>
      </c>
      <c r="BU170" s="31" t="str">
        <f t="shared" si="175"/>
        <v xml:space="preserve">  </v>
      </c>
      <c r="BV170" s="520"/>
      <c r="BW170" s="31">
        <f t="shared" ref="BW170:BW178" si="194">BQ170/BJ170*100</f>
        <v>14.750312455591791</v>
      </c>
      <c r="BX170" s="336"/>
      <c r="BY170" s="33">
        <v>220.59997122563857</v>
      </c>
      <c r="BZ170" s="31"/>
      <c r="CA170" s="680">
        <v>2</v>
      </c>
      <c r="CB170" s="680">
        <v>13</v>
      </c>
      <c r="CC170" s="680" t="str">
        <f t="shared" ref="CC170:CC171" si="195">IF(BY170&lt;CA170,"&lt;MDL",IF(BY170&lt;CB170,"E, &lt;RL",IF(BY170&gt;CB170,"  ",)))</f>
        <v xml:space="preserve">  </v>
      </c>
      <c r="CD170" s="335"/>
      <c r="CE170" s="547">
        <f>BY170*(X170/1000)</f>
        <v>2.7951797596292063</v>
      </c>
      <c r="CF170" s="547"/>
      <c r="CG170" s="660">
        <v>0.5</v>
      </c>
      <c r="CH170" s="660">
        <v>3</v>
      </c>
      <c r="CI170" s="31" t="str">
        <f t="shared" si="177"/>
        <v>E, &lt;RL</v>
      </c>
      <c r="CK170" s="227">
        <v>11.652141547460015</v>
      </c>
      <c r="CL170" s="227"/>
      <c r="CM170" s="227">
        <v>0.6</v>
      </c>
      <c r="CN170" s="227">
        <v>0.8</v>
      </c>
      <c r="CO170" s="31" t="str">
        <f t="shared" si="145"/>
        <v xml:space="preserve">  </v>
      </c>
      <c r="CP170" s="658"/>
      <c r="CQ170" s="28">
        <f>CK170*(AE170/1000)</f>
        <v>0.15536188729946698</v>
      </c>
      <c r="CR170" s="888"/>
      <c r="CS170" s="227">
        <v>0.1</v>
      </c>
      <c r="CT170" s="464">
        <v>0.13</v>
      </c>
      <c r="CU170" s="31" t="str">
        <f t="shared" si="193"/>
        <v xml:space="preserve">  </v>
      </c>
      <c r="CW170" s="336">
        <f>CK170/BY170*100</f>
        <v>5.2820231492876006</v>
      </c>
      <c r="CX170" s="227">
        <v>7.0075374759606817</v>
      </c>
      <c r="CY170" s="227"/>
      <c r="CZ170" s="10">
        <v>1.2</v>
      </c>
      <c r="DA170" s="910">
        <v>0.7</v>
      </c>
      <c r="DB170" s="675" t="str">
        <f t="shared" ref="DB170:DB171" si="196">IF(CX170&lt;DA170,"&lt;MDL",IF(CX170&lt;CZ170,"E, &lt;RL",IF(CX170&gt;CZ170,"  ",)))</f>
        <v xml:space="preserve">  </v>
      </c>
      <c r="DC170" s="550"/>
      <c r="DD170" s="28">
        <f>CX170*(AL170/1000)</f>
        <v>9.1527020094180539E-2</v>
      </c>
      <c r="DE170" s="28"/>
      <c r="DF170" s="28">
        <v>0.2</v>
      </c>
      <c r="DG170" s="28">
        <v>0.12</v>
      </c>
      <c r="DH170" s="28" t="str">
        <f t="shared" ref="DH170:DH171" si="197">IF(DD170&lt;DG170,"&lt;MDL",IF(DD170&lt;DF170,"E, &lt;RL",IF(DD170&gt;DF170,"  ",)))</f>
        <v>&lt;MDL</v>
      </c>
      <c r="DI170" s="335"/>
      <c r="DJ170" s="31">
        <f>CX170/BY170*100</f>
        <v>3.176581319130404</v>
      </c>
      <c r="DK170" s="550" t="s">
        <v>2560</v>
      </c>
    </row>
    <row r="171" spans="1:116" ht="15" x14ac:dyDescent="0.25">
      <c r="A171" s="536" t="s">
        <v>2179</v>
      </c>
      <c r="B171" s="173" t="s">
        <v>1308</v>
      </c>
      <c r="C171" s="102" t="s">
        <v>584</v>
      </c>
      <c r="D171" s="419">
        <v>9</v>
      </c>
      <c r="E171" s="213"/>
      <c r="F171" s="421">
        <v>1</v>
      </c>
      <c r="G171" s="420">
        <v>384043121402301</v>
      </c>
      <c r="H171" s="420">
        <v>201202151430</v>
      </c>
      <c r="I171" s="420"/>
      <c r="J171" s="102" t="s">
        <v>570</v>
      </c>
      <c r="K171" s="164" t="s">
        <v>537</v>
      </c>
      <c r="L171" s="164"/>
      <c r="M171" s="419" t="s">
        <v>537</v>
      </c>
      <c r="N171" s="419"/>
      <c r="O171" s="419"/>
      <c r="P171" s="117">
        <v>40954</v>
      </c>
      <c r="Q171" s="112">
        <v>0.60416666666666663</v>
      </c>
      <c r="R171" s="102" t="s">
        <v>551</v>
      </c>
      <c r="S171" s="29" t="s">
        <v>551</v>
      </c>
      <c r="T171" s="245">
        <v>132.9</v>
      </c>
      <c r="U171" s="464">
        <v>141.5</v>
      </c>
      <c r="V171" s="33">
        <f t="shared" si="164"/>
        <v>8.5999999999999943</v>
      </c>
      <c r="W171" s="247">
        <v>842</v>
      </c>
      <c r="X171" s="33">
        <f t="shared" si="165"/>
        <v>10.213776722090255</v>
      </c>
      <c r="Y171" s="281" t="str">
        <f t="shared" si="147"/>
        <v xml:space="preserve">  </v>
      </c>
      <c r="Z171" s="29" t="s">
        <v>551</v>
      </c>
      <c r="AA171" s="245">
        <v>131.80000000000001</v>
      </c>
      <c r="AB171" s="275">
        <v>138.1</v>
      </c>
      <c r="AC171" s="33">
        <f t="shared" si="166"/>
        <v>6.2999999999999829</v>
      </c>
      <c r="AD171" s="9">
        <v>622</v>
      </c>
      <c r="AE171" s="33">
        <f t="shared" si="167"/>
        <v>10.128617363344024</v>
      </c>
      <c r="AF171" s="281" t="str">
        <f t="shared" si="149"/>
        <v xml:space="preserve">  </v>
      </c>
      <c r="AG171" s="29" t="s">
        <v>551</v>
      </c>
      <c r="AH171" s="245">
        <v>133.30000000000001</v>
      </c>
      <c r="AI171" s="275">
        <v>141.6</v>
      </c>
      <c r="AJ171" s="33">
        <f t="shared" si="168"/>
        <v>8.2999999999999829</v>
      </c>
      <c r="AK171" s="245">
        <v>826</v>
      </c>
      <c r="AL171" s="33">
        <f t="shared" si="169"/>
        <v>10.048426150121045</v>
      </c>
      <c r="AM171" s="281" t="str">
        <f t="shared" si="142"/>
        <v xml:space="preserve">  </v>
      </c>
      <c r="AN171" s="49">
        <f t="shared" si="170"/>
        <v>10.130273411851775</v>
      </c>
      <c r="AO171" s="49">
        <f t="shared" si="171"/>
        <v>8.26877245129604E-2</v>
      </c>
      <c r="AP171" s="49">
        <f t="shared" si="187"/>
        <v>0.8162437591883851</v>
      </c>
      <c r="AQ171" s="9">
        <f t="shared" si="172"/>
        <v>3</v>
      </c>
      <c r="AR171" s="429" t="str">
        <f t="shared" si="153"/>
        <v xml:space="preserve">  </v>
      </c>
      <c r="AS171" s="494"/>
      <c r="AT171" s="662" t="s">
        <v>178</v>
      </c>
      <c r="AU171" s="662" t="s">
        <v>178</v>
      </c>
      <c r="AV171" s="662" t="s">
        <v>178</v>
      </c>
      <c r="AW171" s="661" t="s">
        <v>2720</v>
      </c>
      <c r="AX171" s="661" t="s">
        <v>2720</v>
      </c>
      <c r="AY171" s="10"/>
      <c r="AZ171" s="334"/>
      <c r="BA171" s="662" t="s">
        <v>178</v>
      </c>
      <c r="BB171" s="662" t="s">
        <v>178</v>
      </c>
      <c r="BC171" s="662" t="s">
        <v>178</v>
      </c>
      <c r="BD171" s="661" t="s">
        <v>2720</v>
      </c>
      <c r="BE171" s="661" t="s">
        <v>2720</v>
      </c>
      <c r="BF171" s="10" t="str">
        <f t="shared" si="173"/>
        <v xml:space="preserve">  </v>
      </c>
      <c r="BG171" s="334"/>
      <c r="BH171" s="852" t="s">
        <v>178</v>
      </c>
      <c r="BI171" s="18" t="s">
        <v>580</v>
      </c>
      <c r="BJ171" s="28">
        <v>1.4422989107602389</v>
      </c>
      <c r="BK171" s="28"/>
      <c r="BL171" s="28">
        <v>0.1</v>
      </c>
      <c r="BM171" s="28">
        <v>1</v>
      </c>
      <c r="BN171" s="31" t="str">
        <f t="shared" si="174"/>
        <v xml:space="preserve">  </v>
      </c>
      <c r="BP171" s="417" t="s">
        <v>576</v>
      </c>
      <c r="BQ171" s="716">
        <v>6.5948082835686178E-2</v>
      </c>
      <c r="BS171" s="727">
        <v>6.0000000000000001E-3</v>
      </c>
      <c r="BT171" s="716">
        <v>0.01</v>
      </c>
      <c r="BU171" s="31" t="str">
        <f t="shared" si="175"/>
        <v xml:space="preserve">  </v>
      </c>
      <c r="BV171" s="520"/>
      <c r="BW171" s="31">
        <f t="shared" si="194"/>
        <v>4.5724282493512254</v>
      </c>
      <c r="BX171" s="336"/>
      <c r="BY171" s="33">
        <v>232.02499668743883</v>
      </c>
      <c r="BZ171" s="31"/>
      <c r="CA171" s="680">
        <v>2</v>
      </c>
      <c r="CB171" s="680">
        <v>13</v>
      </c>
      <c r="CC171" s="680" t="str">
        <f t="shared" si="195"/>
        <v xml:space="preserve">  </v>
      </c>
      <c r="CD171" s="335"/>
      <c r="CE171" s="547">
        <f>BY171*(X171/1000)</f>
        <v>2.369851510109231</v>
      </c>
      <c r="CF171" s="547"/>
      <c r="CG171" s="660">
        <v>0.5</v>
      </c>
      <c r="CH171" s="660">
        <v>3</v>
      </c>
      <c r="CI171" s="31" t="str">
        <f t="shared" si="177"/>
        <v>E, &lt;RL</v>
      </c>
      <c r="CK171" s="227">
        <v>11.524551692590162</v>
      </c>
      <c r="CL171" s="227"/>
      <c r="CM171" s="227">
        <v>0.6</v>
      </c>
      <c r="CN171" s="227">
        <v>0.8</v>
      </c>
      <c r="CO171" s="31" t="str">
        <f t="shared" si="145"/>
        <v xml:space="preserve">  </v>
      </c>
      <c r="CP171" s="658"/>
      <c r="CQ171" s="28">
        <f>CK171*(AE171/1000)</f>
        <v>0.11672777437832446</v>
      </c>
      <c r="CR171" s="888"/>
      <c r="CS171" s="227">
        <v>0.1</v>
      </c>
      <c r="CT171" s="464">
        <v>0.13</v>
      </c>
      <c r="CU171" s="31" t="str">
        <f t="shared" si="193"/>
        <v>E, &lt;RL</v>
      </c>
      <c r="CW171" s="336">
        <f>CK171/BY171*100</f>
        <v>4.9669440177236162</v>
      </c>
      <c r="CX171" s="227">
        <v>4.5566005238399363</v>
      </c>
      <c r="CY171" s="227"/>
      <c r="CZ171" s="10">
        <v>1.2</v>
      </c>
      <c r="DA171" s="910">
        <v>0.7</v>
      </c>
      <c r="DB171" s="675" t="str">
        <f t="shared" si="196"/>
        <v xml:space="preserve">  </v>
      </c>
      <c r="DC171" s="550"/>
      <c r="DD171" s="28">
        <f>CX171*(AL171/1000)</f>
        <v>4.5786663859408466E-2</v>
      </c>
      <c r="DE171" s="28"/>
      <c r="DF171" s="28">
        <v>0.2</v>
      </c>
      <c r="DG171" s="28">
        <v>0.12</v>
      </c>
      <c r="DH171" s="28" t="str">
        <f t="shared" si="197"/>
        <v>&lt;MDL</v>
      </c>
      <c r="DI171" s="335"/>
      <c r="DJ171" s="31">
        <f>CX171/BY171*100</f>
        <v>1.9638403572431202</v>
      </c>
      <c r="DK171" s="550">
        <f>100*DD171/CE171</f>
        <v>1.9320477955725619</v>
      </c>
    </row>
    <row r="172" spans="1:116" ht="15" x14ac:dyDescent="0.25">
      <c r="A172" s="536" t="s">
        <v>2180</v>
      </c>
      <c r="B172" s="173" t="s">
        <v>1309</v>
      </c>
      <c r="C172" s="102" t="s">
        <v>586</v>
      </c>
      <c r="D172" s="102">
        <v>2</v>
      </c>
      <c r="E172" s="213"/>
      <c r="F172" s="421">
        <v>4</v>
      </c>
      <c r="G172" s="420">
        <v>88888823</v>
      </c>
      <c r="H172" s="420">
        <v>201202161300</v>
      </c>
      <c r="I172" s="420"/>
      <c r="J172" s="102" t="s">
        <v>571</v>
      </c>
      <c r="K172" s="167" t="s">
        <v>124</v>
      </c>
      <c r="L172" s="167"/>
      <c r="M172" s="419" t="s">
        <v>41</v>
      </c>
      <c r="N172" s="419"/>
      <c r="O172" s="417" t="s">
        <v>42</v>
      </c>
      <c r="P172" s="117">
        <v>40955</v>
      </c>
      <c r="Q172" s="112">
        <v>0.54166666666666663</v>
      </c>
      <c r="R172" s="102" t="s">
        <v>552</v>
      </c>
      <c r="S172" s="29" t="s">
        <v>552</v>
      </c>
      <c r="T172" s="245">
        <v>129.69999999999999</v>
      </c>
      <c r="U172" s="464">
        <v>129</v>
      </c>
      <c r="V172" s="33">
        <f t="shared" si="164"/>
        <v>-0.69999999999998863</v>
      </c>
      <c r="W172" s="247">
        <v>1336</v>
      </c>
      <c r="X172" s="33">
        <f t="shared" si="165"/>
        <v>-0.52395209580837465</v>
      </c>
      <c r="Y172" s="281" t="str">
        <f t="shared" si="147"/>
        <v>&lt;MDL</v>
      </c>
      <c r="Z172" s="29" t="s">
        <v>552</v>
      </c>
      <c r="AA172" s="245">
        <v>131.6</v>
      </c>
      <c r="AB172" s="275">
        <v>131.20000000000002</v>
      </c>
      <c r="AC172" s="33">
        <f t="shared" si="166"/>
        <v>-0.39999999999997726</v>
      </c>
      <c r="AD172" s="9">
        <v>1310</v>
      </c>
      <c r="AE172" s="33">
        <f t="shared" si="167"/>
        <v>-0.30534351145036431</v>
      </c>
      <c r="AF172" s="281" t="str">
        <f t="shared" si="149"/>
        <v>&lt;MDL</v>
      </c>
      <c r="AG172" s="29" t="s">
        <v>552</v>
      </c>
      <c r="AH172" s="245">
        <v>131.6</v>
      </c>
      <c r="AI172" s="275">
        <v>131.30000000000001</v>
      </c>
      <c r="AJ172" s="33">
        <f t="shared" si="168"/>
        <v>-0.29999999999998295</v>
      </c>
      <c r="AK172" s="245">
        <v>1312</v>
      </c>
      <c r="AL172" s="33">
        <f t="shared" si="169"/>
        <v>-0.22865853658535285</v>
      </c>
      <c r="AM172" s="281" t="str">
        <f t="shared" si="142"/>
        <v>&lt;MDL</v>
      </c>
      <c r="AN172" s="49">
        <f t="shared" si="170"/>
        <v>-0.35265138128136392</v>
      </c>
      <c r="AO172" s="49">
        <f t="shared" si="171"/>
        <v>0.15322564224244636</v>
      </c>
      <c r="AP172" s="49">
        <f t="shared" si="187"/>
        <v>-43.449607849457095</v>
      </c>
      <c r="AQ172" s="9">
        <f t="shared" si="172"/>
        <v>3</v>
      </c>
      <c r="AR172" s="429" t="str">
        <f t="shared" si="153"/>
        <v>&lt;MDL</v>
      </c>
      <c r="AS172" s="494"/>
      <c r="AT172" s="662" t="s">
        <v>178</v>
      </c>
      <c r="AU172" s="662" t="s">
        <v>178</v>
      </c>
      <c r="AV172" s="662" t="s">
        <v>178</v>
      </c>
      <c r="AW172" s="661" t="s">
        <v>2720</v>
      </c>
      <c r="AX172" s="661" t="s">
        <v>2720</v>
      </c>
      <c r="AY172" s="10"/>
      <c r="AZ172" s="334"/>
      <c r="BA172" s="662" t="s">
        <v>178</v>
      </c>
      <c r="BB172" s="662" t="s">
        <v>178</v>
      </c>
      <c r="BC172" s="662" t="s">
        <v>178</v>
      </c>
      <c r="BD172" s="661" t="s">
        <v>2720</v>
      </c>
      <c r="BE172" s="661" t="s">
        <v>2720</v>
      </c>
      <c r="BF172" s="10" t="str">
        <f t="shared" si="173"/>
        <v xml:space="preserve">  </v>
      </c>
      <c r="BG172" s="334"/>
      <c r="BH172" s="852" t="s">
        <v>178</v>
      </c>
      <c r="BI172" s="18" t="s">
        <v>581</v>
      </c>
      <c r="BJ172" s="28">
        <v>0.19439568864121673</v>
      </c>
      <c r="BK172" s="28"/>
      <c r="BL172" s="28">
        <v>0.1</v>
      </c>
      <c r="BM172" s="28">
        <v>1</v>
      </c>
      <c r="BN172" s="31" t="str">
        <f t="shared" si="174"/>
        <v>E, &lt;RL</v>
      </c>
      <c r="BP172" s="417" t="s">
        <v>576</v>
      </c>
      <c r="BQ172" s="716">
        <v>2.0879349924099243E-2</v>
      </c>
      <c r="BS172" s="727">
        <v>6.0000000000000001E-3</v>
      </c>
      <c r="BT172" s="716">
        <v>0.01</v>
      </c>
      <c r="BU172" s="31" t="str">
        <f t="shared" si="175"/>
        <v xml:space="preserve">  </v>
      </c>
      <c r="BV172" s="520"/>
      <c r="BW172" s="31">
        <f t="shared" si="194"/>
        <v>10.740644543117867</v>
      </c>
      <c r="BX172" s="336"/>
      <c r="BY172" s="28" t="s">
        <v>2667</v>
      </c>
      <c r="BZ172" s="31"/>
      <c r="CA172" s="31"/>
      <c r="CB172" s="31"/>
      <c r="CC172" s="237" t="s">
        <v>79</v>
      </c>
      <c r="CD172" s="335" t="s">
        <v>3058</v>
      </c>
      <c r="CE172" s="840">
        <v>3.797798384309705E-2</v>
      </c>
      <c r="CF172" s="547"/>
      <c r="CG172" s="660">
        <v>0.5</v>
      </c>
      <c r="CH172" s="660">
        <v>3</v>
      </c>
      <c r="CI172" s="31" t="str">
        <f t="shared" si="177"/>
        <v>&lt;MDL</v>
      </c>
      <c r="CK172" s="227" t="s">
        <v>2667</v>
      </c>
      <c r="CL172" s="227"/>
      <c r="CM172" s="227"/>
      <c r="CN172" s="227"/>
      <c r="CO172" s="31" t="s">
        <v>79</v>
      </c>
      <c r="CP172" s="658"/>
      <c r="CQ172" s="840">
        <v>1.2331974436051742E-3</v>
      </c>
      <c r="CR172" s="888"/>
      <c r="CS172" s="227">
        <v>0.1</v>
      </c>
      <c r="CT172" s="464">
        <v>0.13</v>
      </c>
      <c r="CU172" s="31" t="str">
        <f t="shared" si="193"/>
        <v>&lt;MDL</v>
      </c>
      <c r="CW172" s="336" t="s">
        <v>79</v>
      </c>
      <c r="CX172" s="909" t="s">
        <v>2667</v>
      </c>
      <c r="CY172" s="227"/>
      <c r="CZ172" s="10">
        <v>1.2</v>
      </c>
      <c r="DA172" s="910">
        <v>0.7</v>
      </c>
      <c r="DB172" s="457" t="s">
        <v>79</v>
      </c>
      <c r="DC172" s="550"/>
      <c r="DD172" s="31" t="s">
        <v>79</v>
      </c>
      <c r="DE172" s="237"/>
      <c r="DF172" s="237"/>
      <c r="DG172" s="237"/>
      <c r="DH172" s="237"/>
      <c r="DI172" s="498"/>
      <c r="DJ172" s="31" t="s">
        <v>79</v>
      </c>
      <c r="DK172" s="336" t="s">
        <v>79</v>
      </c>
    </row>
    <row r="173" spans="1:116" ht="45" x14ac:dyDescent="0.25">
      <c r="A173" s="536" t="s">
        <v>2181</v>
      </c>
      <c r="B173" s="173" t="s">
        <v>1310</v>
      </c>
      <c r="C173" s="419" t="s">
        <v>584</v>
      </c>
      <c r="D173" s="419">
        <v>7</v>
      </c>
      <c r="E173" s="213"/>
      <c r="F173" s="421">
        <v>1</v>
      </c>
      <c r="G173" s="420">
        <v>11452600</v>
      </c>
      <c r="H173" s="420">
        <v>201203061140</v>
      </c>
      <c r="I173" s="420"/>
      <c r="J173" s="102" t="s">
        <v>572</v>
      </c>
      <c r="K173" s="663" t="s">
        <v>2556</v>
      </c>
      <c r="L173" s="163" t="s">
        <v>1658</v>
      </c>
      <c r="M173" s="419" t="s">
        <v>533</v>
      </c>
      <c r="N173" s="419"/>
      <c r="O173" s="419"/>
      <c r="P173" s="117">
        <v>40974</v>
      </c>
      <c r="Q173" s="112">
        <v>0.4861111111111111</v>
      </c>
      <c r="R173" s="102" t="s">
        <v>553</v>
      </c>
      <c r="S173" s="29" t="s">
        <v>553</v>
      </c>
      <c r="T173" s="245">
        <v>132.69999999999999</v>
      </c>
      <c r="U173" s="464">
        <v>142.19999999999999</v>
      </c>
      <c r="V173" s="33">
        <f t="shared" si="164"/>
        <v>9.5</v>
      </c>
      <c r="W173" s="247">
        <v>1032</v>
      </c>
      <c r="X173" s="33">
        <f t="shared" si="165"/>
        <v>9.2054263565891468</v>
      </c>
      <c r="Y173" s="281" t="str">
        <f t="shared" si="147"/>
        <v xml:space="preserve">  </v>
      </c>
      <c r="Z173" s="29" t="s">
        <v>553</v>
      </c>
      <c r="AA173" s="245">
        <v>132.1</v>
      </c>
      <c r="AB173" s="275">
        <v>142.69999999999999</v>
      </c>
      <c r="AC173" s="33">
        <f t="shared" si="166"/>
        <v>10.599999999999994</v>
      </c>
      <c r="AD173" s="9">
        <v>1250</v>
      </c>
      <c r="AE173" s="33">
        <f t="shared" si="167"/>
        <v>8.4799999999999951</v>
      </c>
      <c r="AF173" s="281" t="str">
        <f t="shared" si="149"/>
        <v xml:space="preserve">  </v>
      </c>
      <c r="AG173" s="29" t="s">
        <v>553</v>
      </c>
      <c r="AH173" s="245">
        <v>132.4</v>
      </c>
      <c r="AI173" s="275">
        <v>142.6</v>
      </c>
      <c r="AJ173" s="33">
        <f t="shared" si="168"/>
        <v>10.199999999999989</v>
      </c>
      <c r="AK173" s="245">
        <v>1072</v>
      </c>
      <c r="AL173" s="33">
        <f t="shared" si="169"/>
        <v>9.514925373134318</v>
      </c>
      <c r="AM173" s="281" t="str">
        <f t="shared" si="142"/>
        <v xml:space="preserve">  </v>
      </c>
      <c r="AN173" s="49">
        <f t="shared" si="170"/>
        <v>9.0667839099078193</v>
      </c>
      <c r="AO173" s="49">
        <f t="shared" si="171"/>
        <v>0.53120987190153268</v>
      </c>
      <c r="AP173" s="49">
        <f t="shared" si="187"/>
        <v>5.8588566483982012</v>
      </c>
      <c r="AQ173" s="9">
        <f t="shared" si="172"/>
        <v>3</v>
      </c>
      <c r="AR173" s="429" t="str">
        <f t="shared" si="153"/>
        <v xml:space="preserve">  </v>
      </c>
      <c r="AS173" s="494"/>
      <c r="AT173" s="662" t="s">
        <v>178</v>
      </c>
      <c r="AU173" s="662" t="s">
        <v>178</v>
      </c>
      <c r="AV173" s="662" t="s">
        <v>178</v>
      </c>
      <c r="AW173" s="661" t="s">
        <v>2720</v>
      </c>
      <c r="AX173" s="661" t="s">
        <v>2720</v>
      </c>
      <c r="AY173" s="10"/>
      <c r="AZ173" s="334"/>
      <c r="BA173" s="662" t="s">
        <v>178</v>
      </c>
      <c r="BB173" s="662" t="s">
        <v>178</v>
      </c>
      <c r="BC173" s="662" t="s">
        <v>178</v>
      </c>
      <c r="BD173" s="661" t="s">
        <v>2720</v>
      </c>
      <c r="BE173" s="661" t="s">
        <v>2720</v>
      </c>
      <c r="BF173" s="10" t="str">
        <f t="shared" si="173"/>
        <v xml:space="preserve">  </v>
      </c>
      <c r="BG173" s="334"/>
      <c r="BH173" s="852" t="s">
        <v>178</v>
      </c>
      <c r="BI173" s="18" t="s">
        <v>582</v>
      </c>
      <c r="BJ173" s="28">
        <v>1.0258008628429929</v>
      </c>
      <c r="BK173" s="28">
        <v>3.4414195889063248E-2</v>
      </c>
      <c r="BL173" s="28">
        <v>0.1</v>
      </c>
      <c r="BM173" s="28">
        <v>1</v>
      </c>
      <c r="BN173" s="31" t="str">
        <f t="shared" si="174"/>
        <v xml:space="preserve">  </v>
      </c>
      <c r="BP173" s="417" t="s">
        <v>576</v>
      </c>
      <c r="BQ173" s="716">
        <v>8.7287158436739926E-2</v>
      </c>
      <c r="BS173" s="727">
        <v>6.0000000000000001E-3</v>
      </c>
      <c r="BT173" s="716">
        <v>0.01</v>
      </c>
      <c r="BU173" s="31" t="str">
        <f t="shared" si="175"/>
        <v xml:space="preserve">  </v>
      </c>
      <c r="BV173" s="520"/>
      <c r="BW173" s="31">
        <f t="shared" si="194"/>
        <v>8.509171867415354</v>
      </c>
      <c r="BX173" s="336"/>
      <c r="BY173" s="33">
        <v>175.68236154672888</v>
      </c>
      <c r="BZ173" s="31"/>
      <c r="CA173" s="680">
        <v>2</v>
      </c>
      <c r="CB173" s="680">
        <v>13</v>
      </c>
      <c r="CC173" s="680" t="str">
        <f t="shared" ref="CC173:CC175" si="198">IF(BY173&lt;CA173,"&lt;MDL",IF(BY173&lt;CB173,"E, &lt;RL",IF(BY173&gt;CB173,"  ",)))</f>
        <v xml:space="preserve">  </v>
      </c>
      <c r="CD173" s="335"/>
      <c r="CE173" s="547">
        <f>BY173*(X173/1000)</f>
        <v>1.6172310413700817</v>
      </c>
      <c r="CF173" s="547"/>
      <c r="CG173" s="660">
        <v>0.5</v>
      </c>
      <c r="CH173" s="660">
        <v>3</v>
      </c>
      <c r="CI173" s="31" t="str">
        <f t="shared" si="177"/>
        <v>E, &lt;RL</v>
      </c>
      <c r="CK173" s="227">
        <v>8.2690375969869478</v>
      </c>
      <c r="CL173" s="227"/>
      <c r="CM173" s="227">
        <v>0.6</v>
      </c>
      <c r="CN173" s="227">
        <v>0.8</v>
      </c>
      <c r="CO173" s="31" t="str">
        <f t="shared" si="145"/>
        <v xml:space="preserve">  </v>
      </c>
      <c r="CP173" s="658"/>
      <c r="CQ173" s="28">
        <f>CK173*(AE173/1000)</f>
        <v>7.012143882244927E-2</v>
      </c>
      <c r="CR173" s="888"/>
      <c r="CS173" s="227">
        <v>0.1</v>
      </c>
      <c r="CT173" s="464">
        <v>0.13</v>
      </c>
      <c r="CU173" s="31" t="str">
        <f t="shared" si="193"/>
        <v>&lt;MDL</v>
      </c>
      <c r="CW173" s="336">
        <f>CK173/BY173*100</f>
        <v>4.7068115001331581</v>
      </c>
      <c r="CX173" s="227">
        <v>4.1015730031962008</v>
      </c>
      <c r="CY173" s="227"/>
      <c r="CZ173" s="10">
        <v>1.2</v>
      </c>
      <c r="DA173" s="910">
        <v>0.7</v>
      </c>
      <c r="DB173" s="675" t="str">
        <f t="shared" ref="DB173:DB175" si="199">IF(CX173&lt;DA173,"&lt;MDL",IF(CX173&lt;CZ173,"E, &lt;RL",IF(CX173&gt;CZ173,"  ",)))</f>
        <v xml:space="preserve">  </v>
      </c>
      <c r="DC173" s="550"/>
      <c r="DD173" s="28">
        <f>CX173*(AL173/1000)</f>
        <v>3.9026161037874256E-2</v>
      </c>
      <c r="DE173" s="28"/>
      <c r="DF173" s="28">
        <v>0.2</v>
      </c>
      <c r="DG173" s="28">
        <v>0.12</v>
      </c>
      <c r="DH173" s="28" t="str">
        <f t="shared" ref="DH173:DH175" si="200">IF(DD173&lt;DG173,"&lt;MDL",IF(DD173&lt;DF173,"E, &lt;RL",IF(DD173&gt;DF173,"  ",)))</f>
        <v>&lt;MDL</v>
      </c>
      <c r="DI173" s="335"/>
      <c r="DJ173" s="31">
        <f>CX173/BY173*100</f>
        <v>2.3346527033707041</v>
      </c>
      <c r="DK173" s="550" t="s">
        <v>2560</v>
      </c>
    </row>
    <row r="174" spans="1:116" ht="45" x14ac:dyDescent="0.25">
      <c r="A174" s="536" t="s">
        <v>2182</v>
      </c>
      <c r="B174" s="169" t="s">
        <v>1311</v>
      </c>
      <c r="C174" s="104" t="s">
        <v>585</v>
      </c>
      <c r="D174" s="104">
        <v>7</v>
      </c>
      <c r="E174" s="213"/>
      <c r="F174" s="421">
        <v>4</v>
      </c>
      <c r="G174" s="103">
        <v>11452600</v>
      </c>
      <c r="H174" s="103">
        <v>201203061145</v>
      </c>
      <c r="I174" s="103"/>
      <c r="J174" s="121" t="s">
        <v>573</v>
      </c>
      <c r="K174" s="663" t="s">
        <v>2556</v>
      </c>
      <c r="L174" s="163" t="s">
        <v>1658</v>
      </c>
      <c r="M174" s="104" t="s">
        <v>534</v>
      </c>
      <c r="N174" s="104"/>
      <c r="O174" s="104" t="s">
        <v>40</v>
      </c>
      <c r="P174" s="158">
        <v>40974</v>
      </c>
      <c r="Q174" s="113">
        <v>0.48958333333333331</v>
      </c>
      <c r="R174" s="121" t="s">
        <v>554</v>
      </c>
      <c r="S174" s="124" t="s">
        <v>554</v>
      </c>
      <c r="T174" s="130">
        <v>130.9</v>
      </c>
      <c r="U174" s="125">
        <v>140.5</v>
      </c>
      <c r="V174" s="109">
        <f t="shared" si="164"/>
        <v>9.5999999999999943</v>
      </c>
      <c r="W174" s="246">
        <v>937</v>
      </c>
      <c r="X174" s="109">
        <f t="shared" si="165"/>
        <v>10.245464247598713</v>
      </c>
      <c r="Y174" s="281" t="str">
        <f t="shared" si="147"/>
        <v xml:space="preserve">  </v>
      </c>
      <c r="Z174" s="124" t="s">
        <v>554</v>
      </c>
      <c r="AA174" s="130">
        <v>130</v>
      </c>
      <c r="AB174" s="106">
        <v>141.30000000000001</v>
      </c>
      <c r="AC174" s="109">
        <f t="shared" si="166"/>
        <v>11.300000000000011</v>
      </c>
      <c r="AD174" s="223">
        <v>1207</v>
      </c>
      <c r="AE174" s="109">
        <f t="shared" si="167"/>
        <v>9.3620546810273488</v>
      </c>
      <c r="AF174" s="281" t="str">
        <f t="shared" si="149"/>
        <v xml:space="preserve">  </v>
      </c>
      <c r="AG174" s="124" t="s">
        <v>554</v>
      </c>
      <c r="AH174" s="130">
        <v>130.1</v>
      </c>
      <c r="AI174" s="106">
        <v>139.30000000000001</v>
      </c>
      <c r="AJ174" s="109">
        <f t="shared" si="168"/>
        <v>9.2000000000000171</v>
      </c>
      <c r="AK174" s="130">
        <v>986</v>
      </c>
      <c r="AL174" s="109">
        <f t="shared" si="169"/>
        <v>9.3306288032454532</v>
      </c>
      <c r="AM174" s="281" t="str">
        <f t="shared" si="142"/>
        <v xml:space="preserve">  </v>
      </c>
      <c r="AN174" s="122">
        <f t="shared" si="170"/>
        <v>9.6460492439571723</v>
      </c>
      <c r="AO174" s="122">
        <f t="shared" si="171"/>
        <v>0.51934637419696361</v>
      </c>
      <c r="AP174" s="122">
        <f t="shared" si="187"/>
        <v>5.3840319602588744</v>
      </c>
      <c r="AQ174" s="223">
        <f t="shared" si="172"/>
        <v>3</v>
      </c>
      <c r="AR174" s="429" t="str">
        <f t="shared" si="153"/>
        <v xml:space="preserve">  </v>
      </c>
      <c r="AS174" s="495"/>
      <c r="AT174" s="662" t="s">
        <v>178</v>
      </c>
      <c r="AU174" s="662" t="s">
        <v>178</v>
      </c>
      <c r="AV174" s="662" t="s">
        <v>178</v>
      </c>
      <c r="AW174" s="661" t="s">
        <v>2720</v>
      </c>
      <c r="AX174" s="661" t="s">
        <v>2720</v>
      </c>
      <c r="AY174" s="10"/>
      <c r="AZ174" s="334"/>
      <c r="BA174" s="662" t="s">
        <v>178</v>
      </c>
      <c r="BB174" s="662" t="s">
        <v>178</v>
      </c>
      <c r="BC174" s="662" t="s">
        <v>178</v>
      </c>
      <c r="BD174" s="661" t="s">
        <v>2720</v>
      </c>
      <c r="BE174" s="661" t="s">
        <v>2720</v>
      </c>
      <c r="BF174" s="10" t="str">
        <f t="shared" si="173"/>
        <v xml:space="preserve">  </v>
      </c>
      <c r="BG174" s="334"/>
      <c r="BH174" s="852" t="s">
        <v>178</v>
      </c>
      <c r="BI174" s="18" t="s">
        <v>582</v>
      </c>
      <c r="BJ174" s="28">
        <v>1.016342444463046</v>
      </c>
      <c r="BK174" s="28"/>
      <c r="BL174" s="28">
        <v>0.1</v>
      </c>
      <c r="BM174" s="28">
        <v>1</v>
      </c>
      <c r="BN174" s="31" t="str">
        <f t="shared" si="174"/>
        <v xml:space="preserve">  </v>
      </c>
      <c r="BP174" s="159" t="s">
        <v>576</v>
      </c>
      <c r="BQ174" s="733">
        <v>8.7358639408394848E-2</v>
      </c>
      <c r="BR174" s="733"/>
      <c r="BS174" s="727">
        <v>6.0000000000000001E-3</v>
      </c>
      <c r="BT174" s="716">
        <v>0.01</v>
      </c>
      <c r="BU174" s="31" t="str">
        <f t="shared" si="175"/>
        <v xml:space="preserve">  </v>
      </c>
      <c r="BV174" s="520"/>
      <c r="BW174" s="105">
        <f t="shared" si="194"/>
        <v>8.5953941886731062</v>
      </c>
      <c r="BX174" s="771"/>
      <c r="BY174" s="33">
        <v>174.43522128760958</v>
      </c>
      <c r="BZ174" s="31"/>
      <c r="CA174" s="680">
        <v>2</v>
      </c>
      <c r="CB174" s="680">
        <v>13</v>
      </c>
      <c r="CC174" s="680" t="str">
        <f t="shared" si="198"/>
        <v xml:space="preserve">  </v>
      </c>
      <c r="CD174" s="335"/>
      <c r="CE174" s="547">
        <f>BY174*(X174/1000)</f>
        <v>1.7871698232241739</v>
      </c>
      <c r="CF174" s="547"/>
      <c r="CG174" s="660">
        <v>0.5</v>
      </c>
      <c r="CH174" s="660">
        <v>3</v>
      </c>
      <c r="CI174" s="31" t="str">
        <f t="shared" si="177"/>
        <v>E, &lt;RL</v>
      </c>
      <c r="CJ174" s="475"/>
      <c r="CK174" s="108">
        <v>7.9528606921265439</v>
      </c>
      <c r="CL174" s="108"/>
      <c r="CM174" s="227">
        <v>0.6</v>
      </c>
      <c r="CN174" s="227">
        <v>0.8</v>
      </c>
      <c r="CO174" s="31" t="str">
        <f t="shared" si="145"/>
        <v xml:space="preserve">  </v>
      </c>
      <c r="CP174" s="828"/>
      <c r="CQ174" s="801">
        <f>CK174*(AE174/1000)</f>
        <v>7.4455116670281707E-2</v>
      </c>
      <c r="CR174" s="889"/>
      <c r="CS174" s="227">
        <v>0.1</v>
      </c>
      <c r="CT174" s="464">
        <v>0.13</v>
      </c>
      <c r="CU174" s="31" t="str">
        <f t="shared" si="193"/>
        <v>&lt;MDL</v>
      </c>
      <c r="CW174" s="771">
        <f>CK174/BY174*100</f>
        <v>4.5592057804735608</v>
      </c>
      <c r="CX174" s="108">
        <v>4.6929128327004745</v>
      </c>
      <c r="CY174" s="108"/>
      <c r="CZ174" s="10">
        <v>1.2</v>
      </c>
      <c r="DA174" s="910">
        <v>0.7</v>
      </c>
      <c r="DB174" s="675" t="str">
        <f t="shared" si="199"/>
        <v xml:space="preserve">  </v>
      </c>
      <c r="DC174" s="924"/>
      <c r="DD174" s="28">
        <f>CX174*(AL174/1000)</f>
        <v>4.3787827647915258E-2</v>
      </c>
      <c r="DE174" s="28"/>
      <c r="DF174" s="28">
        <v>0.2</v>
      </c>
      <c r="DG174" s="28">
        <v>0.12</v>
      </c>
      <c r="DH174" s="28" t="str">
        <f t="shared" si="200"/>
        <v>&lt;MDL</v>
      </c>
      <c r="DI174" s="335"/>
      <c r="DJ174" s="105">
        <f>CX174/BY174*100</f>
        <v>2.6903470515067474</v>
      </c>
      <c r="DK174" s="550" t="s">
        <v>2560</v>
      </c>
      <c r="DL174" s="76"/>
    </row>
    <row r="175" spans="1:116" ht="15" x14ac:dyDescent="0.25">
      <c r="A175" s="536" t="s">
        <v>2183</v>
      </c>
      <c r="B175" s="173" t="s">
        <v>1312</v>
      </c>
      <c r="C175" s="102" t="s">
        <v>584</v>
      </c>
      <c r="D175" s="419">
        <v>9</v>
      </c>
      <c r="E175" s="213"/>
      <c r="F175" s="421">
        <v>1</v>
      </c>
      <c r="G175" s="420">
        <v>384043121402301</v>
      </c>
      <c r="H175" s="420">
        <v>201203061300</v>
      </c>
      <c r="I175" s="420"/>
      <c r="J175" s="102" t="s">
        <v>574</v>
      </c>
      <c r="K175" s="164" t="s">
        <v>102</v>
      </c>
      <c r="L175" s="164"/>
      <c r="M175" s="419" t="s">
        <v>102</v>
      </c>
      <c r="N175" s="419"/>
      <c r="O175" s="419"/>
      <c r="P175" s="117">
        <v>40974</v>
      </c>
      <c r="Q175" s="112">
        <v>0.54166666666666663</v>
      </c>
      <c r="R175" s="102" t="s">
        <v>555</v>
      </c>
      <c r="S175" s="29" t="s">
        <v>555</v>
      </c>
      <c r="T175" s="245">
        <v>134.5</v>
      </c>
      <c r="U175" s="464">
        <v>144.6</v>
      </c>
      <c r="V175" s="33">
        <f t="shared" si="164"/>
        <v>10.099999999999994</v>
      </c>
      <c r="W175" s="247">
        <v>1118</v>
      </c>
      <c r="X175" s="33">
        <f t="shared" si="165"/>
        <v>9.0339892665473993</v>
      </c>
      <c r="Y175" s="281" t="str">
        <f t="shared" si="147"/>
        <v xml:space="preserve">  </v>
      </c>
      <c r="Z175" s="29" t="s">
        <v>555</v>
      </c>
      <c r="AA175" s="245">
        <v>134</v>
      </c>
      <c r="AB175" s="275">
        <v>142.4</v>
      </c>
      <c r="AC175" s="33">
        <f t="shared" si="166"/>
        <v>8.4000000000000057</v>
      </c>
      <c r="AD175" s="9">
        <v>1086</v>
      </c>
      <c r="AE175" s="33">
        <f t="shared" si="167"/>
        <v>7.7348066298342593</v>
      </c>
      <c r="AF175" s="281" t="str">
        <f t="shared" si="149"/>
        <v xml:space="preserve">  </v>
      </c>
      <c r="AG175" s="29" t="s">
        <v>555</v>
      </c>
      <c r="AH175" s="245">
        <v>133.1</v>
      </c>
      <c r="AI175" s="275">
        <v>143</v>
      </c>
      <c r="AJ175" s="33">
        <f t="shared" si="168"/>
        <v>9.9000000000000057</v>
      </c>
      <c r="AK175" s="245">
        <v>1024</v>
      </c>
      <c r="AL175" s="33">
        <f t="shared" si="169"/>
        <v>9.6679687500000053</v>
      </c>
      <c r="AM175" s="281" t="str">
        <f t="shared" si="142"/>
        <v xml:space="preserve">  </v>
      </c>
      <c r="AN175" s="49">
        <f t="shared" si="170"/>
        <v>8.8122548821272204</v>
      </c>
      <c r="AO175" s="49">
        <f t="shared" si="171"/>
        <v>0.98547123176507645</v>
      </c>
      <c r="AP175" s="49">
        <f t="shared" si="187"/>
        <v>11.182963327170471</v>
      </c>
      <c r="AQ175" s="9">
        <f t="shared" si="172"/>
        <v>3</v>
      </c>
      <c r="AR175" s="429" t="str">
        <f t="shared" si="153"/>
        <v xml:space="preserve">  </v>
      </c>
      <c r="AS175" s="494"/>
      <c r="AT175" s="662" t="s">
        <v>178</v>
      </c>
      <c r="AU175" s="662" t="s">
        <v>178</v>
      </c>
      <c r="AV175" s="662" t="s">
        <v>178</v>
      </c>
      <c r="AW175" s="661" t="s">
        <v>2720</v>
      </c>
      <c r="AX175" s="661" t="s">
        <v>2720</v>
      </c>
      <c r="AY175" s="10"/>
      <c r="AZ175" s="334"/>
      <c r="BA175" s="662" t="s">
        <v>178</v>
      </c>
      <c r="BB175" s="662" t="s">
        <v>178</v>
      </c>
      <c r="BC175" s="662" t="s">
        <v>178</v>
      </c>
      <c r="BD175" s="661" t="s">
        <v>2720</v>
      </c>
      <c r="BE175" s="661" t="s">
        <v>2720</v>
      </c>
      <c r="BF175" s="10" t="str">
        <f t="shared" si="173"/>
        <v xml:space="preserve">  </v>
      </c>
      <c r="BG175" s="334"/>
      <c r="BH175" s="852" t="s">
        <v>178</v>
      </c>
      <c r="BI175" s="18" t="s">
        <v>51</v>
      </c>
      <c r="BJ175" s="28">
        <v>0.80351794752535644</v>
      </c>
      <c r="BK175" s="28"/>
      <c r="BL175" s="28">
        <v>0.1</v>
      </c>
      <c r="BM175" s="28">
        <v>1</v>
      </c>
      <c r="BN175" s="31" t="str">
        <f t="shared" si="174"/>
        <v>E, &lt;RL</v>
      </c>
      <c r="BP175" s="417" t="s">
        <v>576</v>
      </c>
      <c r="BQ175" s="716">
        <v>5.871829282307231E-2</v>
      </c>
      <c r="BR175" s="716">
        <v>1.6377967441806442E-2</v>
      </c>
      <c r="BS175" s="727">
        <v>6.0000000000000001E-3</v>
      </c>
      <c r="BT175" s="716">
        <v>0.01</v>
      </c>
      <c r="BU175" s="31" t="str">
        <f t="shared" si="175"/>
        <v xml:space="preserve">  </v>
      </c>
      <c r="BV175" s="520"/>
      <c r="BW175" s="31">
        <f t="shared" si="194"/>
        <v>7.3076516839369487</v>
      </c>
      <c r="BX175" s="336"/>
      <c r="BY175" s="33">
        <v>320.34366369905848</v>
      </c>
      <c r="BZ175" s="31"/>
      <c r="CA175" s="680">
        <v>2</v>
      </c>
      <c r="CB175" s="680">
        <v>13</v>
      </c>
      <c r="CC175" s="680" t="str">
        <f t="shared" si="198"/>
        <v xml:space="preserve">  </v>
      </c>
      <c r="CD175" s="335"/>
      <c r="CE175" s="547">
        <f>BY175*(X175/1000)</f>
        <v>2.8939812194637642</v>
      </c>
      <c r="CF175" s="547"/>
      <c r="CG175" s="660">
        <v>0.5</v>
      </c>
      <c r="CH175" s="660">
        <v>3</v>
      </c>
      <c r="CI175" s="31" t="str">
        <f t="shared" si="177"/>
        <v>E, &lt;RL</v>
      </c>
      <c r="CK175" s="227">
        <v>13.12721900521198</v>
      </c>
      <c r="CL175" s="227"/>
      <c r="CM175" s="227">
        <v>0.6</v>
      </c>
      <c r="CN175" s="227">
        <v>0.8</v>
      </c>
      <c r="CO175" s="31" t="str">
        <f t="shared" si="145"/>
        <v xml:space="preserve">  </v>
      </c>
      <c r="CP175" s="658"/>
      <c r="CQ175" s="28">
        <f>CK175*(AE175/1000)</f>
        <v>0.10153650059279991</v>
      </c>
      <c r="CR175" s="888"/>
      <c r="CS175" s="227">
        <v>0.1</v>
      </c>
      <c r="CT175" s="464">
        <v>0.13</v>
      </c>
      <c r="CU175" s="31" t="str">
        <f t="shared" si="193"/>
        <v>E, &lt;RL</v>
      </c>
      <c r="CW175" s="336">
        <f>CK175/BY175*100</f>
        <v>4.0978550515499279</v>
      </c>
      <c r="CX175" s="227">
        <v>4.4963183322310805</v>
      </c>
      <c r="CY175" s="227"/>
      <c r="CZ175" s="10">
        <v>1.2</v>
      </c>
      <c r="DA175" s="910">
        <v>0.7</v>
      </c>
      <c r="DB175" s="675" t="str">
        <f t="shared" si="199"/>
        <v xml:space="preserve">  </v>
      </c>
      <c r="DC175" s="550"/>
      <c r="DD175" s="28">
        <f>CX175*(AL175/1000)</f>
        <v>4.3470265126062231E-2</v>
      </c>
      <c r="DE175" s="28"/>
      <c r="DF175" s="28">
        <v>0.2</v>
      </c>
      <c r="DG175" s="28">
        <v>0.12</v>
      </c>
      <c r="DH175" s="28" t="str">
        <f t="shared" si="200"/>
        <v>&lt;MDL</v>
      </c>
      <c r="DI175" s="335"/>
      <c r="DJ175" s="31">
        <f>CX175/BY175*100</f>
        <v>1.4035920924145613</v>
      </c>
      <c r="DK175" s="550">
        <f>100*DD175/CE175</f>
        <v>1.502092164029903</v>
      </c>
    </row>
    <row r="176" spans="1:116" ht="15" x14ac:dyDescent="0.25">
      <c r="A176" s="536" t="s">
        <v>2184</v>
      </c>
      <c r="B176" s="173" t="s">
        <v>1313</v>
      </c>
      <c r="C176" s="102" t="s">
        <v>586</v>
      </c>
      <c r="D176" s="102">
        <v>2</v>
      </c>
      <c r="E176" s="213"/>
      <c r="F176" s="421">
        <v>4</v>
      </c>
      <c r="G176" s="420">
        <v>88888823</v>
      </c>
      <c r="H176" s="420">
        <v>201203060930</v>
      </c>
      <c r="I176" s="420"/>
      <c r="J176" s="102" t="s">
        <v>575</v>
      </c>
      <c r="K176" s="167" t="s">
        <v>124</v>
      </c>
      <c r="L176" s="167"/>
      <c r="M176" s="419" t="s">
        <v>521</v>
      </c>
      <c r="N176" s="419"/>
      <c r="O176" s="417" t="s">
        <v>42</v>
      </c>
      <c r="P176" s="117">
        <v>40974</v>
      </c>
      <c r="Q176" s="112">
        <v>0.39583333333333331</v>
      </c>
      <c r="R176" s="102" t="s">
        <v>556</v>
      </c>
      <c r="S176" s="29" t="s">
        <v>556</v>
      </c>
      <c r="T176" s="245">
        <v>130.30000000000001</v>
      </c>
      <c r="U176" s="464">
        <v>130.30000000000001</v>
      </c>
      <c r="V176" s="33">
        <f t="shared" si="164"/>
        <v>0</v>
      </c>
      <c r="W176" s="247">
        <v>1004</v>
      </c>
      <c r="X176" s="33">
        <f t="shared" si="165"/>
        <v>0</v>
      </c>
      <c r="Y176" s="281" t="str">
        <f t="shared" si="147"/>
        <v>&lt;MDL</v>
      </c>
      <c r="Z176" s="29" t="s">
        <v>556</v>
      </c>
      <c r="AA176" s="245">
        <v>130.9</v>
      </c>
      <c r="AB176" s="275">
        <v>130.6</v>
      </c>
      <c r="AC176" s="33">
        <f t="shared" si="166"/>
        <v>-0.30000000000001137</v>
      </c>
      <c r="AD176" s="9">
        <v>1221</v>
      </c>
      <c r="AE176" s="33">
        <f t="shared" si="167"/>
        <v>-0.245700245700255</v>
      </c>
      <c r="AF176" s="281" t="str">
        <f t="shared" si="149"/>
        <v>&lt;MDL</v>
      </c>
      <c r="AG176" s="29" t="s">
        <v>556</v>
      </c>
      <c r="AH176" s="245">
        <v>133.19999999999999</v>
      </c>
      <c r="AI176" s="275">
        <v>132.89999999999998</v>
      </c>
      <c r="AJ176" s="33">
        <f t="shared" si="168"/>
        <v>-0.30000000000001137</v>
      </c>
      <c r="AK176" s="245">
        <v>1252</v>
      </c>
      <c r="AL176" s="33">
        <f t="shared" si="169"/>
        <v>-0.23961661341853943</v>
      </c>
      <c r="AM176" s="281" t="str">
        <f t="shared" si="142"/>
        <v>&lt;MDL</v>
      </c>
      <c r="AN176" s="49">
        <f t="shared" si="170"/>
        <v>-0.16177228637293148</v>
      </c>
      <c r="AO176" s="49">
        <f t="shared" si="171"/>
        <v>0.1401319275689131</v>
      </c>
      <c r="AP176" s="49">
        <f t="shared" si="187"/>
        <v>-86.622950513210185</v>
      </c>
      <c r="AQ176" s="9">
        <f t="shared" si="172"/>
        <v>3</v>
      </c>
      <c r="AR176" s="429" t="str">
        <f t="shared" si="153"/>
        <v>&lt;MDL</v>
      </c>
      <c r="AS176" s="494"/>
      <c r="AT176" s="662" t="s">
        <v>178</v>
      </c>
      <c r="AU176" s="662" t="s">
        <v>178</v>
      </c>
      <c r="AV176" s="662" t="s">
        <v>178</v>
      </c>
      <c r="AW176" s="661" t="s">
        <v>2720</v>
      </c>
      <c r="AX176" s="661" t="s">
        <v>2720</v>
      </c>
      <c r="AY176" s="10"/>
      <c r="AZ176" s="334"/>
      <c r="BA176" s="662" t="s">
        <v>178</v>
      </c>
      <c r="BB176" s="662" t="s">
        <v>178</v>
      </c>
      <c r="BC176" s="662" t="s">
        <v>178</v>
      </c>
      <c r="BD176" s="661" t="s">
        <v>2720</v>
      </c>
      <c r="BE176" s="661" t="s">
        <v>2720</v>
      </c>
      <c r="BF176" s="10" t="str">
        <f t="shared" si="173"/>
        <v xml:space="preserve">  </v>
      </c>
      <c r="BG176" s="334"/>
      <c r="BH176" s="852" t="s">
        <v>178</v>
      </c>
      <c r="BI176" s="18" t="s">
        <v>452</v>
      </c>
      <c r="BJ176" s="28">
        <v>5.8575485213650531E-2</v>
      </c>
      <c r="BK176" s="28"/>
      <c r="BL176" s="28">
        <v>0.1</v>
      </c>
      <c r="BM176" s="28">
        <v>1</v>
      </c>
      <c r="BN176" s="31" t="str">
        <f t="shared" si="174"/>
        <v>&lt;MDL</v>
      </c>
      <c r="BP176" s="417" t="s">
        <v>576</v>
      </c>
      <c r="BQ176" s="716">
        <v>1.0111272226165842E-2</v>
      </c>
      <c r="BS176" s="727">
        <v>6.0000000000000001E-3</v>
      </c>
      <c r="BT176" s="716">
        <v>0.01</v>
      </c>
      <c r="BU176" s="31" t="str">
        <f t="shared" si="175"/>
        <v xml:space="preserve">  </v>
      </c>
      <c r="BV176" s="520"/>
      <c r="BW176" s="31" t="s">
        <v>79</v>
      </c>
      <c r="BX176" s="336"/>
      <c r="BY176" s="28" t="s">
        <v>2667</v>
      </c>
      <c r="BZ176" s="31"/>
      <c r="CA176" s="31"/>
      <c r="CB176" s="31"/>
      <c r="CC176" s="237" t="s">
        <v>79</v>
      </c>
      <c r="CD176" s="335" t="s">
        <v>3059</v>
      </c>
      <c r="CE176" s="840">
        <v>5.4295531140853705E-2</v>
      </c>
      <c r="CF176" s="547"/>
      <c r="CG176" s="660">
        <v>0.5</v>
      </c>
      <c r="CH176" s="660">
        <v>3</v>
      </c>
      <c r="CI176" s="31" t="str">
        <f t="shared" si="177"/>
        <v>&lt;MDL</v>
      </c>
      <c r="CK176" s="227" t="s">
        <v>2667</v>
      </c>
      <c r="CL176" s="227"/>
      <c r="CM176" s="227"/>
      <c r="CN176" s="227"/>
      <c r="CO176" s="31" t="s">
        <v>79</v>
      </c>
      <c r="CP176" s="658"/>
      <c r="CQ176" s="840">
        <v>-7.9385191701365038E-4</v>
      </c>
      <c r="CR176" s="888"/>
      <c r="CS176" s="227">
        <v>0.1</v>
      </c>
      <c r="CT176" s="464">
        <v>0.13</v>
      </c>
      <c r="CU176" s="31" t="str">
        <f t="shared" si="193"/>
        <v>&lt;MDL</v>
      </c>
      <c r="CW176" s="336" t="s">
        <v>79</v>
      </c>
      <c r="CX176" s="909" t="s">
        <v>2667</v>
      </c>
      <c r="CY176" s="227"/>
      <c r="CZ176" s="10">
        <v>1.2</v>
      </c>
      <c r="DA176" s="910">
        <v>0.7</v>
      </c>
      <c r="DB176" s="457" t="s">
        <v>79</v>
      </c>
      <c r="DC176" s="550"/>
      <c r="DD176" s="31" t="s">
        <v>79</v>
      </c>
      <c r="DE176" s="237"/>
      <c r="DF176" s="237"/>
      <c r="DG176" s="237"/>
      <c r="DH176" s="237"/>
      <c r="DI176" s="498"/>
      <c r="DJ176" s="31" t="s">
        <v>79</v>
      </c>
      <c r="DK176" s="336" t="s">
        <v>79</v>
      </c>
    </row>
    <row r="177" spans="1:116" ht="45" x14ac:dyDescent="0.25">
      <c r="A177" s="536" t="s">
        <v>2185</v>
      </c>
      <c r="B177" s="173" t="s">
        <v>1314</v>
      </c>
      <c r="C177" s="419" t="s">
        <v>584</v>
      </c>
      <c r="D177" s="419">
        <v>9</v>
      </c>
      <c r="E177" s="213"/>
      <c r="F177" s="421">
        <v>1</v>
      </c>
      <c r="G177" s="420">
        <v>11452600</v>
      </c>
      <c r="H177" s="420">
        <v>201203141830</v>
      </c>
      <c r="I177" s="420"/>
      <c r="J177" s="102" t="s">
        <v>588</v>
      </c>
      <c r="K177" s="663" t="s">
        <v>2556</v>
      </c>
      <c r="L177" s="163" t="s">
        <v>1658</v>
      </c>
      <c r="M177" s="419" t="s">
        <v>533</v>
      </c>
      <c r="N177" s="419"/>
      <c r="O177" s="419"/>
      <c r="P177" s="117">
        <v>40982</v>
      </c>
      <c r="Q177" s="112">
        <v>0.77083333333333337</v>
      </c>
      <c r="R177" s="102" t="s">
        <v>589</v>
      </c>
      <c r="S177" s="29" t="s">
        <v>589</v>
      </c>
      <c r="T177" s="245">
        <v>129.9</v>
      </c>
      <c r="U177" s="33">
        <v>137.30000000000001</v>
      </c>
      <c r="V177" s="33">
        <f t="shared" si="164"/>
        <v>7.4000000000000057</v>
      </c>
      <c r="W177" s="29">
        <v>685</v>
      </c>
      <c r="X177" s="33">
        <f t="shared" si="165"/>
        <v>10.802919708029204</v>
      </c>
      <c r="Y177" s="281" t="str">
        <f t="shared" si="147"/>
        <v xml:space="preserve">  </v>
      </c>
      <c r="Z177" s="29" t="s">
        <v>589</v>
      </c>
      <c r="AA177" s="245">
        <v>131.69999999999999</v>
      </c>
      <c r="AB177" s="275">
        <v>140.69999999999999</v>
      </c>
      <c r="AC177" s="33">
        <f t="shared" si="166"/>
        <v>9</v>
      </c>
      <c r="AD177" s="29">
        <v>815</v>
      </c>
      <c r="AE177" s="33">
        <f t="shared" si="167"/>
        <v>11.042944785276074</v>
      </c>
      <c r="AF177" s="281" t="str">
        <f t="shared" si="149"/>
        <v xml:space="preserve">  </v>
      </c>
      <c r="AG177" s="29" t="s">
        <v>589</v>
      </c>
      <c r="AH177" s="245">
        <v>131.9</v>
      </c>
      <c r="AI177" s="275">
        <v>139.69999999999999</v>
      </c>
      <c r="AJ177" s="33">
        <f t="shared" si="168"/>
        <v>7.7999999999999829</v>
      </c>
      <c r="AK177" s="29">
        <v>725</v>
      </c>
      <c r="AL177" s="33">
        <f t="shared" si="169"/>
        <v>10.75862068965515</v>
      </c>
      <c r="AM177" s="281" t="str">
        <f t="shared" si="142"/>
        <v xml:space="preserve">  </v>
      </c>
      <c r="AN177" s="49">
        <f t="shared" si="170"/>
        <v>10.868161727653478</v>
      </c>
      <c r="AO177" s="49">
        <f t="shared" si="171"/>
        <v>0.15297855627882787</v>
      </c>
      <c r="AP177" s="49">
        <f t="shared" si="187"/>
        <v>1.4075844665577786</v>
      </c>
      <c r="AQ177" s="9">
        <f t="shared" si="172"/>
        <v>3</v>
      </c>
      <c r="AR177" s="429" t="str">
        <f t="shared" si="153"/>
        <v xml:space="preserve">  </v>
      </c>
      <c r="AS177" s="494"/>
      <c r="AT177" s="662" t="s">
        <v>178</v>
      </c>
      <c r="AU177" s="662" t="s">
        <v>178</v>
      </c>
      <c r="AV177" s="662" t="s">
        <v>178</v>
      </c>
      <c r="AW177" s="661" t="s">
        <v>2720</v>
      </c>
      <c r="AX177" s="661" t="s">
        <v>2720</v>
      </c>
      <c r="AY177" s="10"/>
      <c r="AZ177" s="334"/>
      <c r="BA177" s="662" t="s">
        <v>178</v>
      </c>
      <c r="BB177" s="662" t="s">
        <v>178</v>
      </c>
      <c r="BC177" s="662" t="s">
        <v>178</v>
      </c>
      <c r="BD177" s="661" t="s">
        <v>2720</v>
      </c>
      <c r="BE177" s="661" t="s">
        <v>2720</v>
      </c>
      <c r="BF177" s="10" t="str">
        <f t="shared" si="173"/>
        <v xml:space="preserve">  </v>
      </c>
      <c r="BG177" s="334"/>
      <c r="BH177" s="852" t="s">
        <v>178</v>
      </c>
      <c r="BI177" s="18"/>
      <c r="BJ177" s="28">
        <v>0.80840051297899607</v>
      </c>
      <c r="BK177" s="28"/>
      <c r="BL177" s="28">
        <v>0.1</v>
      </c>
      <c r="BM177" s="28">
        <v>1</v>
      </c>
      <c r="BN177" s="31" t="str">
        <f t="shared" si="174"/>
        <v>E, &lt;RL</v>
      </c>
      <c r="BP177" s="417"/>
      <c r="BQ177" s="716">
        <v>5.6086128249977017E-2</v>
      </c>
      <c r="BS177" s="727">
        <v>6.0000000000000001E-3</v>
      </c>
      <c r="BT177" s="716">
        <v>0.01</v>
      </c>
      <c r="BU177" s="31" t="str">
        <f t="shared" si="175"/>
        <v xml:space="preserve">  </v>
      </c>
      <c r="BV177" s="520"/>
      <c r="BW177" s="31">
        <f t="shared" si="194"/>
        <v>6.9379134908384517</v>
      </c>
      <c r="BX177" s="336"/>
      <c r="BY177" s="33">
        <v>313.7393968283676</v>
      </c>
      <c r="BZ177" s="31"/>
      <c r="CA177" s="680">
        <v>2</v>
      </c>
      <c r="CB177" s="680">
        <v>13</v>
      </c>
      <c r="CC177" s="680" t="str">
        <f t="shared" ref="CC177:CC178" si="201">IF(BY177&lt;CA177,"&lt;MDL",IF(BY177&lt;CB177,"E, &lt;RL",IF(BY177&gt;CB177,"  ",)))</f>
        <v xml:space="preserve">  </v>
      </c>
      <c r="CD177" s="498"/>
      <c r="CE177" s="547">
        <f>BY177*(X177/1000)</f>
        <v>3.3893015131823674</v>
      </c>
      <c r="CF177" s="457"/>
      <c r="CG177" s="660">
        <v>0.5</v>
      </c>
      <c r="CH177" s="660">
        <v>3</v>
      </c>
      <c r="CI177" s="31" t="str">
        <f t="shared" si="177"/>
        <v xml:space="preserve">  </v>
      </c>
      <c r="CK177" s="227">
        <v>9.2701281975674501</v>
      </c>
      <c r="CL177" s="5"/>
      <c r="CM177" s="227">
        <v>0.6</v>
      </c>
      <c r="CN177" s="227">
        <v>0.8</v>
      </c>
      <c r="CO177" s="31" t="str">
        <f t="shared" si="145"/>
        <v xml:space="preserve">  </v>
      </c>
      <c r="CP177" s="658"/>
      <c r="CQ177" s="28">
        <f>CK177*(AE177/1000)</f>
        <v>0.10236951383816817</v>
      </c>
      <c r="CR177" s="28"/>
      <c r="CS177" s="227">
        <v>0.1</v>
      </c>
      <c r="CT177" s="464">
        <v>0.13</v>
      </c>
      <c r="CU177" s="31" t="str">
        <f t="shared" si="193"/>
        <v>E, &lt;RL</v>
      </c>
      <c r="CW177" s="336">
        <f>CK177/BY177*100</f>
        <v>2.954722387841751</v>
      </c>
      <c r="CX177" s="227">
        <v>15.804438407520184</v>
      </c>
      <c r="CY177" s="227"/>
      <c r="CZ177" s="10">
        <v>1.2</v>
      </c>
      <c r="DA177" s="910">
        <v>0.7</v>
      </c>
      <c r="DB177" s="675" t="str">
        <f t="shared" ref="DB177:DB178" si="202">IF(CX177&lt;DA177,"&lt;MDL",IF(CX177&lt;CZ177,"E, &lt;RL",IF(CX177&gt;CZ177,"  ",)))</f>
        <v xml:space="preserve">  </v>
      </c>
      <c r="DC177" s="519"/>
      <c r="DD177" s="28">
        <f>CX177*(AL177/1000)</f>
        <v>0.17003395803952712</v>
      </c>
      <c r="DE177" s="28"/>
      <c r="DF177" s="28">
        <v>0.2</v>
      </c>
      <c r="DG177" s="28">
        <v>0.12</v>
      </c>
      <c r="DH177" s="28" t="str">
        <f t="shared" ref="DH177:DH178" si="203">IF(DD177&lt;DG177,"&lt;MDL",IF(DD177&lt;DF177,"E, &lt;RL",IF(DD177&gt;DF177,"  ",)))</f>
        <v>E, &lt;RL</v>
      </c>
      <c r="DI177" s="335"/>
      <c r="DJ177" s="31">
        <f>CX177/BY177*100</f>
        <v>5.0374414457633661</v>
      </c>
      <c r="DK177" s="550">
        <f>100*DD177/CE177</f>
        <v>5.0167846495272288</v>
      </c>
    </row>
    <row r="178" spans="1:116" ht="45" x14ac:dyDescent="0.25">
      <c r="A178" s="536" t="s">
        <v>2186</v>
      </c>
      <c r="B178" s="173" t="s">
        <v>1315</v>
      </c>
      <c r="C178" s="419" t="s">
        <v>584</v>
      </c>
      <c r="D178" s="419">
        <v>9</v>
      </c>
      <c r="E178" s="213"/>
      <c r="F178" s="421">
        <v>1</v>
      </c>
      <c r="G178" s="420">
        <v>11452600</v>
      </c>
      <c r="H178" s="420">
        <v>201203150950</v>
      </c>
      <c r="I178" s="420"/>
      <c r="J178" s="102" t="s">
        <v>590</v>
      </c>
      <c r="K178" s="663" t="s">
        <v>2556</v>
      </c>
      <c r="L178" s="163" t="s">
        <v>1658</v>
      </c>
      <c r="M178" s="419" t="s">
        <v>533</v>
      </c>
      <c r="N178" s="419"/>
      <c r="O178" s="419"/>
      <c r="P178" s="117">
        <v>40983</v>
      </c>
      <c r="Q178" s="112">
        <v>0.40972222222222227</v>
      </c>
      <c r="R178" s="102" t="s">
        <v>591</v>
      </c>
      <c r="S178" s="29" t="s">
        <v>591</v>
      </c>
      <c r="T178" s="245">
        <v>131.69999999999999</v>
      </c>
      <c r="U178" s="33">
        <v>145.1</v>
      </c>
      <c r="V178" s="33">
        <f t="shared" si="164"/>
        <v>13.400000000000006</v>
      </c>
      <c r="W178" s="29">
        <v>466</v>
      </c>
      <c r="X178" s="33">
        <f t="shared" si="165"/>
        <v>28.755364806866964</v>
      </c>
      <c r="Y178" s="281" t="str">
        <f t="shared" si="147"/>
        <v xml:space="preserve">  </v>
      </c>
      <c r="Z178" s="29" t="s">
        <v>591</v>
      </c>
      <c r="AA178" s="245">
        <v>130.19999999999999</v>
      </c>
      <c r="AB178" s="275">
        <v>145.6</v>
      </c>
      <c r="AC178" s="33">
        <f t="shared" si="166"/>
        <v>15.400000000000006</v>
      </c>
      <c r="AD178" s="29">
        <v>515</v>
      </c>
      <c r="AE178" s="33">
        <f t="shared" si="167"/>
        <v>29.902912621359235</v>
      </c>
      <c r="AF178" s="281" t="str">
        <f t="shared" si="149"/>
        <v xml:space="preserve">  </v>
      </c>
      <c r="AG178" s="29" t="s">
        <v>591</v>
      </c>
      <c r="AH178" s="245">
        <v>130.30000000000001</v>
      </c>
      <c r="AI178" s="275">
        <v>145.19999999999999</v>
      </c>
      <c r="AJ178" s="33">
        <f t="shared" si="168"/>
        <v>14.899999999999977</v>
      </c>
      <c r="AK178" s="29">
        <v>530</v>
      </c>
      <c r="AL178" s="33">
        <f t="shared" si="169"/>
        <v>28.113207547169768</v>
      </c>
      <c r="AM178" s="281" t="str">
        <f t="shared" si="142"/>
        <v xml:space="preserve">  </v>
      </c>
      <c r="AN178" s="49">
        <f t="shared" si="170"/>
        <v>28.923828325131989</v>
      </c>
      <c r="AO178" s="49">
        <f t="shared" si="171"/>
        <v>0.90666754154130491</v>
      </c>
      <c r="AP178" s="49">
        <f t="shared" si="187"/>
        <v>3.1346733611798516</v>
      </c>
      <c r="AQ178" s="9">
        <f t="shared" si="172"/>
        <v>3</v>
      </c>
      <c r="AR178" s="429" t="str">
        <f t="shared" si="153"/>
        <v xml:space="preserve">  </v>
      </c>
      <c r="AS178" s="494"/>
      <c r="AT178" s="662" t="s">
        <v>178</v>
      </c>
      <c r="AU178" s="662" t="s">
        <v>178</v>
      </c>
      <c r="AV178" s="662" t="s">
        <v>178</v>
      </c>
      <c r="AW178" s="661" t="s">
        <v>2720</v>
      </c>
      <c r="AX178" s="661" t="s">
        <v>2720</v>
      </c>
      <c r="AY178" s="10"/>
      <c r="AZ178" s="334"/>
      <c r="BA178" s="662" t="s">
        <v>178</v>
      </c>
      <c r="BB178" s="662" t="s">
        <v>178</v>
      </c>
      <c r="BC178" s="662" t="s">
        <v>178</v>
      </c>
      <c r="BD178" s="661" t="s">
        <v>2720</v>
      </c>
      <c r="BE178" s="661" t="s">
        <v>2720</v>
      </c>
      <c r="BF178" s="10" t="str">
        <f t="shared" si="173"/>
        <v xml:space="preserve">  </v>
      </c>
      <c r="BG178" s="334"/>
      <c r="BH178" s="852" t="s">
        <v>178</v>
      </c>
      <c r="BI178" s="18"/>
      <c r="BJ178" s="28">
        <v>1.3819247009497069</v>
      </c>
      <c r="BK178" s="28"/>
      <c r="BL178" s="28">
        <v>0.1</v>
      </c>
      <c r="BM178" s="28">
        <v>1</v>
      </c>
      <c r="BN178" s="31" t="str">
        <f t="shared" si="174"/>
        <v xml:space="preserve">  </v>
      </c>
      <c r="BP178" s="417"/>
      <c r="BQ178" s="716">
        <v>0.11771941741258385</v>
      </c>
      <c r="BS178" s="727">
        <v>6.0000000000000001E-3</v>
      </c>
      <c r="BT178" s="716">
        <v>0.01</v>
      </c>
      <c r="BU178" s="31" t="str">
        <f t="shared" si="175"/>
        <v xml:space="preserve">  </v>
      </c>
      <c r="BV178" s="520"/>
      <c r="BW178" s="31">
        <f t="shared" si="194"/>
        <v>8.5185117055714361</v>
      </c>
      <c r="BX178" s="336"/>
      <c r="BY178" s="33">
        <v>291.15958499449619</v>
      </c>
      <c r="BZ178" s="31"/>
      <c r="CA178" s="680">
        <v>2</v>
      </c>
      <c r="CB178" s="680">
        <v>13</v>
      </c>
      <c r="CC178" s="680" t="str">
        <f t="shared" si="201"/>
        <v xml:space="preserve">  </v>
      </c>
      <c r="CD178" s="498"/>
      <c r="CE178" s="547">
        <f>BY178*(X178/1000)</f>
        <v>8.3724000835327264</v>
      </c>
      <c r="CF178" s="457"/>
      <c r="CG178" s="660">
        <v>0.5</v>
      </c>
      <c r="CH178" s="660">
        <v>3</v>
      </c>
      <c r="CI178" s="31" t="str">
        <f t="shared" si="177"/>
        <v xml:space="preserve">  </v>
      </c>
      <c r="CK178" s="227">
        <v>6.7112274419307072</v>
      </c>
      <c r="CL178" s="5"/>
      <c r="CM178" s="227">
        <v>0.6</v>
      </c>
      <c r="CN178" s="227">
        <v>0.8</v>
      </c>
      <c r="CO178" s="31" t="str">
        <f t="shared" si="145"/>
        <v xml:space="preserve">  </v>
      </c>
      <c r="CP178" s="658"/>
      <c r="CQ178" s="28">
        <f>CK178*(AE178/1000)</f>
        <v>0.20068524777812219</v>
      </c>
      <c r="CR178" s="28"/>
      <c r="CS178" s="227">
        <v>0.1</v>
      </c>
      <c r="CT178" s="464">
        <v>0.13</v>
      </c>
      <c r="CU178" s="31" t="str">
        <f t="shared" si="193"/>
        <v xml:space="preserve">  </v>
      </c>
      <c r="CW178" s="336">
        <f>CK178/BY178*100</f>
        <v>2.3049996592272826</v>
      </c>
      <c r="CX178" s="227">
        <v>11.665070925989058</v>
      </c>
      <c r="CY178" s="227"/>
      <c r="CZ178" s="10">
        <v>1.2</v>
      </c>
      <c r="DA178" s="910">
        <v>0.7</v>
      </c>
      <c r="DB178" s="675" t="str">
        <f t="shared" si="202"/>
        <v xml:space="preserve">  </v>
      </c>
      <c r="DC178" s="519"/>
      <c r="DD178" s="28">
        <f>CX178*(AL178/1000)</f>
        <v>0.32794255999478622</v>
      </c>
      <c r="DE178" s="28"/>
      <c r="DF178" s="28">
        <v>0.2</v>
      </c>
      <c r="DG178" s="28">
        <v>0.12</v>
      </c>
      <c r="DH178" s="28" t="str">
        <f t="shared" si="203"/>
        <v xml:space="preserve">  </v>
      </c>
      <c r="DI178" s="335"/>
      <c r="DJ178" s="31">
        <f>CX178/BY178*100</f>
        <v>4.0064183104978541</v>
      </c>
      <c r="DK178" s="550">
        <f>100*DD178/CE178</f>
        <v>3.9169480283174805</v>
      </c>
    </row>
    <row r="179" spans="1:116" ht="15" x14ac:dyDescent="0.25">
      <c r="A179" s="536" t="s">
        <v>2187</v>
      </c>
      <c r="B179" s="173" t="s">
        <v>1316</v>
      </c>
      <c r="C179" s="102" t="s">
        <v>586</v>
      </c>
      <c r="D179" s="102">
        <v>2</v>
      </c>
      <c r="E179" s="213"/>
      <c r="F179" s="421">
        <v>4</v>
      </c>
      <c r="G179" s="420">
        <v>88888823</v>
      </c>
      <c r="H179" s="420">
        <v>201203151600</v>
      </c>
      <c r="I179" s="420"/>
      <c r="J179" s="102" t="s">
        <v>592</v>
      </c>
      <c r="K179" s="167" t="s">
        <v>124</v>
      </c>
      <c r="L179" s="167"/>
      <c r="M179" s="419" t="s">
        <v>521</v>
      </c>
      <c r="N179" s="419"/>
      <c r="O179" s="417" t="s">
        <v>42</v>
      </c>
      <c r="P179" s="117">
        <v>40983</v>
      </c>
      <c r="Q179" s="112">
        <v>0.66666666666666663</v>
      </c>
      <c r="R179" s="102" t="s">
        <v>593</v>
      </c>
      <c r="S179" s="29" t="s">
        <v>593</v>
      </c>
      <c r="T179" s="245">
        <v>130.69999999999999</v>
      </c>
      <c r="U179" s="33">
        <v>130.80000000000001</v>
      </c>
      <c r="V179" s="33">
        <f t="shared" si="164"/>
        <v>0.10000000000002274</v>
      </c>
      <c r="W179" s="29">
        <v>595</v>
      </c>
      <c r="X179" s="33">
        <f t="shared" si="165"/>
        <v>0.16806722689079454</v>
      </c>
      <c r="Y179" s="281" t="str">
        <f t="shared" si="147"/>
        <v>&lt;MDL</v>
      </c>
      <c r="Z179" s="29" t="s">
        <v>593</v>
      </c>
      <c r="AA179" s="245">
        <v>130.4</v>
      </c>
      <c r="AB179" s="275">
        <v>130.39999999999998</v>
      </c>
      <c r="AC179" s="33">
        <f t="shared" si="166"/>
        <v>0</v>
      </c>
      <c r="AD179" s="29">
        <v>515</v>
      </c>
      <c r="AE179" s="33">
        <f t="shared" si="167"/>
        <v>0</v>
      </c>
      <c r="AF179" s="281" t="str">
        <f t="shared" si="149"/>
        <v>&lt;MDL</v>
      </c>
      <c r="AG179" s="29" t="s">
        <v>593</v>
      </c>
      <c r="AH179" s="245">
        <v>130.9</v>
      </c>
      <c r="AI179" s="275">
        <v>130.80000000000001</v>
      </c>
      <c r="AJ179" s="33">
        <f t="shared" si="168"/>
        <v>-9.9999999999994316E-2</v>
      </c>
      <c r="AK179" s="29">
        <v>530</v>
      </c>
      <c r="AL179" s="33">
        <f t="shared" si="169"/>
        <v>-0.18867924528300814</v>
      </c>
      <c r="AM179" s="281" t="str">
        <f t="shared" si="142"/>
        <v>&lt;MDL</v>
      </c>
      <c r="AN179" s="49">
        <f t="shared" si="170"/>
        <v>-6.8706727974045352E-3</v>
      </c>
      <c r="AO179" s="49">
        <f t="shared" si="171"/>
        <v>0.17847245154541411</v>
      </c>
      <c r="AP179" s="49">
        <f t="shared" si="187"/>
        <v>-2597.5978889990779</v>
      </c>
      <c r="AQ179" s="9">
        <f t="shared" si="172"/>
        <v>3</v>
      </c>
      <c r="AR179" s="429" t="str">
        <f t="shared" si="153"/>
        <v>&lt;MDL</v>
      </c>
      <c r="AS179" s="494"/>
      <c r="AT179" s="662" t="s">
        <v>178</v>
      </c>
      <c r="AU179" s="662" t="s">
        <v>178</v>
      </c>
      <c r="AV179" s="662" t="s">
        <v>178</v>
      </c>
      <c r="AW179" s="661" t="s">
        <v>2720</v>
      </c>
      <c r="AX179" s="661" t="s">
        <v>2720</v>
      </c>
      <c r="AY179" s="10"/>
      <c r="AZ179" s="334"/>
      <c r="BA179" s="662" t="s">
        <v>178</v>
      </c>
      <c r="BB179" s="662" t="s">
        <v>178</v>
      </c>
      <c r="BC179" s="662" t="s">
        <v>178</v>
      </c>
      <c r="BD179" s="661" t="s">
        <v>2720</v>
      </c>
      <c r="BE179" s="661" t="s">
        <v>2720</v>
      </c>
      <c r="BF179" s="10" t="str">
        <f t="shared" si="173"/>
        <v xml:space="preserve">  </v>
      </c>
      <c r="BG179" s="334"/>
      <c r="BH179" s="852" t="s">
        <v>178</v>
      </c>
      <c r="BI179" s="18"/>
      <c r="BJ179" s="28">
        <v>-2.6654751173661229E-2</v>
      </c>
      <c r="BK179" s="28"/>
      <c r="BL179" s="28">
        <v>0.1</v>
      </c>
      <c r="BM179" s="28">
        <v>1</v>
      </c>
      <c r="BN179" s="31" t="str">
        <f t="shared" si="174"/>
        <v>&lt;MDL</v>
      </c>
      <c r="BP179" s="417"/>
      <c r="BQ179" s="716">
        <v>9.2919215298067556E-4</v>
      </c>
      <c r="BS179" s="727">
        <v>6.0000000000000001E-3</v>
      </c>
      <c r="BT179" s="716">
        <v>0.01</v>
      </c>
      <c r="BU179" s="31" t="str">
        <f t="shared" si="175"/>
        <v>&lt;MDL</v>
      </c>
      <c r="BV179" s="520"/>
      <c r="BW179" s="31" t="s">
        <v>79</v>
      </c>
      <c r="BX179" s="336"/>
      <c r="BY179" s="28" t="s">
        <v>2667</v>
      </c>
      <c r="BZ179" s="237"/>
      <c r="CA179" s="237"/>
      <c r="CB179" s="237"/>
      <c r="CC179" s="237" t="s">
        <v>79</v>
      </c>
      <c r="CD179" s="498" t="s">
        <v>3060</v>
      </c>
      <c r="CE179" s="840">
        <v>0.43261260564526216</v>
      </c>
      <c r="CF179" s="547"/>
      <c r="CG179" s="660">
        <v>0.5</v>
      </c>
      <c r="CH179" s="660">
        <v>3</v>
      </c>
      <c r="CI179" s="31" t="str">
        <f t="shared" si="177"/>
        <v>&lt;MDL</v>
      </c>
      <c r="CJ179" s="824"/>
      <c r="CK179" s="227" t="s">
        <v>2667</v>
      </c>
      <c r="CL179" s="5"/>
      <c r="CM179" s="227"/>
      <c r="CN179" s="227"/>
      <c r="CO179" s="31" t="s">
        <v>79</v>
      </c>
      <c r="CP179" s="658"/>
      <c r="CQ179" s="840">
        <v>4.2523873418467504E-3</v>
      </c>
      <c r="CR179" s="28"/>
      <c r="CS179" s="227">
        <v>0.1</v>
      </c>
      <c r="CT179" s="464">
        <v>0.13</v>
      </c>
      <c r="CU179" s="31" t="str">
        <f t="shared" si="193"/>
        <v>&lt;MDL</v>
      </c>
      <c r="CW179" s="336" t="s">
        <v>79</v>
      </c>
      <c r="CX179" s="909" t="s">
        <v>2667</v>
      </c>
      <c r="CY179" s="227"/>
      <c r="CZ179" s="10">
        <v>1.2</v>
      </c>
      <c r="DA179" s="910">
        <v>0.7</v>
      </c>
      <c r="DB179" s="457" t="s">
        <v>79</v>
      </c>
      <c r="DC179" s="519"/>
      <c r="DD179" s="31" t="s">
        <v>79</v>
      </c>
      <c r="DE179" s="237"/>
      <c r="DF179" s="237"/>
      <c r="DG179" s="237"/>
      <c r="DH179" s="237"/>
      <c r="DI179" s="498"/>
      <c r="DJ179" s="31" t="s">
        <v>79</v>
      </c>
      <c r="DK179" s="336" t="s">
        <v>79</v>
      </c>
    </row>
    <row r="180" spans="1:116" ht="45" x14ac:dyDescent="0.25">
      <c r="A180" s="536" t="s">
        <v>2188</v>
      </c>
      <c r="B180" s="173" t="s">
        <v>1317</v>
      </c>
      <c r="C180" s="419" t="s">
        <v>584</v>
      </c>
      <c r="D180" s="419">
        <v>9</v>
      </c>
      <c r="E180" s="213"/>
      <c r="F180" s="421">
        <v>1</v>
      </c>
      <c r="G180" s="420">
        <v>11452600</v>
      </c>
      <c r="H180" s="420">
        <v>201203161330</v>
      </c>
      <c r="I180" s="420"/>
      <c r="J180" s="102" t="s">
        <v>594</v>
      </c>
      <c r="K180" s="663" t="s">
        <v>2556</v>
      </c>
      <c r="L180" s="163" t="s">
        <v>1658</v>
      </c>
      <c r="M180" s="419" t="s">
        <v>533</v>
      </c>
      <c r="N180" s="419"/>
      <c r="O180" s="419"/>
      <c r="P180" s="117">
        <v>40984</v>
      </c>
      <c r="Q180" s="112">
        <v>0.5625</v>
      </c>
      <c r="R180" s="102" t="s">
        <v>595</v>
      </c>
      <c r="S180" s="29" t="s">
        <v>595</v>
      </c>
      <c r="T180" s="245">
        <v>131.9</v>
      </c>
      <c r="U180" s="33">
        <v>141</v>
      </c>
      <c r="V180" s="33">
        <f t="shared" si="164"/>
        <v>9.0999999999999943</v>
      </c>
      <c r="W180" s="29">
        <v>307</v>
      </c>
      <c r="X180" s="33">
        <f t="shared" si="165"/>
        <v>29.641693811074902</v>
      </c>
      <c r="Y180" s="281" t="str">
        <f t="shared" si="147"/>
        <v xml:space="preserve">  </v>
      </c>
      <c r="Z180" s="29" t="s">
        <v>595</v>
      </c>
      <c r="AA180" s="245">
        <v>131.19999999999999</v>
      </c>
      <c r="AB180" s="275">
        <v>140</v>
      </c>
      <c r="AC180" s="33">
        <f t="shared" si="166"/>
        <v>8.8000000000000114</v>
      </c>
      <c r="AD180" s="29">
        <v>324</v>
      </c>
      <c r="AE180" s="33">
        <f t="shared" si="167"/>
        <v>27.160493827160529</v>
      </c>
      <c r="AF180" s="281" t="str">
        <f t="shared" si="149"/>
        <v xml:space="preserve">  </v>
      </c>
      <c r="AG180" s="29" t="s">
        <v>595</v>
      </c>
      <c r="AH180" s="245">
        <v>131.1</v>
      </c>
      <c r="AI180" s="275">
        <v>143.19999999999999</v>
      </c>
      <c r="AJ180" s="33">
        <f t="shared" si="168"/>
        <v>12.099999999999994</v>
      </c>
      <c r="AK180" s="29">
        <v>462</v>
      </c>
      <c r="AL180" s="33">
        <f t="shared" si="169"/>
        <v>26.190476190476176</v>
      </c>
      <c r="AM180" s="281" t="str">
        <f t="shared" si="142"/>
        <v xml:space="preserve">  </v>
      </c>
      <c r="AN180" s="49">
        <f t="shared" si="170"/>
        <v>27.664221276237203</v>
      </c>
      <c r="AO180" s="49">
        <f t="shared" si="171"/>
        <v>1.7798965625557437</v>
      </c>
      <c r="AP180" s="49">
        <f t="shared" si="187"/>
        <v>6.4339297491255447</v>
      </c>
      <c r="AQ180" s="9">
        <f t="shared" si="172"/>
        <v>3</v>
      </c>
      <c r="AR180" s="429" t="str">
        <f t="shared" si="153"/>
        <v xml:space="preserve">  </v>
      </c>
      <c r="AS180" s="494"/>
      <c r="AT180" s="662" t="s">
        <v>178</v>
      </c>
      <c r="AU180" s="662" t="s">
        <v>178</v>
      </c>
      <c r="AV180" s="662" t="s">
        <v>178</v>
      </c>
      <c r="AW180" s="661" t="s">
        <v>2720</v>
      </c>
      <c r="AX180" s="661" t="s">
        <v>2720</v>
      </c>
      <c r="AY180" s="10"/>
      <c r="AZ180" s="334"/>
      <c r="BA180" s="662" t="s">
        <v>178</v>
      </c>
      <c r="BB180" s="662" t="s">
        <v>178</v>
      </c>
      <c r="BC180" s="662" t="s">
        <v>178</v>
      </c>
      <c r="BD180" s="661" t="s">
        <v>2720</v>
      </c>
      <c r="BE180" s="661" t="s">
        <v>2720</v>
      </c>
      <c r="BF180" s="10" t="str">
        <f t="shared" si="173"/>
        <v xml:space="preserve">  </v>
      </c>
      <c r="BG180" s="334"/>
      <c r="BH180" s="852" t="s">
        <v>178</v>
      </c>
      <c r="BI180" s="18"/>
      <c r="BJ180" s="28">
        <v>6.3262663803440731</v>
      </c>
      <c r="BK180" s="28"/>
      <c r="BL180" s="28">
        <v>0.1</v>
      </c>
      <c r="BM180" s="28">
        <v>1</v>
      </c>
      <c r="BN180" s="31" t="str">
        <f t="shared" si="174"/>
        <v xml:space="preserve">  </v>
      </c>
      <c r="BP180" s="417"/>
      <c r="BQ180" s="716">
        <v>0.23951760431057317</v>
      </c>
      <c r="BR180" s="716">
        <v>1.7312916793558869E-3</v>
      </c>
      <c r="BS180" s="727">
        <v>6.0000000000000001E-3</v>
      </c>
      <c r="BT180" s="716">
        <v>0.01</v>
      </c>
      <c r="BU180" s="31" t="str">
        <f t="shared" si="175"/>
        <v xml:space="preserve">  </v>
      </c>
      <c r="BV180" s="520"/>
      <c r="BW180" s="31">
        <f>BQ180/BJ180*100</f>
        <v>3.7860815512726838</v>
      </c>
      <c r="BX180" s="336"/>
      <c r="BY180" s="33">
        <v>420.90142870474921</v>
      </c>
      <c r="BZ180" s="31"/>
      <c r="CA180" s="680">
        <v>2</v>
      </c>
      <c r="CB180" s="680">
        <v>13</v>
      </c>
      <c r="CC180" s="680" t="str">
        <f t="shared" ref="CC180:CC181" si="204">IF(BY180&lt;CA180,"&lt;MDL",IF(BY180&lt;CB180,"E, &lt;RL",IF(BY180&gt;CB180,"  ",)))</f>
        <v xml:space="preserve">  </v>
      </c>
      <c r="CD180" s="498"/>
      <c r="CE180" s="547">
        <f>BY180*(X180/1000)</f>
        <v>12.476231274310148</v>
      </c>
      <c r="CF180" s="837">
        <v>7.7471894646356995E-2</v>
      </c>
      <c r="CG180" s="660">
        <v>0.5</v>
      </c>
      <c r="CH180" s="660">
        <v>3</v>
      </c>
      <c r="CI180" s="31" t="str">
        <f t="shared" si="177"/>
        <v xml:space="preserve">  </v>
      </c>
      <c r="CJ180" s="824"/>
      <c r="CK180" s="227">
        <v>7.7468115806975124</v>
      </c>
      <c r="CL180" s="5"/>
      <c r="CM180" s="227">
        <v>0.6</v>
      </c>
      <c r="CN180" s="227">
        <v>0.8</v>
      </c>
      <c r="CO180" s="31" t="str">
        <f t="shared" si="145"/>
        <v xml:space="preserve">  </v>
      </c>
      <c r="CP180" s="658"/>
      <c r="CQ180" s="28">
        <f>CK180*(AE180/1000)</f>
        <v>0.21040722811771048</v>
      </c>
      <c r="CR180" s="28"/>
      <c r="CS180" s="227">
        <v>0.1</v>
      </c>
      <c r="CT180" s="464">
        <v>0.13</v>
      </c>
      <c r="CU180" s="31" t="str">
        <f t="shared" si="193"/>
        <v xml:space="preserve">  </v>
      </c>
      <c r="CW180" s="336">
        <f>CK180/BY180*100</f>
        <v>1.8405286968345473</v>
      </c>
      <c r="CX180" s="227">
        <v>22.084514261563218</v>
      </c>
      <c r="CY180" s="227"/>
      <c r="CZ180" s="10">
        <v>1.2</v>
      </c>
      <c r="DA180" s="910">
        <v>0.7</v>
      </c>
      <c r="DB180" s="675" t="str">
        <f t="shared" ref="DB180:DB181" si="205">IF(CX180&lt;DA180,"&lt;MDL",IF(CX180&lt;CZ180,"E, &lt;RL",IF(CX180&gt;CZ180,"  ",)))</f>
        <v xml:space="preserve">  </v>
      </c>
      <c r="DC180" s="519"/>
      <c r="DD180" s="28">
        <f>CX180*(AL180/1000)</f>
        <v>0.57840394494570302</v>
      </c>
      <c r="DE180" s="28"/>
      <c r="DF180" s="28">
        <v>0.2</v>
      </c>
      <c r="DG180" s="28">
        <v>0.12</v>
      </c>
      <c r="DH180" s="28" t="str">
        <f t="shared" ref="DH180:DH181" si="206">IF(DD180&lt;DG180,"&lt;MDL",IF(DD180&lt;DF180,"E, &lt;RL",IF(DD180&gt;DF180,"  ",)))</f>
        <v xml:space="preserve">  </v>
      </c>
      <c r="DI180" s="335"/>
      <c r="DJ180" s="31">
        <f>CX180/BY180*100</f>
        <v>5.2469563549652136</v>
      </c>
      <c r="DK180" s="550">
        <f>100*DD180/CE180</f>
        <v>4.6360469939083018</v>
      </c>
    </row>
    <row r="181" spans="1:116" ht="45" x14ac:dyDescent="0.25">
      <c r="A181" s="536" t="s">
        <v>2189</v>
      </c>
      <c r="B181" s="173" t="s">
        <v>1318</v>
      </c>
      <c r="C181" s="419" t="s">
        <v>584</v>
      </c>
      <c r="D181" s="419">
        <v>9</v>
      </c>
      <c r="E181" s="213"/>
      <c r="F181" s="421">
        <v>1</v>
      </c>
      <c r="G181" s="420">
        <v>11452900</v>
      </c>
      <c r="H181" s="420">
        <v>201203161510</v>
      </c>
      <c r="I181" s="420"/>
      <c r="J181" s="102" t="s">
        <v>596</v>
      </c>
      <c r="K181" s="663" t="s">
        <v>2558</v>
      </c>
      <c r="L181" s="165" t="s">
        <v>729</v>
      </c>
      <c r="M181" s="419" t="s">
        <v>43</v>
      </c>
      <c r="N181" s="419"/>
      <c r="O181" s="419"/>
      <c r="P181" s="117">
        <v>40984</v>
      </c>
      <c r="Q181" s="112">
        <v>0.63194444444444442</v>
      </c>
      <c r="R181" s="102" t="s">
        <v>597</v>
      </c>
      <c r="S181" s="29" t="s">
        <v>597</v>
      </c>
      <c r="T181" s="245">
        <v>130.5</v>
      </c>
      <c r="U181" s="33">
        <v>140.19999999999999</v>
      </c>
      <c r="V181" s="33">
        <f t="shared" si="164"/>
        <v>9.6999999999999886</v>
      </c>
      <c r="W181" s="29">
        <v>388</v>
      </c>
      <c r="X181" s="33">
        <f t="shared" si="165"/>
        <v>24.999999999999972</v>
      </c>
      <c r="Y181" s="281" t="str">
        <f t="shared" si="147"/>
        <v xml:space="preserve">  </v>
      </c>
      <c r="Z181" s="29" t="s">
        <v>597</v>
      </c>
      <c r="AA181" s="245">
        <v>130.69999999999999</v>
      </c>
      <c r="AB181" s="275">
        <v>139.9</v>
      </c>
      <c r="AC181" s="33">
        <f t="shared" si="166"/>
        <v>9.2000000000000171</v>
      </c>
      <c r="AD181" s="29">
        <v>352</v>
      </c>
      <c r="AE181" s="33">
        <f t="shared" si="167"/>
        <v>26.136363636363686</v>
      </c>
      <c r="AF181" s="281" t="str">
        <f t="shared" si="149"/>
        <v xml:space="preserve">  </v>
      </c>
      <c r="AG181" s="29" t="s">
        <v>597</v>
      </c>
      <c r="AH181" s="245">
        <v>132.69999999999999</v>
      </c>
      <c r="AI181" s="275">
        <v>142.9</v>
      </c>
      <c r="AJ181" s="33">
        <f t="shared" si="168"/>
        <v>10.200000000000017</v>
      </c>
      <c r="AK181" s="29">
        <v>442</v>
      </c>
      <c r="AL181" s="33">
        <f t="shared" si="169"/>
        <v>23.076923076923116</v>
      </c>
      <c r="AM181" s="281" t="str">
        <f t="shared" si="142"/>
        <v xml:space="preserve">  </v>
      </c>
      <c r="AN181" s="49">
        <f t="shared" si="170"/>
        <v>24.737762237762258</v>
      </c>
      <c r="AO181" s="49">
        <f t="shared" si="171"/>
        <v>1.5464865395938923</v>
      </c>
      <c r="AP181" s="49">
        <f t="shared" si="187"/>
        <v>6.2515215593477436</v>
      </c>
      <c r="AQ181" s="9">
        <f t="shared" si="172"/>
        <v>3</v>
      </c>
      <c r="AR181" s="429" t="str">
        <f t="shared" si="153"/>
        <v xml:space="preserve">  </v>
      </c>
      <c r="AS181" s="494"/>
      <c r="AT181" s="662" t="s">
        <v>178</v>
      </c>
      <c r="AU181" s="662" t="s">
        <v>178</v>
      </c>
      <c r="AV181" s="662" t="s">
        <v>178</v>
      </c>
      <c r="AW181" s="661" t="s">
        <v>2720</v>
      </c>
      <c r="AX181" s="661" t="s">
        <v>2720</v>
      </c>
      <c r="AY181" s="10"/>
      <c r="AZ181" s="334"/>
      <c r="BA181" s="662" t="s">
        <v>178</v>
      </c>
      <c r="BB181" s="662" t="s">
        <v>178</v>
      </c>
      <c r="BC181" s="662" t="s">
        <v>178</v>
      </c>
      <c r="BD181" s="661" t="s">
        <v>2720</v>
      </c>
      <c r="BE181" s="661" t="s">
        <v>2720</v>
      </c>
      <c r="BF181" s="10" t="str">
        <f t="shared" si="173"/>
        <v xml:space="preserve">  </v>
      </c>
      <c r="BG181" s="334"/>
      <c r="BH181" s="852" t="s">
        <v>178</v>
      </c>
      <c r="BI181" s="18"/>
      <c r="BJ181" s="28">
        <v>2.0303867842343792</v>
      </c>
      <c r="BK181" s="28"/>
      <c r="BL181" s="28">
        <v>0.1</v>
      </c>
      <c r="BM181" s="28">
        <v>1</v>
      </c>
      <c r="BN181" s="31" t="str">
        <f t="shared" si="174"/>
        <v xml:space="preserve">  </v>
      </c>
      <c r="BP181" s="417"/>
      <c r="BQ181" s="716">
        <v>0.12067990953309375</v>
      </c>
      <c r="BS181" s="727">
        <v>6.0000000000000001E-3</v>
      </c>
      <c r="BT181" s="716">
        <v>0.01</v>
      </c>
      <c r="BU181" s="31" t="str">
        <f t="shared" si="175"/>
        <v xml:space="preserve">  </v>
      </c>
      <c r="BV181" s="520"/>
      <c r="BW181" s="31">
        <f>BQ181/BJ181*100</f>
        <v>5.9436906539263097</v>
      </c>
      <c r="BX181" s="336"/>
      <c r="BY181" s="33">
        <v>338.01397843466378</v>
      </c>
      <c r="BZ181" s="31"/>
      <c r="CA181" s="680">
        <v>2</v>
      </c>
      <c r="CB181" s="680">
        <v>13</v>
      </c>
      <c r="CC181" s="680" t="str">
        <f t="shared" si="204"/>
        <v xml:space="preserve">  </v>
      </c>
      <c r="CD181" s="498"/>
      <c r="CE181" s="547">
        <f>BY181*(X181/1000)</f>
        <v>8.450349460866585</v>
      </c>
      <c r="CF181" s="837">
        <v>0.23060739651506021</v>
      </c>
      <c r="CG181" s="660">
        <v>0.5</v>
      </c>
      <c r="CH181" s="660">
        <v>3</v>
      </c>
      <c r="CI181" s="31" t="str">
        <f t="shared" si="177"/>
        <v xml:space="preserve">  </v>
      </c>
      <c r="CJ181" s="824"/>
      <c r="CK181" s="227">
        <v>7.97054243103441</v>
      </c>
      <c r="CL181" s="5"/>
      <c r="CM181" s="227">
        <v>0.6</v>
      </c>
      <c r="CN181" s="227">
        <v>0.8</v>
      </c>
      <c r="CO181" s="31" t="str">
        <f t="shared" si="145"/>
        <v xml:space="preserve">  </v>
      </c>
      <c r="CP181" s="658"/>
      <c r="CQ181" s="28">
        <f>CK181*(AE181/1000)</f>
        <v>0.20832099535658158</v>
      </c>
      <c r="CR181" s="28"/>
      <c r="CS181" s="227">
        <v>0.1</v>
      </c>
      <c r="CT181" s="464">
        <v>0.13</v>
      </c>
      <c r="CU181" s="31" t="str">
        <f t="shared" si="193"/>
        <v xml:space="preserve">  </v>
      </c>
      <c r="CW181" s="336">
        <f>CK181/BY181*100</f>
        <v>2.358051127928448</v>
      </c>
      <c r="CX181" s="227">
        <v>14.487883070686134</v>
      </c>
      <c r="CY181" s="227"/>
      <c r="CZ181" s="10">
        <v>1.2</v>
      </c>
      <c r="DA181" s="910">
        <v>0.7</v>
      </c>
      <c r="DB181" s="675" t="str">
        <f t="shared" si="205"/>
        <v xml:space="preserve">  </v>
      </c>
      <c r="DC181" s="519"/>
      <c r="DD181" s="28">
        <f>CX181*(AL181/1000)</f>
        <v>0.33433576316968061</v>
      </c>
      <c r="DE181" s="28"/>
      <c r="DF181" s="28">
        <v>0.2</v>
      </c>
      <c r="DG181" s="28">
        <v>0.12</v>
      </c>
      <c r="DH181" s="28" t="str">
        <f t="shared" si="206"/>
        <v xml:space="preserve">  </v>
      </c>
      <c r="DI181" s="335"/>
      <c r="DJ181" s="31">
        <f>CX181/BY181*100</f>
        <v>4.2861786775148296</v>
      </c>
      <c r="DK181" s="550">
        <f>100*DD181/CE181</f>
        <v>3.9564726253983156</v>
      </c>
    </row>
    <row r="182" spans="1:116" ht="15" x14ac:dyDescent="0.25">
      <c r="A182" s="536" t="s">
        <v>2190</v>
      </c>
      <c r="B182" s="173" t="s">
        <v>1319</v>
      </c>
      <c r="C182" s="102" t="s">
        <v>586</v>
      </c>
      <c r="D182" s="102">
        <v>2</v>
      </c>
      <c r="E182" s="213"/>
      <c r="F182" s="421">
        <v>4</v>
      </c>
      <c r="G182" s="420">
        <v>88888823</v>
      </c>
      <c r="H182" s="420">
        <v>201203181200</v>
      </c>
      <c r="I182" s="420"/>
      <c r="J182" s="102" t="s">
        <v>598</v>
      </c>
      <c r="K182" s="167" t="s">
        <v>124</v>
      </c>
      <c r="L182" s="167"/>
      <c r="M182" s="419" t="s">
        <v>521</v>
      </c>
      <c r="N182" s="419"/>
      <c r="O182" s="417" t="s">
        <v>42</v>
      </c>
      <c r="P182" s="117">
        <v>40986</v>
      </c>
      <c r="Q182" s="112">
        <v>0.5</v>
      </c>
      <c r="R182" s="339" t="s">
        <v>607</v>
      </c>
      <c r="S182" s="261" t="s">
        <v>607</v>
      </c>
      <c r="T182" s="245">
        <v>129.9</v>
      </c>
      <c r="U182" s="33">
        <v>129.70000000000002</v>
      </c>
      <c r="V182" s="33">
        <f t="shared" si="164"/>
        <v>-0.19999999999998863</v>
      </c>
      <c r="W182" s="29">
        <v>1218</v>
      </c>
      <c r="X182" s="33">
        <f t="shared" si="165"/>
        <v>-0.16420361247946522</v>
      </c>
      <c r="Y182" s="281" t="str">
        <f t="shared" si="147"/>
        <v>&lt;MDL</v>
      </c>
      <c r="Z182" s="261" t="s">
        <v>607</v>
      </c>
      <c r="AA182" s="245">
        <v>130.6</v>
      </c>
      <c r="AB182" s="275">
        <v>130.39999999999998</v>
      </c>
      <c r="AC182" s="33">
        <f t="shared" si="166"/>
        <v>-0.20000000000001705</v>
      </c>
      <c r="AD182" s="29">
        <v>1555</v>
      </c>
      <c r="AE182" s="33">
        <f t="shared" si="167"/>
        <v>-0.12861736334406243</v>
      </c>
      <c r="AF182" s="281" t="str">
        <f t="shared" si="149"/>
        <v>&lt;MDL</v>
      </c>
      <c r="AG182" s="261" t="s">
        <v>607</v>
      </c>
      <c r="AH182" s="245">
        <v>130.4</v>
      </c>
      <c r="AI182" s="275">
        <v>130.20000000000002</v>
      </c>
      <c r="AJ182" s="33">
        <f t="shared" si="168"/>
        <v>-0.19999999999998863</v>
      </c>
      <c r="AK182" s="29">
        <v>1044</v>
      </c>
      <c r="AL182" s="33">
        <f t="shared" si="169"/>
        <v>-0.19157088122604274</v>
      </c>
      <c r="AM182" s="281" t="str">
        <f t="shared" si="142"/>
        <v>&lt;MDL</v>
      </c>
      <c r="AN182" s="49">
        <f t="shared" si="170"/>
        <v>-0.16146395234985678</v>
      </c>
      <c r="AO182" s="49">
        <f t="shared" si="171"/>
        <v>3.1566052281660775E-2</v>
      </c>
      <c r="AP182" s="49">
        <f t="shared" si="187"/>
        <v>-19.549906850579319</v>
      </c>
      <c r="AQ182" s="9">
        <f t="shared" si="172"/>
        <v>3</v>
      </c>
      <c r="AR182" s="429" t="str">
        <f t="shared" si="153"/>
        <v>&lt;MDL</v>
      </c>
      <c r="AS182" s="494"/>
      <c r="AT182" s="662" t="s">
        <v>178</v>
      </c>
      <c r="AU182" s="662" t="s">
        <v>178</v>
      </c>
      <c r="AV182" s="662" t="s">
        <v>178</v>
      </c>
      <c r="AW182" s="661" t="s">
        <v>2720</v>
      </c>
      <c r="AX182" s="661" t="s">
        <v>2720</v>
      </c>
      <c r="AY182" s="10"/>
      <c r="AZ182" s="334"/>
      <c r="BA182" s="662" t="s">
        <v>178</v>
      </c>
      <c r="BB182" s="662" t="s">
        <v>178</v>
      </c>
      <c r="BC182" s="662" t="s">
        <v>178</v>
      </c>
      <c r="BD182" s="661" t="s">
        <v>2720</v>
      </c>
      <c r="BE182" s="661" t="s">
        <v>2720</v>
      </c>
      <c r="BF182" s="10" t="str">
        <f t="shared" si="173"/>
        <v xml:space="preserve">  </v>
      </c>
      <c r="BG182" s="334"/>
      <c r="BH182" s="852" t="s">
        <v>178</v>
      </c>
      <c r="BI182" s="18"/>
      <c r="BJ182" s="28">
        <v>-9.0285420238205114E-2</v>
      </c>
      <c r="BK182" s="28"/>
      <c r="BL182" s="28">
        <v>0.1</v>
      </c>
      <c r="BM182" s="28">
        <v>1</v>
      </c>
      <c r="BN182" s="31" t="str">
        <f t="shared" si="174"/>
        <v>&lt;MDL</v>
      </c>
      <c r="BP182" s="417"/>
      <c r="BQ182" s="716">
        <v>6.8666638999003164E-4</v>
      </c>
      <c r="BS182" s="727">
        <v>6.0000000000000001E-3</v>
      </c>
      <c r="BT182" s="716">
        <v>0.01</v>
      </c>
      <c r="BU182" s="31" t="str">
        <f t="shared" si="175"/>
        <v>&lt;MDL</v>
      </c>
      <c r="BV182" s="520"/>
      <c r="BW182" s="31" t="s">
        <v>79</v>
      </c>
      <c r="BX182" s="336"/>
      <c r="BY182" s="28" t="s">
        <v>2667</v>
      </c>
      <c r="BZ182" s="237"/>
      <c r="CA182" s="237"/>
      <c r="CB182" s="237"/>
      <c r="CC182" s="237" t="s">
        <v>79</v>
      </c>
      <c r="CD182" s="335" t="s">
        <v>3061</v>
      </c>
      <c r="CE182" s="840">
        <v>7.7471894646356995E-2</v>
      </c>
      <c r="CF182" s="837"/>
      <c r="CG182" s="660">
        <v>0.5</v>
      </c>
      <c r="CH182" s="660">
        <v>3</v>
      </c>
      <c r="CI182" s="31" t="str">
        <f t="shared" si="177"/>
        <v>&lt;MDL</v>
      </c>
      <c r="CJ182" s="824"/>
      <c r="CK182" s="227" t="s">
        <v>2667</v>
      </c>
      <c r="CL182" s="5"/>
      <c r="CM182" s="227"/>
      <c r="CN182" s="227"/>
      <c r="CO182" s="31" t="s">
        <v>79</v>
      </c>
      <c r="CP182" s="658"/>
      <c r="CQ182" s="840">
        <v>1.2266247482290028E-3</v>
      </c>
      <c r="CR182" s="28"/>
      <c r="CS182" s="227">
        <v>0.1</v>
      </c>
      <c r="CT182" s="464">
        <v>0.13</v>
      </c>
      <c r="CU182" s="31" t="str">
        <f t="shared" si="193"/>
        <v>&lt;MDL</v>
      </c>
      <c r="CW182" s="336" t="s">
        <v>79</v>
      </c>
      <c r="CX182" s="909" t="s">
        <v>2667</v>
      </c>
      <c r="CY182" s="227"/>
      <c r="CZ182" s="10">
        <v>1.2</v>
      </c>
      <c r="DA182" s="910">
        <v>0.7</v>
      </c>
      <c r="DB182" s="457" t="s">
        <v>79</v>
      </c>
      <c r="DC182" s="519"/>
      <c r="DD182" s="31" t="s">
        <v>79</v>
      </c>
      <c r="DE182" s="237"/>
      <c r="DF182" s="237"/>
      <c r="DG182" s="237"/>
      <c r="DH182" s="237"/>
      <c r="DI182" s="498"/>
      <c r="DJ182" s="31" t="s">
        <v>79</v>
      </c>
      <c r="DK182" s="336" t="s">
        <v>79</v>
      </c>
    </row>
    <row r="183" spans="1:116" ht="45" x14ac:dyDescent="0.25">
      <c r="A183" s="536" t="s">
        <v>2191</v>
      </c>
      <c r="B183" s="173" t="s">
        <v>1320</v>
      </c>
      <c r="C183" s="419" t="s">
        <v>584</v>
      </c>
      <c r="D183" s="419">
        <v>9</v>
      </c>
      <c r="E183" s="213"/>
      <c r="F183" s="421">
        <v>1</v>
      </c>
      <c r="G183" s="420">
        <v>11452900</v>
      </c>
      <c r="H183" s="420">
        <v>201203171410</v>
      </c>
      <c r="I183" s="420"/>
      <c r="J183" s="102" t="s">
        <v>599</v>
      </c>
      <c r="K183" s="663" t="s">
        <v>2558</v>
      </c>
      <c r="L183" s="165" t="s">
        <v>729</v>
      </c>
      <c r="M183" s="419" t="s">
        <v>43</v>
      </c>
      <c r="N183" s="419"/>
      <c r="O183" s="419"/>
      <c r="P183" s="117">
        <v>40985</v>
      </c>
      <c r="Q183" s="112">
        <v>0.59027777777777779</v>
      </c>
      <c r="R183" s="102" t="s">
        <v>600</v>
      </c>
      <c r="S183" s="29" t="s">
        <v>600</v>
      </c>
      <c r="T183" s="245">
        <v>131</v>
      </c>
      <c r="U183" s="33">
        <v>139.6</v>
      </c>
      <c r="V183" s="33">
        <f t="shared" si="164"/>
        <v>8.5999999999999943</v>
      </c>
      <c r="W183" s="29">
        <v>396</v>
      </c>
      <c r="X183" s="33">
        <f t="shared" si="165"/>
        <v>21.717171717171702</v>
      </c>
      <c r="Y183" s="281" t="str">
        <f t="shared" si="147"/>
        <v xml:space="preserve">  </v>
      </c>
      <c r="Z183" s="29" t="s">
        <v>600</v>
      </c>
      <c r="AA183" s="245">
        <v>132.6</v>
      </c>
      <c r="AB183" s="275">
        <v>144.30000000000001</v>
      </c>
      <c r="AC183" s="33">
        <f t="shared" si="166"/>
        <v>11.700000000000017</v>
      </c>
      <c r="AD183" s="29">
        <v>520</v>
      </c>
      <c r="AE183" s="33">
        <f t="shared" si="167"/>
        <v>22.500000000000032</v>
      </c>
      <c r="AF183" s="281" t="str">
        <f t="shared" si="149"/>
        <v xml:space="preserve">  </v>
      </c>
      <c r="AG183" s="29" t="s">
        <v>600</v>
      </c>
      <c r="AH183" s="245">
        <v>132.69999999999999</v>
      </c>
      <c r="AI183" s="275">
        <v>143.5</v>
      </c>
      <c r="AJ183" s="33">
        <f t="shared" si="168"/>
        <v>10.800000000000011</v>
      </c>
      <c r="AK183" s="29">
        <v>495</v>
      </c>
      <c r="AL183" s="33">
        <f t="shared" si="169"/>
        <v>21.818181818181841</v>
      </c>
      <c r="AM183" s="281" t="str">
        <f t="shared" si="142"/>
        <v xml:space="preserve">  </v>
      </c>
      <c r="AN183" s="49">
        <f t="shared" si="170"/>
        <v>22.011784511784526</v>
      </c>
      <c r="AO183" s="49">
        <f t="shared" si="171"/>
        <v>0.42581279023374685</v>
      </c>
      <c r="AP183" s="49">
        <f t="shared" si="187"/>
        <v>1.9344764619414569</v>
      </c>
      <c r="AQ183" s="9">
        <f t="shared" si="172"/>
        <v>3</v>
      </c>
      <c r="AR183" s="429" t="str">
        <f t="shared" si="153"/>
        <v xml:space="preserve">  </v>
      </c>
      <c r="AS183" s="494"/>
      <c r="AT183" s="662" t="s">
        <v>178</v>
      </c>
      <c r="AU183" s="662" t="s">
        <v>178</v>
      </c>
      <c r="AV183" s="662" t="s">
        <v>178</v>
      </c>
      <c r="AW183" s="661" t="s">
        <v>2720</v>
      </c>
      <c r="AX183" s="661" t="s">
        <v>2720</v>
      </c>
      <c r="AY183" s="10"/>
      <c r="AZ183" s="334"/>
      <c r="BA183" s="662" t="s">
        <v>178</v>
      </c>
      <c r="BB183" s="662" t="s">
        <v>178</v>
      </c>
      <c r="BC183" s="662" t="s">
        <v>178</v>
      </c>
      <c r="BD183" s="661" t="s">
        <v>2720</v>
      </c>
      <c r="BE183" s="661" t="s">
        <v>2720</v>
      </c>
      <c r="BF183" s="10" t="str">
        <f t="shared" si="173"/>
        <v xml:space="preserve">  </v>
      </c>
      <c r="BG183" s="334"/>
      <c r="BH183" s="852" t="s">
        <v>178</v>
      </c>
      <c r="BI183" s="18"/>
      <c r="BJ183" s="28">
        <v>5.9280625784074772</v>
      </c>
      <c r="BK183" s="28">
        <v>6.3135006172932773E-2</v>
      </c>
      <c r="BL183" s="28">
        <v>0.1</v>
      </c>
      <c r="BM183" s="28">
        <v>1</v>
      </c>
      <c r="BN183" s="31" t="str">
        <f t="shared" si="174"/>
        <v xml:space="preserve">  </v>
      </c>
      <c r="BP183" s="417"/>
      <c r="BQ183" s="716">
        <v>0.21745004040746205</v>
      </c>
      <c r="BS183" s="727">
        <v>6.0000000000000001E-3</v>
      </c>
      <c r="BT183" s="716">
        <v>0.01</v>
      </c>
      <c r="BU183" s="31" t="str">
        <f t="shared" si="175"/>
        <v xml:space="preserve">  </v>
      </c>
      <c r="BV183" s="520"/>
      <c r="BW183" s="31">
        <f t="shared" ref="BW183:BW189" si="207">BQ183/BJ183*100</f>
        <v>3.6681468444598999</v>
      </c>
      <c r="BX183" s="336"/>
      <c r="BY183" s="33">
        <v>504.86166760464408</v>
      </c>
      <c r="BZ183" s="31"/>
      <c r="CA183" s="680">
        <v>2</v>
      </c>
      <c r="CB183" s="680">
        <v>13</v>
      </c>
      <c r="CC183" s="680" t="str">
        <f t="shared" ref="CC183:CC189" si="208">IF(BY183&lt;CA183,"&lt;MDL",IF(BY183&lt;CB183,"E, &lt;RL",IF(BY183&gt;CB183,"  ",)))</f>
        <v xml:space="preserve">  </v>
      </c>
      <c r="CD183" s="498"/>
      <c r="CE183" s="547">
        <f t="shared" ref="CE183:CE189" si="209">BY183*(X183/1000)</f>
        <v>10.964167528787717</v>
      </c>
      <c r="CF183" s="837">
        <v>5.4817457059848036E-2</v>
      </c>
      <c r="CG183" s="660">
        <v>0.5</v>
      </c>
      <c r="CH183" s="660">
        <v>3</v>
      </c>
      <c r="CI183" s="31" t="str">
        <f t="shared" si="177"/>
        <v xml:space="preserve">  </v>
      </c>
      <c r="CJ183" s="824"/>
      <c r="CK183" s="227">
        <v>7.5927741864398257</v>
      </c>
      <c r="CL183" s="5">
        <v>7.5474892509343139E-2</v>
      </c>
      <c r="CM183" s="227">
        <v>0.6</v>
      </c>
      <c r="CN183" s="227">
        <v>0.8</v>
      </c>
      <c r="CO183" s="31" t="str">
        <f t="shared" si="145"/>
        <v xml:space="preserve">  </v>
      </c>
      <c r="CP183" s="658"/>
      <c r="CQ183" s="28">
        <v>0.17083741919489634</v>
      </c>
      <c r="CR183" s="28">
        <v>1.6981850814602184E-3</v>
      </c>
      <c r="CS183" s="227">
        <v>0.1</v>
      </c>
      <c r="CT183" s="464">
        <v>0.13</v>
      </c>
      <c r="CU183" s="31" t="str">
        <f t="shared" si="193"/>
        <v xml:space="preserve">  </v>
      </c>
      <c r="CW183" s="336">
        <f t="shared" ref="CW183:CW189" si="210">CK183/BY183*100</f>
        <v>1.50393160614953</v>
      </c>
      <c r="CX183" s="227">
        <v>15.242720962394321</v>
      </c>
      <c r="CY183" s="227"/>
      <c r="CZ183" s="10">
        <v>1.2</v>
      </c>
      <c r="DA183" s="910">
        <v>0.7</v>
      </c>
      <c r="DB183" s="675" t="str">
        <f t="shared" ref="DB183:DB189" si="211">IF(CX183&lt;DA183,"&lt;MDL",IF(CX183&lt;CZ183,"E, &lt;RL",IF(CX183&gt;CZ183,"  ",)))</f>
        <v xml:space="preserve">  </v>
      </c>
      <c r="DC183" s="519"/>
      <c r="DD183" s="28">
        <f t="shared" ref="DD183:DD189" si="212">CX183*(AL183/1000)</f>
        <v>0.332568457361331</v>
      </c>
      <c r="DE183" s="28"/>
      <c r="DF183" s="28">
        <v>0.2</v>
      </c>
      <c r="DG183" s="28">
        <v>0.12</v>
      </c>
      <c r="DH183" s="28" t="str">
        <f t="shared" ref="DH183:DH189" si="213">IF(DD183&lt;DG183,"&lt;MDL",IF(DD183&lt;DF183,"E, &lt;RL",IF(DD183&gt;DF183,"  ",)))</f>
        <v xml:space="preserve">  </v>
      </c>
      <c r="DI183" s="335"/>
      <c r="DJ183" s="31">
        <f t="shared" ref="DJ183:DJ189" si="214">CX183/BY183*100</f>
        <v>3.0191876191976728</v>
      </c>
      <c r="DK183" s="550">
        <f t="shared" ref="DK183:DK189" si="215">100*DD183/CE183</f>
        <v>3.0332303523102255</v>
      </c>
    </row>
    <row r="184" spans="1:116" ht="45" x14ac:dyDescent="0.25">
      <c r="A184" s="536" t="s">
        <v>2192</v>
      </c>
      <c r="B184" s="173" t="s">
        <v>1321</v>
      </c>
      <c r="C184" s="419" t="s">
        <v>584</v>
      </c>
      <c r="D184" s="419">
        <v>9</v>
      </c>
      <c r="E184" s="213"/>
      <c r="F184" s="421">
        <v>1</v>
      </c>
      <c r="G184" s="420">
        <v>11452600</v>
      </c>
      <c r="H184" s="420">
        <v>201203171240</v>
      </c>
      <c r="I184" s="420"/>
      <c r="J184" s="102" t="s">
        <v>601</v>
      </c>
      <c r="K184" s="663" t="s">
        <v>2556</v>
      </c>
      <c r="L184" s="163" t="s">
        <v>1658</v>
      </c>
      <c r="M184" s="419" t="s">
        <v>533</v>
      </c>
      <c r="N184" s="419"/>
      <c r="O184" s="419"/>
      <c r="P184" s="117">
        <v>40985</v>
      </c>
      <c r="Q184" s="112">
        <v>0.52777777777777779</v>
      </c>
      <c r="R184" s="102" t="s">
        <v>602</v>
      </c>
      <c r="S184" s="29" t="s">
        <v>602</v>
      </c>
      <c r="T184" s="245">
        <v>130.69999999999999</v>
      </c>
      <c r="U184" s="33">
        <v>138.4</v>
      </c>
      <c r="V184" s="33">
        <f t="shared" si="164"/>
        <v>7.7000000000000171</v>
      </c>
      <c r="W184" s="29">
        <v>488</v>
      </c>
      <c r="X184" s="33">
        <f t="shared" si="165"/>
        <v>15.7786885245902</v>
      </c>
      <c r="Y184" s="281" t="str">
        <f t="shared" si="147"/>
        <v xml:space="preserve">  </v>
      </c>
      <c r="Z184" s="29" t="s">
        <v>602</v>
      </c>
      <c r="AA184" s="245">
        <v>130</v>
      </c>
      <c r="AB184" s="275">
        <v>138.1</v>
      </c>
      <c r="AC184" s="33">
        <f t="shared" si="166"/>
        <v>8.0999999999999943</v>
      </c>
      <c r="AD184" s="29">
        <v>486</v>
      </c>
      <c r="AE184" s="33">
        <f t="shared" si="167"/>
        <v>16.666666666666654</v>
      </c>
      <c r="AF184" s="281" t="str">
        <f t="shared" si="149"/>
        <v xml:space="preserve">  </v>
      </c>
      <c r="AG184" s="29" t="s">
        <v>602</v>
      </c>
      <c r="AH184" s="245">
        <v>131.30000000000001</v>
      </c>
      <c r="AI184" s="275">
        <v>140.30000000000001</v>
      </c>
      <c r="AJ184" s="33">
        <f t="shared" si="168"/>
        <v>9</v>
      </c>
      <c r="AK184" s="29">
        <v>570</v>
      </c>
      <c r="AL184" s="33">
        <f t="shared" si="169"/>
        <v>15.789473684210527</v>
      </c>
      <c r="AM184" s="281" t="str">
        <f t="shared" si="142"/>
        <v xml:space="preserve">  </v>
      </c>
      <c r="AN184" s="49">
        <f t="shared" si="170"/>
        <v>16.078276291822458</v>
      </c>
      <c r="AO184" s="49">
        <f t="shared" si="171"/>
        <v>0.50958954544218904</v>
      </c>
      <c r="AP184" s="49">
        <f t="shared" si="187"/>
        <v>3.1694289623656382</v>
      </c>
      <c r="AQ184" s="9">
        <f t="shared" si="172"/>
        <v>3</v>
      </c>
      <c r="AR184" s="429" t="str">
        <f t="shared" si="153"/>
        <v xml:space="preserve">  </v>
      </c>
      <c r="AS184" s="494"/>
      <c r="AT184" s="662" t="s">
        <v>178</v>
      </c>
      <c r="AU184" s="662" t="s">
        <v>178</v>
      </c>
      <c r="AV184" s="662" t="s">
        <v>178</v>
      </c>
      <c r="AW184" s="661" t="s">
        <v>2720</v>
      </c>
      <c r="AX184" s="661" t="s">
        <v>2720</v>
      </c>
      <c r="AY184" s="10"/>
      <c r="AZ184" s="334"/>
      <c r="BA184" s="662" t="s">
        <v>178</v>
      </c>
      <c r="BB184" s="662" t="s">
        <v>178</v>
      </c>
      <c r="BC184" s="662" t="s">
        <v>178</v>
      </c>
      <c r="BD184" s="661" t="s">
        <v>2720</v>
      </c>
      <c r="BE184" s="661" t="s">
        <v>2720</v>
      </c>
      <c r="BF184" s="10" t="str">
        <f t="shared" si="173"/>
        <v xml:space="preserve">  </v>
      </c>
      <c r="BG184" s="334"/>
      <c r="BH184" s="852" t="s">
        <v>178</v>
      </c>
      <c r="BI184" s="18"/>
      <c r="BJ184" s="28">
        <v>5.0638337127079609</v>
      </c>
      <c r="BK184" s="28"/>
      <c r="BL184" s="28">
        <v>0.1</v>
      </c>
      <c r="BM184" s="28">
        <v>1</v>
      </c>
      <c r="BN184" s="31" t="str">
        <f t="shared" si="174"/>
        <v xml:space="preserve">  </v>
      </c>
      <c r="BP184" s="417"/>
      <c r="BQ184" s="716">
        <v>0.21694008636868051</v>
      </c>
      <c r="BS184" s="727">
        <v>6.0000000000000001E-3</v>
      </c>
      <c r="BT184" s="716">
        <v>0.01</v>
      </c>
      <c r="BU184" s="31" t="str">
        <f t="shared" si="175"/>
        <v xml:space="preserve">  </v>
      </c>
      <c r="BV184" s="520"/>
      <c r="BW184" s="31">
        <f t="shared" si="207"/>
        <v>4.2841076282631043</v>
      </c>
      <c r="BX184" s="336"/>
      <c r="BY184" s="33">
        <v>471.27368432140986</v>
      </c>
      <c r="BZ184" s="31"/>
      <c r="CA184" s="680">
        <v>2</v>
      </c>
      <c r="CB184" s="680">
        <v>13</v>
      </c>
      <c r="CC184" s="680" t="str">
        <f t="shared" si="208"/>
        <v xml:space="preserve">  </v>
      </c>
      <c r="CD184" s="498"/>
      <c r="CE184" s="547">
        <f t="shared" si="209"/>
        <v>7.4360806747435744</v>
      </c>
      <c r="CF184" s="457"/>
      <c r="CG184" s="660">
        <v>0.5</v>
      </c>
      <c r="CH184" s="660">
        <v>3</v>
      </c>
      <c r="CI184" s="31" t="str">
        <f t="shared" si="177"/>
        <v xml:space="preserve">  </v>
      </c>
      <c r="CK184" s="227">
        <v>7.6051856132080422</v>
      </c>
      <c r="CL184" s="5"/>
      <c r="CM184" s="227">
        <v>0.6</v>
      </c>
      <c r="CN184" s="227">
        <v>0.8</v>
      </c>
      <c r="CO184" s="31" t="str">
        <f t="shared" si="145"/>
        <v xml:space="preserve">  </v>
      </c>
      <c r="CP184" s="658"/>
      <c r="CQ184" s="28">
        <f>CK184*(AE184/1000)</f>
        <v>0.12675309355346726</v>
      </c>
      <c r="CR184" s="28"/>
      <c r="CS184" s="227">
        <v>0.1</v>
      </c>
      <c r="CT184" s="464">
        <v>0.13</v>
      </c>
      <c r="CU184" s="31" t="str">
        <f>IF(CQ184&lt;CS184,"&lt;MDL",IF(CQ184&lt;CT184,"E, &lt;RL",IF(CQ184&gt;CT184,"  ",)))</f>
        <v>E, &lt;RL</v>
      </c>
      <c r="CW184" s="336">
        <f t="shared" si="210"/>
        <v>1.6137513861311397</v>
      </c>
      <c r="CX184" s="227">
        <v>17.100206028509344</v>
      </c>
      <c r="CY184" s="227"/>
      <c r="CZ184" s="10">
        <v>1.2</v>
      </c>
      <c r="DA184" s="910">
        <v>0.7</v>
      </c>
      <c r="DB184" s="675" t="str">
        <f t="shared" si="211"/>
        <v xml:space="preserve">  </v>
      </c>
      <c r="DC184" s="519"/>
      <c r="DD184" s="28">
        <f t="shared" si="212"/>
        <v>0.27000325308172651</v>
      </c>
      <c r="DE184" s="28"/>
      <c r="DF184" s="28">
        <v>0.2</v>
      </c>
      <c r="DG184" s="28">
        <v>0.12</v>
      </c>
      <c r="DH184" s="28" t="str">
        <f t="shared" si="213"/>
        <v xml:space="preserve">  </v>
      </c>
      <c r="DI184" s="335"/>
      <c r="DJ184" s="31">
        <f t="shared" si="214"/>
        <v>3.6285085710083829</v>
      </c>
      <c r="DK184" s="550">
        <f t="shared" si="215"/>
        <v>3.6309887545839099</v>
      </c>
    </row>
    <row r="185" spans="1:116" ht="45" x14ac:dyDescent="0.25">
      <c r="A185" s="536" t="s">
        <v>2193</v>
      </c>
      <c r="B185" s="173" t="s">
        <v>1322</v>
      </c>
      <c r="C185" s="419" t="s">
        <v>584</v>
      </c>
      <c r="D185" s="419">
        <v>9</v>
      </c>
      <c r="E185" s="213"/>
      <c r="F185" s="421">
        <v>1</v>
      </c>
      <c r="G185" s="420">
        <v>11452600</v>
      </c>
      <c r="H185" s="420">
        <v>201203180850</v>
      </c>
      <c r="I185" s="420"/>
      <c r="J185" s="102" t="s">
        <v>603</v>
      </c>
      <c r="K185" s="663" t="s">
        <v>2556</v>
      </c>
      <c r="L185" s="163" t="s">
        <v>1658</v>
      </c>
      <c r="M185" s="419" t="s">
        <v>533</v>
      </c>
      <c r="N185" s="419"/>
      <c r="O185" s="419"/>
      <c r="P185" s="117">
        <v>40986</v>
      </c>
      <c r="Q185" s="112">
        <v>0.36805555555555558</v>
      </c>
      <c r="R185" s="102" t="s">
        <v>604</v>
      </c>
      <c r="S185" s="29" t="s">
        <v>604</v>
      </c>
      <c r="T185" s="245">
        <v>130.5</v>
      </c>
      <c r="U185" s="33">
        <v>139.1</v>
      </c>
      <c r="V185" s="33">
        <f t="shared" si="164"/>
        <v>8.5999999999999943</v>
      </c>
      <c r="W185" s="29">
        <v>304</v>
      </c>
      <c r="X185" s="33">
        <f t="shared" si="165"/>
        <v>28.28947368421051</v>
      </c>
      <c r="Y185" s="281" t="str">
        <f t="shared" si="147"/>
        <v xml:space="preserve">  </v>
      </c>
      <c r="Z185" s="29" t="s">
        <v>604</v>
      </c>
      <c r="AA185" s="245">
        <v>131.9</v>
      </c>
      <c r="AB185" s="275">
        <v>144.1</v>
      </c>
      <c r="AC185" s="33">
        <f t="shared" si="166"/>
        <v>12.199999999999989</v>
      </c>
      <c r="AD185" s="29">
        <v>342</v>
      </c>
      <c r="AE185" s="33">
        <f t="shared" si="167"/>
        <v>35.672514619883003</v>
      </c>
      <c r="AF185" s="281" t="str">
        <f t="shared" si="149"/>
        <v xml:space="preserve">  </v>
      </c>
      <c r="AG185" s="29" t="s">
        <v>604</v>
      </c>
      <c r="AH185" s="245">
        <v>132.19999999999999</v>
      </c>
      <c r="AI185" s="275">
        <v>141.5</v>
      </c>
      <c r="AJ185" s="33">
        <f t="shared" si="168"/>
        <v>9.3000000000000114</v>
      </c>
      <c r="AK185" s="29">
        <v>302</v>
      </c>
      <c r="AL185" s="33">
        <f t="shared" si="169"/>
        <v>30.794701986755005</v>
      </c>
      <c r="AM185" s="281" t="str">
        <f t="shared" si="142"/>
        <v xml:space="preserve">  </v>
      </c>
      <c r="AN185" s="49">
        <f t="shared" si="170"/>
        <v>31.585563430282836</v>
      </c>
      <c r="AO185" s="49">
        <f t="shared" si="171"/>
        <v>3.7545199069385875</v>
      </c>
      <c r="AP185" s="49">
        <f t="shared" si="187"/>
        <v>11.886822646763111</v>
      </c>
      <c r="AQ185" s="9">
        <f t="shared" si="172"/>
        <v>3</v>
      </c>
      <c r="AR185" s="429" t="str">
        <f t="shared" si="153"/>
        <v xml:space="preserve">  </v>
      </c>
      <c r="AS185" s="494"/>
      <c r="AT185" s="662" t="s">
        <v>178</v>
      </c>
      <c r="AU185" s="662" t="s">
        <v>178</v>
      </c>
      <c r="AV185" s="662" t="s">
        <v>178</v>
      </c>
      <c r="AW185" s="661" t="s">
        <v>2720</v>
      </c>
      <c r="AX185" s="661" t="s">
        <v>2720</v>
      </c>
      <c r="AY185" s="10"/>
      <c r="AZ185" s="334"/>
      <c r="BA185" s="662" t="s">
        <v>178</v>
      </c>
      <c r="BB185" s="662" t="s">
        <v>178</v>
      </c>
      <c r="BC185" s="662" t="s">
        <v>178</v>
      </c>
      <c r="BD185" s="661" t="s">
        <v>2720</v>
      </c>
      <c r="BE185" s="661" t="s">
        <v>2720</v>
      </c>
      <c r="BF185" s="10" t="str">
        <f t="shared" si="173"/>
        <v xml:space="preserve">  </v>
      </c>
      <c r="BG185" s="334"/>
      <c r="BH185" s="852" t="s">
        <v>178</v>
      </c>
      <c r="BI185" s="18"/>
      <c r="BJ185" s="28">
        <v>3.9034695594743107</v>
      </c>
      <c r="BK185" s="28"/>
      <c r="BL185" s="28">
        <v>0.1</v>
      </c>
      <c r="BM185" s="28">
        <v>1</v>
      </c>
      <c r="BN185" s="31" t="str">
        <f t="shared" si="174"/>
        <v xml:space="preserve">  </v>
      </c>
      <c r="BP185" s="417"/>
      <c r="BQ185" s="716">
        <v>0.22106089478675495</v>
      </c>
      <c r="BS185" s="727">
        <v>6.0000000000000001E-3</v>
      </c>
      <c r="BT185" s="716">
        <v>0.01</v>
      </c>
      <c r="BU185" s="31" t="str">
        <f t="shared" si="175"/>
        <v xml:space="preserve">  </v>
      </c>
      <c r="BV185" s="520"/>
      <c r="BW185" s="31">
        <f t="shared" si="207"/>
        <v>5.663189924210033</v>
      </c>
      <c r="BX185" s="336"/>
      <c r="BY185" s="33">
        <v>342.16198178829393</v>
      </c>
      <c r="BZ185" s="31"/>
      <c r="CA185" s="680">
        <v>2</v>
      </c>
      <c r="CB185" s="680">
        <v>13</v>
      </c>
      <c r="CC185" s="680" t="str">
        <f t="shared" si="208"/>
        <v xml:space="preserve">  </v>
      </c>
      <c r="CD185" s="498"/>
      <c r="CE185" s="547">
        <f t="shared" si="209"/>
        <v>9.6795823795372566</v>
      </c>
      <c r="CF185" s="457"/>
      <c r="CG185" s="660">
        <v>0.5</v>
      </c>
      <c r="CH185" s="660">
        <v>3</v>
      </c>
      <c r="CI185" s="31" t="str">
        <f t="shared" si="177"/>
        <v xml:space="preserve">  </v>
      </c>
      <c r="CK185" s="227">
        <v>4.41817647816492</v>
      </c>
      <c r="CL185" s="5"/>
      <c r="CM185" s="227">
        <v>0.6</v>
      </c>
      <c r="CN185" s="227">
        <v>0.8</v>
      </c>
      <c r="CO185" s="31" t="str">
        <f t="shared" si="145"/>
        <v xml:space="preserve">  </v>
      </c>
      <c r="CP185" s="658"/>
      <c r="CQ185" s="28">
        <f>CK185*(AE185/1000)</f>
        <v>0.1576074650105613</v>
      </c>
      <c r="CR185" s="28"/>
      <c r="CS185" s="227">
        <v>0.1</v>
      </c>
      <c r="CT185" s="464">
        <v>0.13</v>
      </c>
      <c r="CU185" s="31" t="str">
        <f t="shared" ref="CU185:CU201" si="216">IF(CQ185&lt;CS185,"&lt;MDL",IF(CQ185&lt;CT185,"E, &lt;RL",IF(CQ185&gt;CT185,"  ",)))</f>
        <v xml:space="preserve">  </v>
      </c>
      <c r="CW185" s="336">
        <f t="shared" si="210"/>
        <v>1.2912528899539109</v>
      </c>
      <c r="CX185" s="227">
        <v>13.913985646692733</v>
      </c>
      <c r="CY185" s="227"/>
      <c r="CZ185" s="10">
        <v>1.2</v>
      </c>
      <c r="DA185" s="910">
        <v>0.7</v>
      </c>
      <c r="DB185" s="675" t="str">
        <f t="shared" si="211"/>
        <v xml:space="preserve">  </v>
      </c>
      <c r="DC185" s="519"/>
      <c r="DD185" s="28">
        <f t="shared" si="212"/>
        <v>0.42847704143788934</v>
      </c>
      <c r="DE185" s="28"/>
      <c r="DF185" s="28">
        <v>0.2</v>
      </c>
      <c r="DG185" s="28">
        <v>0.12</v>
      </c>
      <c r="DH185" s="28" t="str">
        <f t="shared" si="213"/>
        <v xml:space="preserve">  </v>
      </c>
      <c r="DI185" s="335"/>
      <c r="DJ185" s="31">
        <f t="shared" si="214"/>
        <v>4.0664908397981341</v>
      </c>
      <c r="DK185" s="550">
        <f t="shared" si="215"/>
        <v>4.426606692698793</v>
      </c>
    </row>
    <row r="186" spans="1:116" ht="45" x14ac:dyDescent="0.25">
      <c r="A186" s="536" t="s">
        <v>2194</v>
      </c>
      <c r="B186" s="173" t="s">
        <v>1323</v>
      </c>
      <c r="C186" s="419" t="s">
        <v>584</v>
      </c>
      <c r="D186" s="419">
        <v>9</v>
      </c>
      <c r="E186" s="213"/>
      <c r="F186" s="421">
        <v>1</v>
      </c>
      <c r="G186" s="420">
        <v>11452900</v>
      </c>
      <c r="H186" s="420">
        <v>201203180950</v>
      </c>
      <c r="I186" s="420"/>
      <c r="J186" s="102" t="s">
        <v>605</v>
      </c>
      <c r="K186" s="663" t="s">
        <v>2558</v>
      </c>
      <c r="L186" s="165" t="s">
        <v>729</v>
      </c>
      <c r="M186" s="419" t="s">
        <v>43</v>
      </c>
      <c r="N186" s="419"/>
      <c r="O186" s="419"/>
      <c r="P186" s="117">
        <v>40986</v>
      </c>
      <c r="Q186" s="112">
        <v>0.40972222222222227</v>
      </c>
      <c r="R186" s="102" t="s">
        <v>606</v>
      </c>
      <c r="S186" s="29" t="s">
        <v>606</v>
      </c>
      <c r="T186" s="245">
        <v>131.5</v>
      </c>
      <c r="U186" s="33">
        <v>140.80000000000001</v>
      </c>
      <c r="V186" s="33">
        <f t="shared" si="164"/>
        <v>9.3000000000000114</v>
      </c>
      <c r="W186" s="29">
        <v>296</v>
      </c>
      <c r="X186" s="33">
        <f t="shared" si="165"/>
        <v>31.418918918918958</v>
      </c>
      <c r="Y186" s="281" t="str">
        <f t="shared" si="147"/>
        <v xml:space="preserve">  </v>
      </c>
      <c r="Z186" s="29" t="s">
        <v>606</v>
      </c>
      <c r="AA186" s="245">
        <v>130.4</v>
      </c>
      <c r="AB186" s="275">
        <v>143.69999999999999</v>
      </c>
      <c r="AC186" s="33">
        <f t="shared" si="166"/>
        <v>13.299999999999983</v>
      </c>
      <c r="AD186" s="29">
        <v>358</v>
      </c>
      <c r="AE186" s="33">
        <f t="shared" si="167"/>
        <v>37.150837988826773</v>
      </c>
      <c r="AF186" s="281" t="str">
        <f t="shared" si="149"/>
        <v xml:space="preserve">  </v>
      </c>
      <c r="AG186" s="29" t="s">
        <v>606</v>
      </c>
      <c r="AH186" s="245">
        <v>130.5</v>
      </c>
      <c r="AI186" s="275">
        <v>140.5</v>
      </c>
      <c r="AJ186" s="33">
        <f t="shared" si="168"/>
        <v>10</v>
      </c>
      <c r="AK186" s="29">
        <v>314</v>
      </c>
      <c r="AL186" s="33">
        <f t="shared" si="169"/>
        <v>31.847133757961782</v>
      </c>
      <c r="AM186" s="281" t="str">
        <f t="shared" si="142"/>
        <v xml:space="preserve">  </v>
      </c>
      <c r="AN186" s="49">
        <f t="shared" si="170"/>
        <v>33.472296888569169</v>
      </c>
      <c r="AO186" s="49">
        <f t="shared" si="171"/>
        <v>3.1928968753793825</v>
      </c>
      <c r="AP186" s="49">
        <f t="shared" si="187"/>
        <v>9.538923743442778</v>
      </c>
      <c r="AQ186" s="9">
        <f t="shared" si="172"/>
        <v>3</v>
      </c>
      <c r="AR186" s="429" t="str">
        <f t="shared" si="153"/>
        <v xml:space="preserve">  </v>
      </c>
      <c r="AS186" s="494"/>
      <c r="AT186" s="662" t="s">
        <v>178</v>
      </c>
      <c r="AU186" s="662" t="s">
        <v>178</v>
      </c>
      <c r="AV186" s="662" t="s">
        <v>178</v>
      </c>
      <c r="AW186" s="661" t="s">
        <v>2720</v>
      </c>
      <c r="AX186" s="661" t="s">
        <v>2720</v>
      </c>
      <c r="AY186" s="10"/>
      <c r="AZ186" s="334"/>
      <c r="BA186" s="662" t="s">
        <v>178</v>
      </c>
      <c r="BB186" s="662" t="s">
        <v>178</v>
      </c>
      <c r="BC186" s="662" t="s">
        <v>178</v>
      </c>
      <c r="BD186" s="661" t="s">
        <v>2720</v>
      </c>
      <c r="BE186" s="661" t="s">
        <v>2720</v>
      </c>
      <c r="BF186" s="10" t="str">
        <f t="shared" si="173"/>
        <v xml:space="preserve">  </v>
      </c>
      <c r="BG186" s="334"/>
      <c r="BH186" s="852" t="s">
        <v>178</v>
      </c>
      <c r="BI186" s="18"/>
      <c r="BJ186" s="28">
        <v>4.9958124563901363</v>
      </c>
      <c r="BK186" s="28"/>
      <c r="BL186" s="28">
        <v>0.1</v>
      </c>
      <c r="BM186" s="28">
        <v>1</v>
      </c>
      <c r="BN186" s="31" t="str">
        <f t="shared" si="174"/>
        <v xml:space="preserve">  </v>
      </c>
      <c r="BP186" s="417"/>
      <c r="BQ186" s="716">
        <v>0.23890134516655639</v>
      </c>
      <c r="BS186" s="727">
        <v>6.0000000000000001E-3</v>
      </c>
      <c r="BT186" s="716">
        <v>0.01</v>
      </c>
      <c r="BU186" s="31" t="str">
        <f t="shared" si="175"/>
        <v xml:space="preserve">  </v>
      </c>
      <c r="BV186" s="520"/>
      <c r="BW186" s="31">
        <f t="shared" si="207"/>
        <v>4.782031896753411</v>
      </c>
      <c r="BX186" s="336"/>
      <c r="BY186" s="33">
        <v>388.8290225782838</v>
      </c>
      <c r="BZ186" s="31"/>
      <c r="CA186" s="680">
        <v>2</v>
      </c>
      <c r="CB186" s="680">
        <v>13</v>
      </c>
      <c r="CC186" s="680" t="str">
        <f t="shared" si="208"/>
        <v xml:space="preserve">  </v>
      </c>
      <c r="CD186" s="498"/>
      <c r="CE186" s="547">
        <f t="shared" si="209"/>
        <v>12.216587533709609</v>
      </c>
      <c r="CF186" s="457"/>
      <c r="CG186" s="660">
        <v>0.5</v>
      </c>
      <c r="CH186" s="660">
        <v>3</v>
      </c>
      <c r="CI186" s="31" t="str">
        <f t="shared" si="177"/>
        <v xml:space="preserve">  </v>
      </c>
      <c r="CK186" s="227">
        <v>5.4815882232469431</v>
      </c>
      <c r="CL186" s="5">
        <v>6.9051014440125957E-2</v>
      </c>
      <c r="CM186" s="227">
        <v>0.6</v>
      </c>
      <c r="CN186" s="227">
        <v>0.8</v>
      </c>
      <c r="CO186" s="31" t="str">
        <f t="shared" si="145"/>
        <v xml:space="preserve">  </v>
      </c>
      <c r="CP186" s="658"/>
      <c r="CQ186" s="28">
        <v>0.20364559600330789</v>
      </c>
      <c r="CR186" s="28">
        <v>2.5653030504292629E-3</v>
      </c>
      <c r="CS186" s="227">
        <v>0.1</v>
      </c>
      <c r="CT186" s="464">
        <v>0.13</v>
      </c>
      <c r="CU186" s="31" t="str">
        <f t="shared" si="216"/>
        <v xml:space="preserve">  </v>
      </c>
      <c r="CW186" s="336">
        <f t="shared" si="210"/>
        <v>1.4097682798725042</v>
      </c>
      <c r="CX186" s="227">
        <v>13.093142824813869</v>
      </c>
      <c r="CY186" s="227"/>
      <c r="CZ186" s="10">
        <v>1.2</v>
      </c>
      <c r="DA186" s="910">
        <v>0.7</v>
      </c>
      <c r="DB186" s="675" t="str">
        <f t="shared" si="211"/>
        <v xml:space="preserve">  </v>
      </c>
      <c r="DC186" s="519"/>
      <c r="DD186" s="28">
        <f t="shared" si="212"/>
        <v>0.41697907085394487</v>
      </c>
      <c r="DE186" s="28"/>
      <c r="DF186" s="28">
        <v>0.2</v>
      </c>
      <c r="DG186" s="28">
        <v>0.12</v>
      </c>
      <c r="DH186" s="28" t="str">
        <f t="shared" si="213"/>
        <v xml:space="preserve">  </v>
      </c>
      <c r="DI186" s="335"/>
      <c r="DJ186" s="31">
        <f t="shared" si="214"/>
        <v>3.3673265277356701</v>
      </c>
      <c r="DK186" s="550">
        <f t="shared" si="215"/>
        <v>3.4132205061631291</v>
      </c>
    </row>
    <row r="187" spans="1:116" ht="45" x14ac:dyDescent="0.25">
      <c r="A187" s="536" t="s">
        <v>2195</v>
      </c>
      <c r="B187" s="173" t="s">
        <v>1324</v>
      </c>
      <c r="C187" s="419" t="s">
        <v>584</v>
      </c>
      <c r="D187" s="419">
        <v>7</v>
      </c>
      <c r="E187" s="213"/>
      <c r="F187" s="421">
        <v>1</v>
      </c>
      <c r="G187" s="420">
        <v>11452600</v>
      </c>
      <c r="H187" s="420">
        <v>201203201120</v>
      </c>
      <c r="I187" s="420"/>
      <c r="J187" s="102" t="s">
        <v>608</v>
      </c>
      <c r="K187" s="663" t="s">
        <v>2556</v>
      </c>
      <c r="L187" s="163" t="s">
        <v>1658</v>
      </c>
      <c r="M187" s="419" t="s">
        <v>533</v>
      </c>
      <c r="N187" s="419"/>
      <c r="O187" s="419"/>
      <c r="P187" s="117">
        <v>40988</v>
      </c>
      <c r="Q187" s="112">
        <v>0.47222222222222227</v>
      </c>
      <c r="R187" s="102" t="s">
        <v>609</v>
      </c>
      <c r="S187" s="29" t="s">
        <v>609</v>
      </c>
      <c r="T187" s="464">
        <v>130.1</v>
      </c>
      <c r="U187" s="33">
        <v>142.1</v>
      </c>
      <c r="V187" s="33">
        <f t="shared" si="164"/>
        <v>12</v>
      </c>
      <c r="W187" s="29">
        <v>940</v>
      </c>
      <c r="X187" s="33">
        <f t="shared" si="165"/>
        <v>12.765957446808512</v>
      </c>
      <c r="Y187" s="281" t="str">
        <f t="shared" si="147"/>
        <v xml:space="preserve">  </v>
      </c>
      <c r="Z187" s="29" t="s">
        <v>609</v>
      </c>
      <c r="AA187" s="245">
        <v>130.69999999999999</v>
      </c>
      <c r="AB187" s="275">
        <v>143.80000000000001</v>
      </c>
      <c r="AC187" s="33">
        <f t="shared" si="166"/>
        <v>13.100000000000023</v>
      </c>
      <c r="AD187" s="29">
        <v>970</v>
      </c>
      <c r="AE187" s="33">
        <f t="shared" si="167"/>
        <v>13.505154639175281</v>
      </c>
      <c r="AF187" s="281" t="str">
        <f t="shared" si="149"/>
        <v xml:space="preserve">  </v>
      </c>
      <c r="AG187" s="29" t="s">
        <v>609</v>
      </c>
      <c r="AH187" s="245">
        <v>130.80000000000001</v>
      </c>
      <c r="AI187" s="275">
        <v>145.6</v>
      </c>
      <c r="AJ187" s="33">
        <f t="shared" si="168"/>
        <v>14.799999999999983</v>
      </c>
      <c r="AK187" s="29">
        <v>910</v>
      </c>
      <c r="AL187" s="33">
        <f t="shared" si="169"/>
        <v>16.263736263736245</v>
      </c>
      <c r="AM187" s="281" t="str">
        <f t="shared" si="142"/>
        <v xml:space="preserve">  </v>
      </c>
      <c r="AN187" s="49">
        <f t="shared" si="170"/>
        <v>14.178282783240013</v>
      </c>
      <c r="AO187" s="49">
        <f t="shared" si="171"/>
        <v>1.8434859063161246</v>
      </c>
      <c r="AP187" s="49">
        <f t="shared" si="187"/>
        <v>13.002180408584376</v>
      </c>
      <c r="AQ187" s="9">
        <f t="shared" si="172"/>
        <v>3</v>
      </c>
      <c r="AR187" s="429" t="str">
        <f t="shared" si="153"/>
        <v xml:space="preserve">  </v>
      </c>
      <c r="AS187" s="494"/>
      <c r="AT187" s="662" t="s">
        <v>178</v>
      </c>
      <c r="AU187" s="662" t="s">
        <v>178</v>
      </c>
      <c r="AV187" s="662" t="s">
        <v>178</v>
      </c>
      <c r="AW187" s="661" t="s">
        <v>2720</v>
      </c>
      <c r="AX187" s="661" t="s">
        <v>2720</v>
      </c>
      <c r="AY187" s="10"/>
      <c r="AZ187" s="334"/>
      <c r="BA187" s="662" t="s">
        <v>178</v>
      </c>
      <c r="BB187" s="662" t="s">
        <v>178</v>
      </c>
      <c r="BC187" s="662" t="s">
        <v>178</v>
      </c>
      <c r="BD187" s="661" t="s">
        <v>2720</v>
      </c>
      <c r="BE187" s="661" t="s">
        <v>2720</v>
      </c>
      <c r="BF187" s="10" t="str">
        <f t="shared" si="173"/>
        <v xml:space="preserve">  </v>
      </c>
      <c r="BG187" s="334"/>
      <c r="BH187" s="852" t="s">
        <v>178</v>
      </c>
      <c r="BI187" s="18"/>
      <c r="BJ187" s="28">
        <v>4.410075078601861</v>
      </c>
      <c r="BK187" s="28"/>
      <c r="BL187" s="28">
        <v>0.1</v>
      </c>
      <c r="BM187" s="28">
        <v>1</v>
      </c>
      <c r="BN187" s="31" t="str">
        <f t="shared" si="174"/>
        <v xml:space="preserve">  </v>
      </c>
      <c r="BP187" s="731"/>
      <c r="BQ187" s="716">
        <v>0.16960393960666115</v>
      </c>
      <c r="BS187" s="727">
        <v>6.0000000000000001E-3</v>
      </c>
      <c r="BT187" s="716">
        <v>0.01</v>
      </c>
      <c r="BU187" s="31" t="str">
        <f t="shared" si="175"/>
        <v xml:space="preserve">  </v>
      </c>
      <c r="BV187" s="520" t="s">
        <v>3031</v>
      </c>
      <c r="BW187" s="31">
        <f t="shared" si="207"/>
        <v>3.8458288483476606</v>
      </c>
      <c r="BX187" s="336"/>
      <c r="BY187" s="33">
        <v>409.23818216047044</v>
      </c>
      <c r="BZ187" s="31"/>
      <c r="CA187" s="680">
        <v>2</v>
      </c>
      <c r="CB187" s="680">
        <v>13</v>
      </c>
      <c r="CC187" s="680" t="str">
        <f t="shared" si="208"/>
        <v xml:space="preserve">  </v>
      </c>
      <c r="CD187" s="498"/>
      <c r="CE187" s="547">
        <f t="shared" si="209"/>
        <v>5.2243172190698361</v>
      </c>
      <c r="CF187" s="457"/>
      <c r="CG187" s="660">
        <v>0.5</v>
      </c>
      <c r="CH187" s="660">
        <v>3</v>
      </c>
      <c r="CI187" s="31" t="str">
        <f t="shared" si="177"/>
        <v xml:space="preserve">  </v>
      </c>
      <c r="CK187" s="227">
        <v>7.1669114265374905</v>
      </c>
      <c r="CL187" s="5"/>
      <c r="CM187" s="227">
        <v>0.6</v>
      </c>
      <c r="CN187" s="227">
        <v>0.8</v>
      </c>
      <c r="CO187" s="31" t="str">
        <f t="shared" si="145"/>
        <v xml:space="preserve">  </v>
      </c>
      <c r="CP187" s="658"/>
      <c r="CQ187" s="28">
        <f>CK187*(AE187/1000)</f>
        <v>9.6790247100661114E-2</v>
      </c>
      <c r="CR187" s="28"/>
      <c r="CS187" s="227">
        <v>0.1</v>
      </c>
      <c r="CT187" s="464">
        <v>0.13</v>
      </c>
      <c r="CU187" s="31" t="str">
        <f t="shared" si="216"/>
        <v>&lt;MDL</v>
      </c>
      <c r="CW187" s="336">
        <f t="shared" si="210"/>
        <v>1.7512812193382292</v>
      </c>
      <c r="CX187" s="227">
        <v>19.91804957939522</v>
      </c>
      <c r="CY187" s="227"/>
      <c r="CZ187" s="10">
        <v>1.2</v>
      </c>
      <c r="DA187" s="910">
        <v>0.7</v>
      </c>
      <c r="DB187" s="675" t="str">
        <f t="shared" si="211"/>
        <v xml:space="preserve">  </v>
      </c>
      <c r="DC187" s="519"/>
      <c r="DD187" s="28">
        <f t="shared" si="212"/>
        <v>0.32394190524730648</v>
      </c>
      <c r="DE187" s="28"/>
      <c r="DF187" s="28">
        <v>0.2</v>
      </c>
      <c r="DG187" s="28">
        <v>0.12</v>
      </c>
      <c r="DH187" s="28" t="str">
        <f t="shared" si="213"/>
        <v xml:space="preserve">  </v>
      </c>
      <c r="DI187" s="335"/>
      <c r="DJ187" s="31">
        <f t="shared" si="214"/>
        <v>4.867104402195042</v>
      </c>
      <c r="DK187" s="550">
        <f t="shared" si="215"/>
        <v>6.2006553519539676</v>
      </c>
    </row>
    <row r="188" spans="1:116" ht="45" x14ac:dyDescent="0.25">
      <c r="A188" s="536" t="s">
        <v>2196</v>
      </c>
      <c r="B188" s="169" t="s">
        <v>1325</v>
      </c>
      <c r="C188" s="104" t="s">
        <v>585</v>
      </c>
      <c r="D188" s="104">
        <v>7</v>
      </c>
      <c r="E188" s="213"/>
      <c r="F188" s="421">
        <v>4</v>
      </c>
      <c r="G188" s="103">
        <v>11452600</v>
      </c>
      <c r="H188" s="103">
        <v>201203201125</v>
      </c>
      <c r="I188" s="103"/>
      <c r="J188" s="121" t="s">
        <v>610</v>
      </c>
      <c r="K188" s="663" t="s">
        <v>2556</v>
      </c>
      <c r="L188" s="163" t="s">
        <v>1658</v>
      </c>
      <c r="M188" s="104" t="s">
        <v>612</v>
      </c>
      <c r="N188" s="104"/>
      <c r="O188" s="104" t="s">
        <v>40</v>
      </c>
      <c r="P188" s="158">
        <v>40988</v>
      </c>
      <c r="Q188" s="113">
        <v>0.47569444444444442</v>
      </c>
      <c r="R188" s="121" t="s">
        <v>611</v>
      </c>
      <c r="S188" s="124" t="s">
        <v>611</v>
      </c>
      <c r="T188" s="125">
        <v>130.6</v>
      </c>
      <c r="U188" s="109">
        <v>143.30000000000001</v>
      </c>
      <c r="V188" s="109">
        <f t="shared" si="164"/>
        <v>12.700000000000017</v>
      </c>
      <c r="W188" s="124">
        <v>930</v>
      </c>
      <c r="X188" s="109">
        <f t="shared" si="165"/>
        <v>13.655913978494642</v>
      </c>
      <c r="Y188" s="281" t="str">
        <f t="shared" si="147"/>
        <v xml:space="preserve">  </v>
      </c>
      <c r="Z188" s="124" t="s">
        <v>611</v>
      </c>
      <c r="AA188" s="130">
        <v>130.5</v>
      </c>
      <c r="AB188" s="106">
        <v>142.5</v>
      </c>
      <c r="AC188" s="109">
        <f t="shared" si="166"/>
        <v>12</v>
      </c>
      <c r="AD188" s="124">
        <v>800</v>
      </c>
      <c r="AE188" s="109">
        <f t="shared" si="167"/>
        <v>15</v>
      </c>
      <c r="AF188" s="281" t="str">
        <f t="shared" si="149"/>
        <v xml:space="preserve">  </v>
      </c>
      <c r="AG188" s="124" t="s">
        <v>611</v>
      </c>
      <c r="AH188" s="130">
        <v>130.69999999999999</v>
      </c>
      <c r="AI188" s="106">
        <v>143.9</v>
      </c>
      <c r="AJ188" s="109">
        <f t="shared" si="168"/>
        <v>13.200000000000017</v>
      </c>
      <c r="AK188" s="124">
        <v>960</v>
      </c>
      <c r="AL188" s="109">
        <f t="shared" si="169"/>
        <v>13.750000000000018</v>
      </c>
      <c r="AM188" s="281" t="str">
        <f t="shared" si="142"/>
        <v xml:space="preserve">  </v>
      </c>
      <c r="AN188" s="122">
        <f t="shared" si="170"/>
        <v>14.135304659498219</v>
      </c>
      <c r="AO188" s="122">
        <f t="shared" si="171"/>
        <v>0.75032430906561642</v>
      </c>
      <c r="AP188" s="122">
        <f t="shared" si="187"/>
        <v>5.30815802800144</v>
      </c>
      <c r="AQ188" s="223">
        <f t="shared" si="172"/>
        <v>3</v>
      </c>
      <c r="AR188" s="429" t="str">
        <f t="shared" si="153"/>
        <v xml:space="preserve">  </v>
      </c>
      <c r="AS188" s="495"/>
      <c r="AT188" s="662" t="s">
        <v>178</v>
      </c>
      <c r="AU188" s="662" t="s">
        <v>178</v>
      </c>
      <c r="AV188" s="662" t="s">
        <v>178</v>
      </c>
      <c r="AW188" s="661" t="s">
        <v>2720</v>
      </c>
      <c r="AX188" s="661" t="s">
        <v>2720</v>
      </c>
      <c r="AY188" s="10"/>
      <c r="AZ188" s="334"/>
      <c r="BA188" s="662" t="s">
        <v>178</v>
      </c>
      <c r="BB188" s="662" t="s">
        <v>178</v>
      </c>
      <c r="BC188" s="662" t="s">
        <v>178</v>
      </c>
      <c r="BD188" s="661" t="s">
        <v>2720</v>
      </c>
      <c r="BE188" s="661" t="s">
        <v>2720</v>
      </c>
      <c r="BF188" s="10" t="str">
        <f t="shared" si="173"/>
        <v xml:space="preserve">  </v>
      </c>
      <c r="BG188" s="334"/>
      <c r="BH188" s="852" t="s">
        <v>178</v>
      </c>
      <c r="BI188" s="18"/>
      <c r="BJ188" s="28">
        <v>4.6330063438150937</v>
      </c>
      <c r="BK188" s="28"/>
      <c r="BL188" s="28">
        <v>0.1</v>
      </c>
      <c r="BM188" s="28">
        <v>1</v>
      </c>
      <c r="BN188" s="31" t="str">
        <f t="shared" si="174"/>
        <v xml:space="preserve">  </v>
      </c>
      <c r="BP188" s="732"/>
      <c r="BQ188" s="733">
        <v>0.20571809164285249</v>
      </c>
      <c r="BR188" s="733"/>
      <c r="BS188" s="727">
        <v>6.0000000000000001E-3</v>
      </c>
      <c r="BT188" s="716">
        <v>0.01</v>
      </c>
      <c r="BU188" s="31" t="str">
        <f t="shared" si="175"/>
        <v xml:space="preserve">  </v>
      </c>
      <c r="BV188" s="520" t="s">
        <v>3031</v>
      </c>
      <c r="BW188" s="105">
        <f t="shared" si="207"/>
        <v>4.4402721769953795</v>
      </c>
      <c r="BX188" s="771"/>
      <c r="BY188" s="33">
        <v>385.21159841241371</v>
      </c>
      <c r="BZ188" s="31"/>
      <c r="CA188" s="680">
        <v>2</v>
      </c>
      <c r="CB188" s="680">
        <v>13</v>
      </c>
      <c r="CC188" s="680" t="str">
        <f t="shared" si="208"/>
        <v xml:space="preserve">  </v>
      </c>
      <c r="CD188" s="498"/>
      <c r="CE188" s="127">
        <f t="shared" si="209"/>
        <v>5.2604164514383447</v>
      </c>
      <c r="CF188" s="107"/>
      <c r="CG188" s="660">
        <v>0.5</v>
      </c>
      <c r="CH188" s="660">
        <v>3</v>
      </c>
      <c r="CI188" s="31" t="str">
        <f t="shared" si="177"/>
        <v xml:space="preserve">  </v>
      </c>
      <c r="CJ188" s="475"/>
      <c r="CK188" s="108">
        <v>7.3175927283507844</v>
      </c>
      <c r="CL188" s="885"/>
      <c r="CM188" s="227">
        <v>0.6</v>
      </c>
      <c r="CN188" s="227">
        <v>0.8</v>
      </c>
      <c r="CO188" s="31" t="str">
        <f t="shared" si="145"/>
        <v xml:space="preserve">  </v>
      </c>
      <c r="CP188" s="828"/>
      <c r="CQ188" s="801">
        <f>CK188*(AE188/1000)</f>
        <v>0.10976389092526176</v>
      </c>
      <c r="CR188" s="801"/>
      <c r="CS188" s="227">
        <v>0.1</v>
      </c>
      <c r="CT188" s="464">
        <v>0.13</v>
      </c>
      <c r="CU188" s="31" t="str">
        <f t="shared" si="216"/>
        <v>E, &lt;RL</v>
      </c>
      <c r="CW188" s="771">
        <f t="shared" si="210"/>
        <v>1.8996293877206816</v>
      </c>
      <c r="CX188" s="108">
        <v>19.896101315395871</v>
      </c>
      <c r="CY188" s="108"/>
      <c r="CZ188" s="10">
        <v>1.2</v>
      </c>
      <c r="DA188" s="910">
        <v>0.7</v>
      </c>
      <c r="DB188" s="675" t="str">
        <f t="shared" si="211"/>
        <v xml:space="preserve">  </v>
      </c>
      <c r="DC188" s="480"/>
      <c r="DD188" s="28">
        <f t="shared" si="212"/>
        <v>0.27357139308669359</v>
      </c>
      <c r="DE188" s="28"/>
      <c r="DF188" s="28">
        <v>0.2</v>
      </c>
      <c r="DG188" s="28">
        <v>0.12</v>
      </c>
      <c r="DH188" s="28" t="str">
        <f t="shared" si="213"/>
        <v xml:space="preserve">  </v>
      </c>
      <c r="DI188" s="335"/>
      <c r="DJ188" s="105">
        <f t="shared" si="214"/>
        <v>5.1649798182075468</v>
      </c>
      <c r="DK188" s="924">
        <f t="shared" si="215"/>
        <v>5.200565309081024</v>
      </c>
      <c r="DL188" s="76"/>
    </row>
    <row r="189" spans="1:116" ht="45" x14ac:dyDescent="0.25">
      <c r="A189" s="536" t="s">
        <v>2197</v>
      </c>
      <c r="B189" s="173" t="s">
        <v>1326</v>
      </c>
      <c r="C189" s="419" t="s">
        <v>584</v>
      </c>
      <c r="D189" s="419">
        <v>9</v>
      </c>
      <c r="E189" s="213"/>
      <c r="F189" s="421">
        <v>1</v>
      </c>
      <c r="G189" s="420">
        <v>11452900</v>
      </c>
      <c r="H189" s="420">
        <v>201203201230</v>
      </c>
      <c r="I189" s="420"/>
      <c r="J189" s="102" t="s">
        <v>613</v>
      </c>
      <c r="K189" s="663" t="s">
        <v>2558</v>
      </c>
      <c r="L189" s="165" t="s">
        <v>729</v>
      </c>
      <c r="M189" s="419" t="s">
        <v>43</v>
      </c>
      <c r="N189" s="419"/>
      <c r="O189" s="419"/>
      <c r="P189" s="117">
        <v>40988</v>
      </c>
      <c r="Q189" s="112">
        <v>0.52083333333333337</v>
      </c>
      <c r="R189" s="102" t="s">
        <v>614</v>
      </c>
      <c r="S189" s="29" t="s">
        <v>614</v>
      </c>
      <c r="T189" s="464">
        <v>131.4</v>
      </c>
      <c r="U189" s="33">
        <v>143.4</v>
      </c>
      <c r="V189" s="33">
        <f t="shared" si="164"/>
        <v>12</v>
      </c>
      <c r="W189" s="29">
        <v>782</v>
      </c>
      <c r="X189" s="33">
        <f t="shared" si="165"/>
        <v>15.345268542199488</v>
      </c>
      <c r="Y189" s="281" t="str">
        <f t="shared" si="147"/>
        <v xml:space="preserve">  </v>
      </c>
      <c r="Z189" s="29" t="s">
        <v>614</v>
      </c>
      <c r="AA189" s="245">
        <v>129.69999999999999</v>
      </c>
      <c r="AB189" s="275">
        <v>142.80000000000001</v>
      </c>
      <c r="AC189" s="33">
        <f t="shared" si="166"/>
        <v>13.100000000000023</v>
      </c>
      <c r="AD189" s="29">
        <v>880</v>
      </c>
      <c r="AE189" s="33">
        <f t="shared" si="167"/>
        <v>14.886363636363662</v>
      </c>
      <c r="AF189" s="281" t="str">
        <f t="shared" si="149"/>
        <v xml:space="preserve">  </v>
      </c>
      <c r="AG189" s="29" t="s">
        <v>614</v>
      </c>
      <c r="AH189" s="245">
        <v>131.9</v>
      </c>
      <c r="AI189" s="275">
        <v>144.30000000000001</v>
      </c>
      <c r="AJ189" s="33">
        <f t="shared" si="168"/>
        <v>12.400000000000006</v>
      </c>
      <c r="AK189" s="29">
        <v>782</v>
      </c>
      <c r="AL189" s="33">
        <f t="shared" si="169"/>
        <v>15.856777493606145</v>
      </c>
      <c r="AM189" s="281" t="str">
        <f t="shared" si="142"/>
        <v xml:space="preserve">  </v>
      </c>
      <c r="AN189" s="49">
        <f t="shared" si="170"/>
        <v>15.36280322405643</v>
      </c>
      <c r="AO189" s="49">
        <f t="shared" si="171"/>
        <v>0.48544449979676063</v>
      </c>
      <c r="AP189" s="49">
        <f t="shared" si="187"/>
        <v>3.1598692811257836</v>
      </c>
      <c r="AQ189" s="9">
        <f t="shared" si="172"/>
        <v>3</v>
      </c>
      <c r="AR189" s="429" t="str">
        <f t="shared" si="153"/>
        <v xml:space="preserve">  </v>
      </c>
      <c r="AS189" s="494"/>
      <c r="AT189" s="662" t="s">
        <v>178</v>
      </c>
      <c r="AU189" s="662" t="s">
        <v>178</v>
      </c>
      <c r="AV189" s="662" t="s">
        <v>178</v>
      </c>
      <c r="AW189" s="661" t="s">
        <v>2720</v>
      </c>
      <c r="AX189" s="661" t="s">
        <v>2720</v>
      </c>
      <c r="AY189" s="10"/>
      <c r="AZ189" s="334"/>
      <c r="BA189" s="662" t="s">
        <v>178</v>
      </c>
      <c r="BB189" s="662" t="s">
        <v>178</v>
      </c>
      <c r="BC189" s="662" t="s">
        <v>178</v>
      </c>
      <c r="BD189" s="661" t="s">
        <v>2720</v>
      </c>
      <c r="BE189" s="661" t="s">
        <v>2720</v>
      </c>
      <c r="BF189" s="10" t="str">
        <f t="shared" si="173"/>
        <v xml:space="preserve">  </v>
      </c>
      <c r="BG189" s="334"/>
      <c r="BH189" s="852" t="s">
        <v>178</v>
      </c>
      <c r="BI189" s="18"/>
      <c r="BJ189" s="28">
        <v>3.3525829587508356</v>
      </c>
      <c r="BK189" s="28"/>
      <c r="BL189" s="28">
        <v>0.1</v>
      </c>
      <c r="BM189" s="28">
        <v>1</v>
      </c>
      <c r="BN189" s="31" t="str">
        <f t="shared" si="174"/>
        <v xml:space="preserve">  </v>
      </c>
      <c r="BP189" s="731"/>
      <c r="BQ189" s="716">
        <v>0.17162225106856621</v>
      </c>
      <c r="BS189" s="727">
        <v>6.0000000000000001E-3</v>
      </c>
      <c r="BT189" s="716">
        <v>0.01</v>
      </c>
      <c r="BU189" s="31" t="str">
        <f t="shared" si="175"/>
        <v xml:space="preserve">  </v>
      </c>
      <c r="BV189" s="520" t="s">
        <v>3031</v>
      </c>
      <c r="BW189" s="31">
        <f t="shared" si="207"/>
        <v>5.1191052743557535</v>
      </c>
      <c r="BX189" s="336"/>
      <c r="BY189" s="33">
        <v>343.02858741219046</v>
      </c>
      <c r="BZ189" s="31"/>
      <c r="CA189" s="680">
        <v>2</v>
      </c>
      <c r="CB189" s="680">
        <v>13</v>
      </c>
      <c r="CC189" s="680" t="str">
        <f t="shared" si="208"/>
        <v xml:space="preserve">  </v>
      </c>
      <c r="CD189" s="498"/>
      <c r="CE189" s="547">
        <f t="shared" si="209"/>
        <v>5.2638657914914129</v>
      </c>
      <c r="CF189" s="457"/>
      <c r="CG189" s="660">
        <v>0.5</v>
      </c>
      <c r="CH189" s="660">
        <v>3</v>
      </c>
      <c r="CI189" s="31" t="str">
        <f t="shared" si="177"/>
        <v xml:space="preserve">  </v>
      </c>
      <c r="CK189" s="227">
        <v>7.2046603956765134</v>
      </c>
      <c r="CL189" s="5"/>
      <c r="CM189" s="227">
        <v>0.6</v>
      </c>
      <c r="CN189" s="227">
        <v>0.8</v>
      </c>
      <c r="CO189" s="31" t="str">
        <f t="shared" si="145"/>
        <v xml:space="preserve">  </v>
      </c>
      <c r="CP189" s="658"/>
      <c r="CQ189" s="28">
        <f>CK189*(AE189/1000)</f>
        <v>0.10725119452654827</v>
      </c>
      <c r="CR189" s="28"/>
      <c r="CS189" s="227">
        <v>0.1</v>
      </c>
      <c r="CT189" s="464">
        <v>0.13</v>
      </c>
      <c r="CU189" s="31" t="str">
        <f t="shared" si="216"/>
        <v>E, &lt;RL</v>
      </c>
      <c r="CW189" s="336">
        <f t="shared" si="210"/>
        <v>2.1003090296434217</v>
      </c>
      <c r="CX189" s="227">
        <v>16.672083393226512</v>
      </c>
      <c r="CY189" s="227"/>
      <c r="CZ189" s="10">
        <v>1.2</v>
      </c>
      <c r="DA189" s="910">
        <v>0.7</v>
      </c>
      <c r="DB189" s="675" t="str">
        <f t="shared" si="211"/>
        <v xml:space="preserve">  </v>
      </c>
      <c r="DC189" s="519"/>
      <c r="DD189" s="28">
        <f t="shared" si="212"/>
        <v>0.26436551672123892</v>
      </c>
      <c r="DE189" s="28"/>
      <c r="DF189" s="28">
        <v>0.2</v>
      </c>
      <c r="DG189" s="28">
        <v>0.12</v>
      </c>
      <c r="DH189" s="28" t="str">
        <f t="shared" si="213"/>
        <v xml:space="preserve">  </v>
      </c>
      <c r="DI189" s="335"/>
      <c r="DJ189" s="31">
        <f t="shared" si="214"/>
        <v>4.8602606327947182</v>
      </c>
      <c r="DK189" s="550">
        <f t="shared" si="215"/>
        <v>5.0222693205545461</v>
      </c>
    </row>
    <row r="190" spans="1:116" ht="15" x14ac:dyDescent="0.25">
      <c r="A190" s="536" t="s">
        <v>2198</v>
      </c>
      <c r="B190" s="173" t="s">
        <v>1327</v>
      </c>
      <c r="C190" s="102" t="s">
        <v>586</v>
      </c>
      <c r="D190" s="102">
        <v>2</v>
      </c>
      <c r="E190" s="213"/>
      <c r="F190" s="421">
        <v>4</v>
      </c>
      <c r="G190" s="420">
        <v>88888823</v>
      </c>
      <c r="H190" s="420">
        <v>201203211200</v>
      </c>
      <c r="I190" s="420"/>
      <c r="J190" s="102" t="s">
        <v>615</v>
      </c>
      <c r="K190" s="167" t="s">
        <v>124</v>
      </c>
      <c r="L190" s="167"/>
      <c r="M190" s="419" t="s">
        <v>521</v>
      </c>
      <c r="N190" s="419"/>
      <c r="O190" s="417" t="s">
        <v>42</v>
      </c>
      <c r="P190" s="117">
        <v>40989</v>
      </c>
      <c r="Q190" s="112">
        <v>0.5</v>
      </c>
      <c r="R190" s="102" t="s">
        <v>625</v>
      </c>
      <c r="S190" s="29" t="s">
        <v>625</v>
      </c>
      <c r="T190" s="464">
        <v>130.80000000000001</v>
      </c>
      <c r="U190" s="33">
        <v>130.6</v>
      </c>
      <c r="V190" s="31">
        <f t="shared" si="164"/>
        <v>-0.20000000000001705</v>
      </c>
      <c r="W190" s="29">
        <v>850</v>
      </c>
      <c r="X190" s="33">
        <f t="shared" si="165"/>
        <v>-0.23529411764707889</v>
      </c>
      <c r="Y190" s="281" t="str">
        <f t="shared" si="147"/>
        <v>&lt;MDL</v>
      </c>
      <c r="Z190" s="29" t="s">
        <v>625</v>
      </c>
      <c r="AA190" s="245">
        <v>130.80000000000001</v>
      </c>
      <c r="AB190" s="275">
        <v>130.89999999999998</v>
      </c>
      <c r="AC190" s="33">
        <f t="shared" si="166"/>
        <v>9.9999999999965894E-2</v>
      </c>
      <c r="AD190" s="29">
        <v>985</v>
      </c>
      <c r="AE190" s="33">
        <f t="shared" si="167"/>
        <v>0.10152284263955928</v>
      </c>
      <c r="AF190" s="281" t="str">
        <f t="shared" si="149"/>
        <v>&lt;MDL</v>
      </c>
      <c r="AG190" s="29" t="s">
        <v>625</v>
      </c>
      <c r="AH190" s="245">
        <v>132.9</v>
      </c>
      <c r="AI190" s="275">
        <v>132.89999999999998</v>
      </c>
      <c r="AJ190" s="33">
        <f t="shared" si="168"/>
        <v>0</v>
      </c>
      <c r="AK190" s="29">
        <v>816</v>
      </c>
      <c r="AL190" s="33">
        <f t="shared" si="169"/>
        <v>0</v>
      </c>
      <c r="AM190" s="281" t="str">
        <f t="shared" si="142"/>
        <v>&lt;MDL</v>
      </c>
      <c r="AN190" s="49">
        <f t="shared" si="170"/>
        <v>-4.459042500250654E-2</v>
      </c>
      <c r="AO190" s="49">
        <f t="shared" si="171"/>
        <v>0.17277918186405103</v>
      </c>
      <c r="AP190" s="49">
        <f t="shared" si="187"/>
        <v>-387.48045539897566</v>
      </c>
      <c r="AQ190" s="9">
        <f t="shared" si="172"/>
        <v>3</v>
      </c>
      <c r="AR190" s="429" t="str">
        <f t="shared" si="153"/>
        <v>&lt;MDL</v>
      </c>
      <c r="AS190" s="494"/>
      <c r="AT190" s="662" t="s">
        <v>178</v>
      </c>
      <c r="AU190" s="662" t="s">
        <v>178</v>
      </c>
      <c r="AV190" s="662" t="s">
        <v>178</v>
      </c>
      <c r="AW190" s="661" t="s">
        <v>2720</v>
      </c>
      <c r="AX190" s="661" t="s">
        <v>2720</v>
      </c>
      <c r="AY190" s="10"/>
      <c r="AZ190" s="334"/>
      <c r="BA190" s="662" t="s">
        <v>178</v>
      </c>
      <c r="BB190" s="662" t="s">
        <v>178</v>
      </c>
      <c r="BC190" s="662" t="s">
        <v>178</v>
      </c>
      <c r="BD190" s="661" t="s">
        <v>2720</v>
      </c>
      <c r="BE190" s="661" t="s">
        <v>2720</v>
      </c>
      <c r="BF190" s="10" t="str">
        <f t="shared" si="173"/>
        <v xml:space="preserve">  </v>
      </c>
      <c r="BG190" s="334"/>
      <c r="BH190" s="852" t="s">
        <v>178</v>
      </c>
      <c r="BI190" s="18"/>
      <c r="BJ190" s="28">
        <v>-3.1860990954824531E-2</v>
      </c>
      <c r="BK190" s="28"/>
      <c r="BL190" s="28">
        <v>0.1</v>
      </c>
      <c r="BM190" s="28">
        <v>1</v>
      </c>
      <c r="BN190" s="31" t="str">
        <f t="shared" si="174"/>
        <v>&lt;MDL</v>
      </c>
      <c r="BP190" s="731"/>
      <c r="BQ190" s="716">
        <v>-5.3641762435783016E-4</v>
      </c>
      <c r="BS190" s="727">
        <v>6.0000000000000001E-3</v>
      </c>
      <c r="BT190" s="716">
        <v>0.01</v>
      </c>
      <c r="BU190" s="31" t="str">
        <f t="shared" si="175"/>
        <v>&lt;MDL</v>
      </c>
      <c r="BV190" s="520" t="s">
        <v>3031</v>
      </c>
      <c r="BW190" s="31" t="s">
        <v>79</v>
      </c>
      <c r="BX190" s="336"/>
      <c r="BY190" s="28" t="s">
        <v>2667</v>
      </c>
      <c r="BZ190" s="237"/>
      <c r="CA190" s="237"/>
      <c r="CB190" s="237"/>
      <c r="CC190" s="237" t="s">
        <v>79</v>
      </c>
      <c r="CD190" s="335" t="s">
        <v>3062</v>
      </c>
      <c r="CE190" s="840">
        <v>0.23060739651506021</v>
      </c>
      <c r="CF190" s="457"/>
      <c r="CG190" s="660">
        <v>0.5</v>
      </c>
      <c r="CH190" s="660">
        <v>3</v>
      </c>
      <c r="CI190" s="31" t="str">
        <f t="shared" si="177"/>
        <v>&lt;MDL</v>
      </c>
      <c r="CK190" s="227" t="s">
        <v>2667</v>
      </c>
      <c r="CL190" s="5"/>
      <c r="CM190" s="227"/>
      <c r="CN190" s="227"/>
      <c r="CO190" s="31" t="s">
        <v>79</v>
      </c>
      <c r="CP190" s="658"/>
      <c r="CQ190" s="840">
        <v>1.7212872947511332E-3</v>
      </c>
      <c r="CR190" s="28"/>
      <c r="CS190" s="227">
        <v>0.1</v>
      </c>
      <c r="CT190" s="464">
        <v>0.13</v>
      </c>
      <c r="CU190" s="31" t="str">
        <f t="shared" si="216"/>
        <v>&lt;MDL</v>
      </c>
      <c r="CW190" s="336" t="s">
        <v>79</v>
      </c>
      <c r="CX190" s="909" t="s">
        <v>2667</v>
      </c>
      <c r="CY190" s="227"/>
      <c r="CZ190" s="10">
        <v>1.2</v>
      </c>
      <c r="DA190" s="910">
        <v>0.7</v>
      </c>
      <c r="DB190" s="457" t="s">
        <v>79</v>
      </c>
      <c r="DC190" s="519"/>
      <c r="DD190" s="31" t="s">
        <v>79</v>
      </c>
      <c r="DE190" s="237"/>
      <c r="DF190" s="237"/>
      <c r="DG190" s="237"/>
      <c r="DH190" s="237"/>
      <c r="DI190" s="498"/>
      <c r="DJ190" s="31" t="s">
        <v>79</v>
      </c>
      <c r="DK190" s="336" t="s">
        <v>79</v>
      </c>
    </row>
    <row r="191" spans="1:116" ht="45" x14ac:dyDescent="0.25">
      <c r="A191" s="536" t="s">
        <v>2199</v>
      </c>
      <c r="B191" s="173" t="s">
        <v>1328</v>
      </c>
      <c r="C191" s="419" t="s">
        <v>584</v>
      </c>
      <c r="D191" s="419">
        <v>9</v>
      </c>
      <c r="E191" s="213"/>
      <c r="F191" s="421">
        <v>1</v>
      </c>
      <c r="G191" s="420">
        <v>11452600</v>
      </c>
      <c r="H191" s="420">
        <v>201203281010</v>
      </c>
      <c r="I191" s="420"/>
      <c r="J191" s="102" t="s">
        <v>616</v>
      </c>
      <c r="K191" s="663" t="s">
        <v>2556</v>
      </c>
      <c r="L191" s="163" t="s">
        <v>1658</v>
      </c>
      <c r="M191" s="419" t="s">
        <v>533</v>
      </c>
      <c r="N191" s="419"/>
      <c r="O191" s="419"/>
      <c r="P191" s="117">
        <v>40996</v>
      </c>
      <c r="Q191" s="112">
        <v>0.4236111111111111</v>
      </c>
      <c r="R191" s="102" t="s">
        <v>617</v>
      </c>
      <c r="S191" s="29" t="s">
        <v>617</v>
      </c>
      <c r="T191" s="464">
        <v>130.6</v>
      </c>
      <c r="U191" s="33">
        <v>150.69999999999999</v>
      </c>
      <c r="V191" s="33">
        <f t="shared" si="164"/>
        <v>20.099999999999994</v>
      </c>
      <c r="W191" s="29">
        <v>700</v>
      </c>
      <c r="X191" s="33">
        <f t="shared" si="165"/>
        <v>28.714285714285708</v>
      </c>
      <c r="Y191" s="281" t="str">
        <f t="shared" si="147"/>
        <v xml:space="preserve">  </v>
      </c>
      <c r="Z191" s="29" t="s">
        <v>617</v>
      </c>
      <c r="AA191" s="245">
        <v>131.19999999999999</v>
      </c>
      <c r="AB191" s="275">
        <v>152.4</v>
      </c>
      <c r="AC191" s="33">
        <f t="shared" si="166"/>
        <v>21.200000000000017</v>
      </c>
      <c r="AD191" s="29">
        <v>750</v>
      </c>
      <c r="AE191" s="33">
        <f t="shared" si="167"/>
        <v>28.266666666666691</v>
      </c>
      <c r="AF191" s="281" t="str">
        <f t="shared" si="149"/>
        <v xml:space="preserve">  </v>
      </c>
      <c r="AG191" s="29" t="s">
        <v>617</v>
      </c>
      <c r="AH191" s="245">
        <v>132.19999999999999</v>
      </c>
      <c r="AI191" s="275">
        <v>151.69999999999999</v>
      </c>
      <c r="AJ191" s="33">
        <f t="shared" si="168"/>
        <v>19.5</v>
      </c>
      <c r="AK191" s="29">
        <v>730</v>
      </c>
      <c r="AL191" s="33">
        <f t="shared" si="169"/>
        <v>26.712328767123289</v>
      </c>
      <c r="AM191" s="281" t="str">
        <f t="shared" si="142"/>
        <v xml:space="preserve">  </v>
      </c>
      <c r="AN191" s="49">
        <f t="shared" si="170"/>
        <v>27.897760382691899</v>
      </c>
      <c r="AO191" s="49">
        <f t="shared" si="171"/>
        <v>1.0507267910070808</v>
      </c>
      <c r="AP191" s="49">
        <f t="shared" si="187"/>
        <v>3.7663481820532239</v>
      </c>
      <c r="AQ191" s="9">
        <f t="shared" si="172"/>
        <v>3</v>
      </c>
      <c r="AR191" s="429" t="str">
        <f t="shared" si="153"/>
        <v xml:space="preserve">  </v>
      </c>
      <c r="AS191" s="494"/>
      <c r="AT191" s="662" t="s">
        <v>178</v>
      </c>
      <c r="AU191" s="662" t="s">
        <v>178</v>
      </c>
      <c r="AV191" s="662" t="s">
        <v>178</v>
      </c>
      <c r="AW191" s="661" t="s">
        <v>2720</v>
      </c>
      <c r="AX191" s="661" t="s">
        <v>2720</v>
      </c>
      <c r="AY191" s="10"/>
      <c r="AZ191" s="334"/>
      <c r="BA191" s="662" t="s">
        <v>178</v>
      </c>
      <c r="BB191" s="662" t="s">
        <v>178</v>
      </c>
      <c r="BC191" s="662" t="s">
        <v>178</v>
      </c>
      <c r="BD191" s="661" t="s">
        <v>2720</v>
      </c>
      <c r="BE191" s="661" t="s">
        <v>2720</v>
      </c>
      <c r="BF191" s="10" t="str">
        <f t="shared" si="173"/>
        <v xml:space="preserve">  </v>
      </c>
      <c r="BG191" s="334"/>
      <c r="BH191" s="852" t="s">
        <v>178</v>
      </c>
      <c r="BI191" s="18"/>
      <c r="BJ191" s="28">
        <v>1.9449494706682147</v>
      </c>
      <c r="BK191" s="28"/>
      <c r="BL191" s="28">
        <v>0.1</v>
      </c>
      <c r="BM191" s="28">
        <v>1</v>
      </c>
      <c r="BN191" s="31" t="str">
        <f t="shared" si="174"/>
        <v xml:space="preserve">  </v>
      </c>
      <c r="BP191" s="731"/>
      <c r="BQ191" s="716">
        <v>0.13565996417373338</v>
      </c>
      <c r="BS191" s="727">
        <v>6.0000000000000001E-3</v>
      </c>
      <c r="BT191" s="716">
        <v>0.01</v>
      </c>
      <c r="BU191" s="31" t="str">
        <f t="shared" si="175"/>
        <v xml:space="preserve">  </v>
      </c>
      <c r="BV191" s="520" t="s">
        <v>3031</v>
      </c>
      <c r="BW191" s="31">
        <f>BQ191/BJ191*100</f>
        <v>6.9749865597858172</v>
      </c>
      <c r="BX191" s="336"/>
      <c r="BY191" s="33">
        <v>239.86559420369804</v>
      </c>
      <c r="BZ191" s="31"/>
      <c r="CA191" s="680">
        <v>2</v>
      </c>
      <c r="CB191" s="680">
        <v>13</v>
      </c>
      <c r="CC191" s="680" t="str">
        <f t="shared" ref="CC191:CC194" si="217">IF(BY191&lt;CA191,"&lt;MDL",IF(BY191&lt;CB191,"E, &lt;RL",IF(BY191&gt;CB191,"  ",)))</f>
        <v xml:space="preserve">  </v>
      </c>
      <c r="CD191" s="498"/>
      <c r="CE191" s="547">
        <f>BY191*(X191/1000)</f>
        <v>6.8875692049919</v>
      </c>
      <c r="CF191" s="457"/>
      <c r="CG191" s="660">
        <v>0.5</v>
      </c>
      <c r="CH191" s="660">
        <v>3</v>
      </c>
      <c r="CI191" s="31" t="str">
        <f t="shared" si="177"/>
        <v xml:space="preserve">  </v>
      </c>
      <c r="CK191" s="227">
        <v>6.1380739563239173</v>
      </c>
      <c r="CL191" s="5"/>
      <c r="CM191" s="227">
        <v>0.6</v>
      </c>
      <c r="CN191" s="227">
        <v>0.8</v>
      </c>
      <c r="CO191" s="31" t="str">
        <f t="shared" si="145"/>
        <v xml:space="preserve">  </v>
      </c>
      <c r="CP191" s="658"/>
      <c r="CQ191" s="28">
        <f>CK191*(AE191/1000)</f>
        <v>0.1735028904987562</v>
      </c>
      <c r="CR191" s="28"/>
      <c r="CS191" s="227">
        <v>0.1</v>
      </c>
      <c r="CT191" s="464">
        <v>0.13</v>
      </c>
      <c r="CU191" s="31" t="str">
        <f t="shared" si="216"/>
        <v xml:space="preserve">  </v>
      </c>
      <c r="CW191" s="336">
        <f>CK191/BY191*100</f>
        <v>2.5589638967193262</v>
      </c>
      <c r="CX191" s="227">
        <v>12.565019355047049</v>
      </c>
      <c r="CY191" s="227"/>
      <c r="CZ191" s="10">
        <v>1.2</v>
      </c>
      <c r="DA191" s="910">
        <v>0.7</v>
      </c>
      <c r="DB191" s="675" t="str">
        <f t="shared" ref="DB191:DB194" si="218">IF(CX191&lt;DA191,"&lt;MDL",IF(CX191&lt;CZ191,"E, &lt;RL",IF(CX191&gt;CZ191,"  ",)))</f>
        <v xml:space="preserve">  </v>
      </c>
      <c r="DC191" s="519"/>
      <c r="DD191" s="28">
        <f>CX191*(AL191/1000)</f>
        <v>0.33564092797728418</v>
      </c>
      <c r="DE191" s="28"/>
      <c r="DF191" s="28">
        <v>0.2</v>
      </c>
      <c r="DG191" s="28">
        <v>0.12</v>
      </c>
      <c r="DH191" s="28" t="str">
        <f t="shared" ref="DH191:DH194" si="219">IF(DD191&lt;DG191,"&lt;MDL",IF(DD191&lt;DF191,"E, &lt;RL",IF(DD191&gt;DF191,"  ",)))</f>
        <v xml:space="preserve">  </v>
      </c>
      <c r="DI191" s="335"/>
      <c r="DJ191" s="31">
        <f>CX191/BY191*100</f>
        <v>5.2383583384520813</v>
      </c>
      <c r="DK191" s="550">
        <f>100*DD191/CE191</f>
        <v>4.8731405520255517</v>
      </c>
    </row>
    <row r="192" spans="1:116" ht="45" x14ac:dyDescent="0.25">
      <c r="A192" s="536" t="s">
        <v>2200</v>
      </c>
      <c r="B192" s="173" t="s">
        <v>1329</v>
      </c>
      <c r="C192" s="419" t="s">
        <v>584</v>
      </c>
      <c r="D192" s="419">
        <v>9</v>
      </c>
      <c r="E192" s="213"/>
      <c r="F192" s="421">
        <v>1</v>
      </c>
      <c r="G192" s="420">
        <v>11452900</v>
      </c>
      <c r="H192" s="420">
        <v>201203281120</v>
      </c>
      <c r="I192" s="420"/>
      <c r="J192" s="102" t="s">
        <v>618</v>
      </c>
      <c r="K192" s="663" t="s">
        <v>2558</v>
      </c>
      <c r="L192" s="165" t="s">
        <v>729</v>
      </c>
      <c r="M192" s="419" t="s">
        <v>43</v>
      </c>
      <c r="N192" s="419"/>
      <c r="O192" s="419"/>
      <c r="P192" s="117">
        <v>40996</v>
      </c>
      <c r="Q192" s="112">
        <v>0.47222222222222227</v>
      </c>
      <c r="R192" s="102" t="s">
        <v>619</v>
      </c>
      <c r="S192" s="29" t="s">
        <v>619</v>
      </c>
      <c r="T192" s="464">
        <v>129.5</v>
      </c>
      <c r="U192" s="33">
        <v>140</v>
      </c>
      <c r="V192" s="33">
        <f t="shared" si="164"/>
        <v>10.5</v>
      </c>
      <c r="W192" s="29">
        <v>640</v>
      </c>
      <c r="X192" s="33">
        <f t="shared" si="165"/>
        <v>16.40625</v>
      </c>
      <c r="Y192" s="281" t="str">
        <f t="shared" si="147"/>
        <v xml:space="preserve">  </v>
      </c>
      <c r="Z192" s="29" t="s">
        <v>619</v>
      </c>
      <c r="AA192" s="245">
        <v>130.69999999999999</v>
      </c>
      <c r="AB192" s="275">
        <v>142.69999999999999</v>
      </c>
      <c r="AC192" s="33">
        <f t="shared" si="166"/>
        <v>12</v>
      </c>
      <c r="AD192" s="29">
        <v>750</v>
      </c>
      <c r="AE192" s="33">
        <f t="shared" si="167"/>
        <v>16</v>
      </c>
      <c r="AF192" s="281" t="str">
        <f t="shared" si="149"/>
        <v xml:space="preserve">  </v>
      </c>
      <c r="AG192" s="29" t="s">
        <v>619</v>
      </c>
      <c r="AH192" s="245">
        <v>131.80000000000001</v>
      </c>
      <c r="AI192" s="275">
        <v>140.6</v>
      </c>
      <c r="AJ192" s="33">
        <f t="shared" si="168"/>
        <v>8.7999999999999829</v>
      </c>
      <c r="AK192" s="29">
        <v>540</v>
      </c>
      <c r="AL192" s="33">
        <f t="shared" si="169"/>
        <v>16.296296296296262</v>
      </c>
      <c r="AM192" s="281" t="str">
        <f t="shared" si="142"/>
        <v xml:space="preserve">  </v>
      </c>
      <c r="AN192" s="49">
        <f t="shared" si="170"/>
        <v>16.23418209876542</v>
      </c>
      <c r="AO192" s="49">
        <f t="shared" si="171"/>
        <v>0.21012709434096138</v>
      </c>
      <c r="AP192" s="49">
        <f t="shared" si="187"/>
        <v>1.2943497434154148</v>
      </c>
      <c r="AQ192" s="9">
        <f t="shared" si="172"/>
        <v>3</v>
      </c>
      <c r="AR192" s="429" t="str">
        <f t="shared" si="153"/>
        <v xml:space="preserve">  </v>
      </c>
      <c r="AS192" s="494"/>
      <c r="AT192" s="662" t="s">
        <v>178</v>
      </c>
      <c r="AU192" s="662" t="s">
        <v>178</v>
      </c>
      <c r="AV192" s="662" t="s">
        <v>178</v>
      </c>
      <c r="AW192" s="661" t="s">
        <v>2720</v>
      </c>
      <c r="AX192" s="661" t="s">
        <v>2720</v>
      </c>
      <c r="AY192" s="10"/>
      <c r="AZ192" s="334"/>
      <c r="BA192" s="662" t="s">
        <v>178</v>
      </c>
      <c r="BB192" s="662" t="s">
        <v>178</v>
      </c>
      <c r="BC192" s="662" t="s">
        <v>178</v>
      </c>
      <c r="BD192" s="661" t="s">
        <v>2720</v>
      </c>
      <c r="BE192" s="661" t="s">
        <v>2720</v>
      </c>
      <c r="BF192" s="10" t="str">
        <f t="shared" si="173"/>
        <v xml:space="preserve">  </v>
      </c>
      <c r="BG192" s="334"/>
      <c r="BH192" s="852" t="s">
        <v>178</v>
      </c>
      <c r="BI192" s="18"/>
      <c r="BJ192" s="28">
        <v>1.833771983560823</v>
      </c>
      <c r="BK192" s="28"/>
      <c r="BL192" s="28">
        <v>0.1</v>
      </c>
      <c r="BM192" s="28">
        <v>1</v>
      </c>
      <c r="BN192" s="31" t="str">
        <f t="shared" si="174"/>
        <v xml:space="preserve">  </v>
      </c>
      <c r="BP192" s="731"/>
      <c r="BQ192" s="716">
        <v>0.16349950024140508</v>
      </c>
      <c r="BS192" s="727">
        <v>6.0000000000000001E-3</v>
      </c>
      <c r="BT192" s="716">
        <v>0.01</v>
      </c>
      <c r="BU192" s="31" t="str">
        <f t="shared" si="175"/>
        <v xml:space="preserve">  </v>
      </c>
      <c r="BV192" s="520"/>
      <c r="BW192" s="31">
        <f>BQ192/BJ192*100</f>
        <v>8.9160212778429155</v>
      </c>
      <c r="BX192" s="336"/>
      <c r="BY192" s="33">
        <v>272.5161904978533</v>
      </c>
      <c r="BZ192" s="31"/>
      <c r="CA192" s="680">
        <v>2</v>
      </c>
      <c r="CB192" s="680">
        <v>13</v>
      </c>
      <c r="CC192" s="680" t="str">
        <f t="shared" si="217"/>
        <v xml:space="preserve">  </v>
      </c>
      <c r="CD192" s="498"/>
      <c r="CE192" s="547">
        <f>BY192*(X192/1000)</f>
        <v>4.4709687503554063</v>
      </c>
      <c r="CF192" s="457"/>
      <c r="CG192" s="660">
        <v>0.5</v>
      </c>
      <c r="CH192" s="660">
        <v>3</v>
      </c>
      <c r="CI192" s="31" t="str">
        <f t="shared" si="177"/>
        <v xml:space="preserve">  </v>
      </c>
      <c r="CK192" s="227">
        <v>6.7583237748565423</v>
      </c>
      <c r="CL192" s="5"/>
      <c r="CM192" s="227">
        <v>0.6</v>
      </c>
      <c r="CN192" s="227">
        <v>0.8</v>
      </c>
      <c r="CO192" s="31" t="str">
        <f t="shared" si="145"/>
        <v xml:space="preserve">  </v>
      </c>
      <c r="CP192" s="658"/>
      <c r="CQ192" s="28">
        <f>CK192*(AE192/1000)</f>
        <v>0.10813318039770468</v>
      </c>
      <c r="CR192" s="28"/>
      <c r="CS192" s="227">
        <v>0.1</v>
      </c>
      <c r="CT192" s="464">
        <v>0.13</v>
      </c>
      <c r="CU192" s="31" t="str">
        <f t="shared" si="216"/>
        <v>E, &lt;RL</v>
      </c>
      <c r="CW192" s="336">
        <f>CK192/BY192*100</f>
        <v>2.479971469772098</v>
      </c>
      <c r="CX192" s="227">
        <v>12.181286519630136</v>
      </c>
      <c r="CY192" s="227"/>
      <c r="CZ192" s="10">
        <v>1.2</v>
      </c>
      <c r="DA192" s="910">
        <v>0.7</v>
      </c>
      <c r="DB192" s="675" t="str">
        <f t="shared" si="218"/>
        <v xml:space="preserve">  </v>
      </c>
      <c r="DC192" s="519"/>
      <c r="DD192" s="28">
        <f>CX192*(AL192/1000)</f>
        <v>0.1985098543939722</v>
      </c>
      <c r="DE192" s="28"/>
      <c r="DF192" s="28">
        <v>0.2</v>
      </c>
      <c r="DG192" s="28">
        <v>0.12</v>
      </c>
      <c r="DH192" s="28" t="str">
        <f t="shared" si="219"/>
        <v>E, &lt;RL</v>
      </c>
      <c r="DI192" s="335"/>
      <c r="DJ192" s="31">
        <f>CX192/BY192*100</f>
        <v>4.4699313084394854</v>
      </c>
      <c r="DK192" s="550">
        <f>100*DD192/CE192</f>
        <v>4.4399740968485242</v>
      </c>
    </row>
    <row r="193" spans="1:116" ht="45" x14ac:dyDescent="0.25">
      <c r="A193" s="536" t="s">
        <v>2201</v>
      </c>
      <c r="B193" s="173" t="s">
        <v>1330</v>
      </c>
      <c r="C193" s="419" t="s">
        <v>584</v>
      </c>
      <c r="D193" s="419">
        <v>9</v>
      </c>
      <c r="E193" s="213"/>
      <c r="F193" s="421">
        <v>1</v>
      </c>
      <c r="G193" s="420">
        <v>11452600</v>
      </c>
      <c r="H193" s="420">
        <v>201203281230</v>
      </c>
      <c r="I193" s="420"/>
      <c r="J193" s="102" t="s">
        <v>620</v>
      </c>
      <c r="K193" s="663" t="s">
        <v>2556</v>
      </c>
      <c r="L193" s="163" t="s">
        <v>1658</v>
      </c>
      <c r="M193" s="419" t="s">
        <v>533</v>
      </c>
      <c r="N193" s="419"/>
      <c r="O193" s="419"/>
      <c r="P193" s="117">
        <v>40996</v>
      </c>
      <c r="Q193" s="112">
        <v>0.52083333333333337</v>
      </c>
      <c r="R193" s="102" t="s">
        <v>621</v>
      </c>
      <c r="S193" s="29" t="s">
        <v>621</v>
      </c>
      <c r="T193" s="464">
        <v>130.80000000000001</v>
      </c>
      <c r="U193" s="33">
        <v>221.20000000000002</v>
      </c>
      <c r="V193" s="33">
        <f t="shared" si="164"/>
        <v>90.4</v>
      </c>
      <c r="W193" s="29">
        <v>90</v>
      </c>
      <c r="X193" s="33">
        <f t="shared" si="165"/>
        <v>1004.4444444444446</v>
      </c>
      <c r="Y193" s="281" t="str">
        <f t="shared" si="147"/>
        <v xml:space="preserve">  </v>
      </c>
      <c r="Z193" s="29" t="s">
        <v>621</v>
      </c>
      <c r="AA193" s="245">
        <v>131.80000000000001</v>
      </c>
      <c r="AB193" s="275">
        <v>296</v>
      </c>
      <c r="AC193" s="33">
        <f t="shared" si="166"/>
        <v>164.2</v>
      </c>
      <c r="AD193" s="29">
        <v>150</v>
      </c>
      <c r="AE193" s="33">
        <f t="shared" si="167"/>
        <v>1094.6666666666667</v>
      </c>
      <c r="AF193" s="281" t="str">
        <f t="shared" si="149"/>
        <v xml:space="preserve">  </v>
      </c>
      <c r="AG193" s="29" t="s">
        <v>621</v>
      </c>
      <c r="AH193" s="245">
        <v>129.6</v>
      </c>
      <c r="AI193" s="275">
        <v>220.6</v>
      </c>
      <c r="AJ193" s="33">
        <f t="shared" si="168"/>
        <v>91</v>
      </c>
      <c r="AK193" s="29">
        <v>100</v>
      </c>
      <c r="AL193" s="33">
        <f t="shared" si="169"/>
        <v>910</v>
      </c>
      <c r="AM193" s="281" t="str">
        <f t="shared" si="142"/>
        <v xml:space="preserve">  </v>
      </c>
      <c r="AN193" s="49">
        <f t="shared" si="170"/>
        <v>1003.0370370370371</v>
      </c>
      <c r="AO193" s="49">
        <f t="shared" si="171"/>
        <v>92.341377730420888</v>
      </c>
      <c r="AP193" s="49">
        <f t="shared" si="187"/>
        <v>9.2061782686705698</v>
      </c>
      <c r="AQ193" s="9">
        <f t="shared" si="172"/>
        <v>3</v>
      </c>
      <c r="AR193" s="429" t="str">
        <f t="shared" si="153"/>
        <v xml:space="preserve">  </v>
      </c>
      <c r="AS193" s="494"/>
      <c r="AT193" s="662" t="s">
        <v>178</v>
      </c>
      <c r="AU193" s="662" t="s">
        <v>178</v>
      </c>
      <c r="AV193" s="662" t="s">
        <v>178</v>
      </c>
      <c r="AW193" s="661" t="s">
        <v>2720</v>
      </c>
      <c r="AX193" s="661" t="s">
        <v>2720</v>
      </c>
      <c r="AY193" s="10"/>
      <c r="AZ193" s="334"/>
      <c r="BA193" s="662" t="s">
        <v>178</v>
      </c>
      <c r="BB193" s="662" t="s">
        <v>178</v>
      </c>
      <c r="BC193" s="662" t="s">
        <v>178</v>
      </c>
      <c r="BD193" s="661" t="s">
        <v>2720</v>
      </c>
      <c r="BE193" s="661" t="s">
        <v>2720</v>
      </c>
      <c r="BF193" s="10" t="str">
        <f t="shared" si="173"/>
        <v xml:space="preserve">  </v>
      </c>
      <c r="BG193" s="334"/>
      <c r="BH193" s="852" t="s">
        <v>178</v>
      </c>
      <c r="BI193" s="18"/>
      <c r="BJ193" s="28">
        <v>3.1518049520910232</v>
      </c>
      <c r="BK193" s="28">
        <v>0.3230203386673145</v>
      </c>
      <c r="BL193" s="28">
        <v>0.1</v>
      </c>
      <c r="BM193" s="28">
        <v>1</v>
      </c>
      <c r="BN193" s="31" t="str">
        <f t="shared" si="174"/>
        <v xml:space="preserve">  </v>
      </c>
      <c r="BP193" s="731"/>
      <c r="BQ193" s="716">
        <v>0.16292551162028984</v>
      </c>
      <c r="BS193" s="727">
        <v>6.0000000000000001E-3</v>
      </c>
      <c r="BT193" s="716">
        <v>0.01</v>
      </c>
      <c r="BU193" s="31" t="str">
        <f t="shared" si="175"/>
        <v xml:space="preserve">  </v>
      </c>
      <c r="BV193" s="520"/>
      <c r="BW193" s="31">
        <f>BQ193/BJ193*100</f>
        <v>5.1692764652901211</v>
      </c>
      <c r="BX193" s="336"/>
      <c r="BY193" s="33">
        <v>359.59526003318928</v>
      </c>
      <c r="BZ193" s="31"/>
      <c r="CA193" s="680">
        <v>2</v>
      </c>
      <c r="CB193" s="680">
        <v>13</v>
      </c>
      <c r="CC193" s="680" t="str">
        <f t="shared" si="217"/>
        <v xml:space="preserve">  </v>
      </c>
      <c r="CD193" s="498"/>
      <c r="CE193" s="547">
        <f>BY193*(X193/1000)</f>
        <v>361.19346118889234</v>
      </c>
      <c r="CF193" s="457"/>
      <c r="CG193" s="660">
        <v>0.5</v>
      </c>
      <c r="CH193" s="660">
        <v>3</v>
      </c>
      <c r="CI193" s="31" t="str">
        <f t="shared" si="177"/>
        <v xml:space="preserve">  </v>
      </c>
      <c r="CK193" s="227">
        <v>4.0295760126369071</v>
      </c>
      <c r="CL193" s="5"/>
      <c r="CM193" s="227">
        <v>0.6</v>
      </c>
      <c r="CN193" s="227">
        <v>0.8</v>
      </c>
      <c r="CO193" s="31" t="str">
        <f t="shared" si="145"/>
        <v xml:space="preserve">  </v>
      </c>
      <c r="CP193" s="658"/>
      <c r="CQ193" s="28">
        <f>CK193*(AE193/1000)</f>
        <v>4.4110425418332007</v>
      </c>
      <c r="CR193" s="28"/>
      <c r="CS193" s="227">
        <v>0.1</v>
      </c>
      <c r="CT193" s="464">
        <v>0.13</v>
      </c>
      <c r="CU193" s="31" t="str">
        <f t="shared" si="216"/>
        <v xml:space="preserve">  </v>
      </c>
      <c r="CW193" s="336">
        <f>CK193/BY193*100</f>
        <v>1.1205865205967933</v>
      </c>
      <c r="CX193" s="227">
        <v>6.0581343318976879</v>
      </c>
      <c r="CY193" s="227"/>
      <c r="CZ193" s="10">
        <v>1.2</v>
      </c>
      <c r="DA193" s="910">
        <v>0.7</v>
      </c>
      <c r="DB193" s="675" t="str">
        <f t="shared" si="218"/>
        <v xml:space="preserve">  </v>
      </c>
      <c r="DC193" s="519"/>
      <c r="DD193" s="28">
        <f>CX193*(AL193/1000)</f>
        <v>5.5129022420268958</v>
      </c>
      <c r="DE193" s="28"/>
      <c r="DF193" s="28">
        <v>0.2</v>
      </c>
      <c r="DG193" s="28">
        <v>0.12</v>
      </c>
      <c r="DH193" s="28" t="str">
        <f t="shared" si="219"/>
        <v xml:space="preserve">  </v>
      </c>
      <c r="DI193" s="335"/>
      <c r="DJ193" s="31">
        <f>CX193/BY193*100</f>
        <v>1.6847091731238464</v>
      </c>
      <c r="DK193" s="550">
        <f>100*DD193/CE193</f>
        <v>1.526301784057998</v>
      </c>
    </row>
    <row r="194" spans="1:116" ht="45" x14ac:dyDescent="0.25">
      <c r="A194" s="536" t="s">
        <v>2202</v>
      </c>
      <c r="B194" s="173" t="s">
        <v>1331</v>
      </c>
      <c r="C194" s="419" t="s">
        <v>584</v>
      </c>
      <c r="D194" s="419">
        <v>9</v>
      </c>
      <c r="E194" s="213"/>
      <c r="F194" s="421">
        <v>1</v>
      </c>
      <c r="G194" s="420">
        <v>11452600</v>
      </c>
      <c r="H194" s="420">
        <v>201203281640</v>
      </c>
      <c r="I194" s="420"/>
      <c r="J194" s="102" t="s">
        <v>622</v>
      </c>
      <c r="K194" s="663" t="s">
        <v>2556</v>
      </c>
      <c r="L194" s="163" t="s">
        <v>1658</v>
      </c>
      <c r="M194" s="419" t="s">
        <v>533</v>
      </c>
      <c r="N194" s="419"/>
      <c r="O194" s="419"/>
      <c r="P194" s="117">
        <v>40996</v>
      </c>
      <c r="Q194" s="112">
        <v>0.69444444444444453</v>
      </c>
      <c r="R194" s="102" t="s">
        <v>623</v>
      </c>
      <c r="S194" s="29" t="s">
        <v>623</v>
      </c>
      <c r="T194" s="464">
        <v>132.4</v>
      </c>
      <c r="U194" s="33">
        <v>194.89999999999998</v>
      </c>
      <c r="V194" s="33">
        <f t="shared" si="164"/>
        <v>62.499999999999972</v>
      </c>
      <c r="W194" s="29">
        <v>55</v>
      </c>
      <c r="X194" s="33">
        <f t="shared" si="165"/>
        <v>1136.3636363636358</v>
      </c>
      <c r="Y194" s="281" t="str">
        <f t="shared" si="147"/>
        <v xml:space="preserve">  </v>
      </c>
      <c r="Z194" s="29" t="s">
        <v>623</v>
      </c>
      <c r="AA194" s="245">
        <v>133.69999999999999</v>
      </c>
      <c r="AB194" s="275">
        <v>221.5</v>
      </c>
      <c r="AC194" s="33">
        <f t="shared" si="166"/>
        <v>87.800000000000011</v>
      </c>
      <c r="AD194" s="29">
        <v>80</v>
      </c>
      <c r="AE194" s="33">
        <f t="shared" si="167"/>
        <v>1097.5000000000002</v>
      </c>
      <c r="AF194" s="281" t="str">
        <f t="shared" si="149"/>
        <v xml:space="preserve">  </v>
      </c>
      <c r="AG194" s="29" t="s">
        <v>623</v>
      </c>
      <c r="AH194" s="245">
        <v>133.19999999999999</v>
      </c>
      <c r="AI194" s="275">
        <v>203.4</v>
      </c>
      <c r="AJ194" s="33">
        <f t="shared" si="168"/>
        <v>70.200000000000017</v>
      </c>
      <c r="AK194" s="29">
        <v>56</v>
      </c>
      <c r="AL194" s="33">
        <f t="shared" si="169"/>
        <v>1253.5714285714289</v>
      </c>
      <c r="AM194" s="281" t="str">
        <f t="shared" si="142"/>
        <v xml:space="preserve">  </v>
      </c>
      <c r="AN194" s="49">
        <f t="shared" si="170"/>
        <v>1162.4783549783549</v>
      </c>
      <c r="AO194" s="49">
        <f t="shared" si="171"/>
        <v>81.246886711591046</v>
      </c>
      <c r="AP194" s="49">
        <f t="shared" si="187"/>
        <v>6.9891096349147812</v>
      </c>
      <c r="AQ194" s="9">
        <f t="shared" si="172"/>
        <v>3</v>
      </c>
      <c r="AR194" s="429" t="str">
        <f t="shared" si="153"/>
        <v xml:space="preserve">  </v>
      </c>
      <c r="AS194" s="494"/>
      <c r="AT194" s="662" t="s">
        <v>178</v>
      </c>
      <c r="AU194" s="662" t="s">
        <v>178</v>
      </c>
      <c r="AV194" s="662" t="s">
        <v>178</v>
      </c>
      <c r="AW194" s="661" t="s">
        <v>2720</v>
      </c>
      <c r="AX194" s="661" t="s">
        <v>2720</v>
      </c>
      <c r="AY194" s="10"/>
      <c r="AZ194" s="334"/>
      <c r="BA194" s="662" t="s">
        <v>178</v>
      </c>
      <c r="BB194" s="662" t="s">
        <v>178</v>
      </c>
      <c r="BC194" s="662" t="s">
        <v>178</v>
      </c>
      <c r="BD194" s="661" t="s">
        <v>2720</v>
      </c>
      <c r="BE194" s="661" t="s">
        <v>2720</v>
      </c>
      <c r="BF194" s="10" t="str">
        <f t="shared" si="173"/>
        <v xml:space="preserve">  </v>
      </c>
      <c r="BG194" s="334"/>
      <c r="BH194" s="852" t="s">
        <v>178</v>
      </c>
      <c r="BI194" s="18"/>
      <c r="BJ194" s="28">
        <v>3.0790662410799841</v>
      </c>
      <c r="BK194" s="28"/>
      <c r="BL194" s="28">
        <v>0.1</v>
      </c>
      <c r="BM194" s="28">
        <v>1</v>
      </c>
      <c r="BN194" s="31" t="str">
        <f t="shared" si="174"/>
        <v xml:space="preserve">  </v>
      </c>
      <c r="BP194" s="731"/>
      <c r="BQ194" s="716">
        <v>0.10560816988266786</v>
      </c>
      <c r="BS194" s="727">
        <v>6.0000000000000001E-3</v>
      </c>
      <c r="BT194" s="716">
        <v>0.01</v>
      </c>
      <c r="BU194" s="31" t="str">
        <f t="shared" si="175"/>
        <v xml:space="preserve">  </v>
      </c>
      <c r="BV194" s="520"/>
      <c r="BW194" s="31">
        <f>BQ194/BJ194*100</f>
        <v>3.4298765149536288</v>
      </c>
      <c r="BX194" s="336"/>
      <c r="BY194" s="33">
        <v>320.71414296511125</v>
      </c>
      <c r="BZ194" s="31"/>
      <c r="CA194" s="680">
        <v>2</v>
      </c>
      <c r="CB194" s="680">
        <v>13</v>
      </c>
      <c r="CC194" s="680" t="str">
        <f t="shared" si="217"/>
        <v xml:space="preserve">  </v>
      </c>
      <c r="CD194" s="498"/>
      <c r="CE194" s="547">
        <f>BY194*(X194/1000)</f>
        <v>364.44788973308079</v>
      </c>
      <c r="CF194" s="457"/>
      <c r="CG194" s="660">
        <v>0.5</v>
      </c>
      <c r="CH194" s="660">
        <v>3</v>
      </c>
      <c r="CI194" s="31" t="str">
        <f t="shared" si="177"/>
        <v xml:space="preserve">  </v>
      </c>
      <c r="CK194" s="227">
        <v>3.1532550467481681</v>
      </c>
      <c r="CL194" s="5"/>
      <c r="CM194" s="227">
        <v>0.6</v>
      </c>
      <c r="CN194" s="227">
        <v>0.8</v>
      </c>
      <c r="CO194" s="31" t="str">
        <f t="shared" si="145"/>
        <v xml:space="preserve">  </v>
      </c>
      <c r="CP194" s="658"/>
      <c r="CQ194" s="28">
        <f>CK194*(AE194/1000)</f>
        <v>3.4606974138061148</v>
      </c>
      <c r="CR194" s="28"/>
      <c r="CS194" s="227">
        <v>0.1</v>
      </c>
      <c r="CT194" s="464">
        <v>0.13</v>
      </c>
      <c r="CU194" s="31" t="str">
        <f t="shared" si="216"/>
        <v xml:space="preserve">  </v>
      </c>
      <c r="CW194" s="336">
        <f>CK194/BY194*100</f>
        <v>0.9831980023067437</v>
      </c>
      <c r="CX194" s="227">
        <v>5.0390963038469971</v>
      </c>
      <c r="CY194" s="227"/>
      <c r="CZ194" s="10">
        <v>1.2</v>
      </c>
      <c r="DA194" s="910">
        <v>0.7</v>
      </c>
      <c r="DB194" s="675" t="str">
        <f t="shared" si="218"/>
        <v xml:space="preserve">  </v>
      </c>
      <c r="DC194" s="519"/>
      <c r="DD194" s="28">
        <f>CX194*(AL194/1000)</f>
        <v>6.3168671523224882</v>
      </c>
      <c r="DE194" s="28"/>
      <c r="DF194" s="28">
        <v>0.2</v>
      </c>
      <c r="DG194" s="28">
        <v>0.12</v>
      </c>
      <c r="DH194" s="28" t="str">
        <f t="shared" si="219"/>
        <v xml:space="preserve">  </v>
      </c>
      <c r="DI194" s="335"/>
      <c r="DJ194" s="31">
        <f>CX194/BY194*100</f>
        <v>1.5712111281588141</v>
      </c>
      <c r="DK194" s="550">
        <f>100*DD194/CE194</f>
        <v>1.733270333091768</v>
      </c>
    </row>
    <row r="195" spans="1:116" ht="15" x14ac:dyDescent="0.25">
      <c r="A195" s="536" t="s">
        <v>2203</v>
      </c>
      <c r="B195" s="173" t="s">
        <v>1332</v>
      </c>
      <c r="C195" s="102" t="s">
        <v>586</v>
      </c>
      <c r="D195" s="102">
        <v>2</v>
      </c>
      <c r="E195" s="213"/>
      <c r="F195" s="421">
        <v>4</v>
      </c>
      <c r="G195" s="420">
        <v>88888823</v>
      </c>
      <c r="H195" s="420">
        <v>201203291200</v>
      </c>
      <c r="I195" s="420"/>
      <c r="J195" s="102" t="s">
        <v>624</v>
      </c>
      <c r="K195" s="167" t="s">
        <v>124</v>
      </c>
      <c r="L195" s="167"/>
      <c r="M195" s="419" t="s">
        <v>521</v>
      </c>
      <c r="N195" s="419"/>
      <c r="O195" s="417" t="s">
        <v>42</v>
      </c>
      <c r="P195" s="117">
        <v>40997</v>
      </c>
      <c r="Q195" s="112">
        <v>0.5</v>
      </c>
      <c r="R195" s="102" t="s">
        <v>633</v>
      </c>
      <c r="S195" s="29" t="s">
        <v>633</v>
      </c>
      <c r="T195" s="464">
        <v>130.69999999999999</v>
      </c>
      <c r="U195" s="33">
        <v>130.89999999999998</v>
      </c>
      <c r="V195" s="33">
        <f t="shared" si="164"/>
        <v>0.19999999999998863</v>
      </c>
      <c r="W195" s="29">
        <v>125</v>
      </c>
      <c r="X195" s="33">
        <f t="shared" si="165"/>
        <v>1.5999999999999091</v>
      </c>
      <c r="Y195" s="281" t="str">
        <f t="shared" si="147"/>
        <v>&lt;MDL</v>
      </c>
      <c r="Z195" s="29" t="s">
        <v>633</v>
      </c>
      <c r="AA195" s="245">
        <v>130.5</v>
      </c>
      <c r="AB195" s="275">
        <v>130.5</v>
      </c>
      <c r="AC195" s="33">
        <f t="shared" si="166"/>
        <v>0</v>
      </c>
      <c r="AD195" s="29">
        <v>125</v>
      </c>
      <c r="AE195" s="33">
        <f t="shared" si="167"/>
        <v>0</v>
      </c>
      <c r="AF195" s="281" t="str">
        <f t="shared" si="149"/>
        <v>&lt;MDL</v>
      </c>
      <c r="AG195" s="29" t="s">
        <v>633</v>
      </c>
      <c r="AH195" s="245">
        <v>133.19999999999999</v>
      </c>
      <c r="AI195" s="275">
        <v>133.20000000000002</v>
      </c>
      <c r="AJ195" s="33">
        <f t="shared" si="168"/>
        <v>0</v>
      </c>
      <c r="AK195" s="29">
        <v>125</v>
      </c>
      <c r="AL195" s="33">
        <f t="shared" si="169"/>
        <v>0</v>
      </c>
      <c r="AM195" s="281" t="str">
        <f t="shared" si="142"/>
        <v>&lt;MDL</v>
      </c>
      <c r="AN195" s="49">
        <f t="shared" si="170"/>
        <v>0.53333333333330302</v>
      </c>
      <c r="AO195" s="49">
        <f t="shared" si="171"/>
        <v>0.92376043070334879</v>
      </c>
      <c r="AP195" s="49">
        <f t="shared" si="187"/>
        <v>173.20508075688775</v>
      </c>
      <c r="AQ195" s="9">
        <f t="shared" si="172"/>
        <v>3</v>
      </c>
      <c r="AR195" s="429" t="str">
        <f t="shared" si="153"/>
        <v>E, &lt;RL</v>
      </c>
      <c r="AS195" s="494"/>
      <c r="AT195" s="662" t="s">
        <v>178</v>
      </c>
      <c r="AU195" s="662" t="s">
        <v>178</v>
      </c>
      <c r="AV195" s="662" t="s">
        <v>178</v>
      </c>
      <c r="AW195" s="661" t="s">
        <v>2720</v>
      </c>
      <c r="AX195" s="661" t="s">
        <v>2720</v>
      </c>
      <c r="AY195" s="10"/>
      <c r="AZ195" s="334"/>
      <c r="BA195" s="662" t="s">
        <v>178</v>
      </c>
      <c r="BB195" s="662" t="s">
        <v>178</v>
      </c>
      <c r="BC195" s="662" t="s">
        <v>178</v>
      </c>
      <c r="BD195" s="661" t="s">
        <v>2720</v>
      </c>
      <c r="BE195" s="661" t="s">
        <v>2720</v>
      </c>
      <c r="BF195" s="10" t="str">
        <f t="shared" si="173"/>
        <v xml:space="preserve">  </v>
      </c>
      <c r="BG195" s="334"/>
      <c r="BH195" s="852" t="s">
        <v>178</v>
      </c>
      <c r="BI195" s="18"/>
      <c r="BJ195" s="28">
        <v>-5.2948905968565302E-2</v>
      </c>
      <c r="BK195" s="28"/>
      <c r="BL195" s="28">
        <v>0.1</v>
      </c>
      <c r="BM195" s="28">
        <v>1</v>
      </c>
      <c r="BN195" s="31" t="str">
        <f t="shared" si="174"/>
        <v>&lt;MDL</v>
      </c>
      <c r="BP195" s="417"/>
      <c r="BQ195" s="716">
        <v>0</v>
      </c>
      <c r="BS195" s="727">
        <v>6.0000000000000001E-3</v>
      </c>
      <c r="BT195" s="716">
        <v>0.01</v>
      </c>
      <c r="BU195" s="31" t="str">
        <f t="shared" si="175"/>
        <v>&lt;MDL</v>
      </c>
      <c r="BV195" s="520"/>
      <c r="BW195" s="31" t="s">
        <v>79</v>
      </c>
      <c r="BX195" s="336"/>
      <c r="BY195" s="28" t="s">
        <v>2667</v>
      </c>
      <c r="BZ195" s="237"/>
      <c r="CA195" s="237"/>
      <c r="CB195" s="237"/>
      <c r="CC195" s="237" t="s">
        <v>79</v>
      </c>
      <c r="CD195" s="498" t="s">
        <v>3063</v>
      </c>
      <c r="CE195" s="31">
        <v>1.2819570609553712</v>
      </c>
      <c r="CF195" s="457"/>
      <c r="CG195" s="660">
        <v>0.5</v>
      </c>
      <c r="CH195" s="660">
        <v>3</v>
      </c>
      <c r="CI195" s="31" t="str">
        <f t="shared" si="177"/>
        <v>E, &lt;RL</v>
      </c>
      <c r="CK195" s="227" t="s">
        <v>2667</v>
      </c>
      <c r="CL195" s="5"/>
      <c r="CM195" s="227"/>
      <c r="CN195" s="227"/>
      <c r="CO195" s="31" t="s">
        <v>79</v>
      </c>
      <c r="CP195" s="658"/>
      <c r="CQ195" s="840">
        <v>1.9215303833738481E-2</v>
      </c>
      <c r="CR195" s="28"/>
      <c r="CS195" s="227">
        <v>0.1</v>
      </c>
      <c r="CT195" s="464">
        <v>0.13</v>
      </c>
      <c r="CU195" s="31" t="str">
        <f t="shared" si="216"/>
        <v>&lt;MDL</v>
      </c>
      <c r="CW195" s="336" t="s">
        <v>79</v>
      </c>
      <c r="CX195" s="909" t="s">
        <v>2667</v>
      </c>
      <c r="CY195" s="227"/>
      <c r="CZ195" s="10">
        <v>1.2</v>
      </c>
      <c r="DA195" s="910">
        <v>0.7</v>
      </c>
      <c r="DB195" s="457" t="s">
        <v>79</v>
      </c>
      <c r="DC195" s="519"/>
      <c r="DD195" s="31" t="s">
        <v>79</v>
      </c>
      <c r="DE195" s="237"/>
      <c r="DF195" s="237"/>
      <c r="DG195" s="237"/>
      <c r="DH195" s="237"/>
      <c r="DI195" s="498"/>
      <c r="DJ195" s="31" t="s">
        <v>79</v>
      </c>
      <c r="DK195" s="336" t="s">
        <v>79</v>
      </c>
    </row>
    <row r="196" spans="1:116" ht="45" x14ac:dyDescent="0.25">
      <c r="A196" s="536" t="s">
        <v>2204</v>
      </c>
      <c r="B196" s="173" t="s">
        <v>1333</v>
      </c>
      <c r="C196" s="419" t="s">
        <v>584</v>
      </c>
      <c r="D196" s="419">
        <v>9</v>
      </c>
      <c r="E196" s="213"/>
      <c r="F196" s="421">
        <v>1</v>
      </c>
      <c r="G196" s="420">
        <v>11452600</v>
      </c>
      <c r="H196" s="420">
        <v>201203291140</v>
      </c>
      <c r="I196" s="420"/>
      <c r="J196" s="102" t="s">
        <v>626</v>
      </c>
      <c r="K196" s="663" t="s">
        <v>2556</v>
      </c>
      <c r="L196" s="163" t="s">
        <v>1658</v>
      </c>
      <c r="M196" s="419" t="s">
        <v>533</v>
      </c>
      <c r="N196" s="419"/>
      <c r="O196" s="419"/>
      <c r="P196" s="117">
        <v>40997</v>
      </c>
      <c r="Q196" s="112">
        <v>0.4861111111111111</v>
      </c>
      <c r="R196" s="102" t="s">
        <v>627</v>
      </c>
      <c r="S196" s="29" t="s">
        <v>627</v>
      </c>
      <c r="T196" s="464">
        <v>132.1</v>
      </c>
      <c r="U196" s="33">
        <v>161</v>
      </c>
      <c r="V196" s="33">
        <f t="shared" si="164"/>
        <v>28.900000000000006</v>
      </c>
      <c r="W196" s="29">
        <v>100</v>
      </c>
      <c r="X196" s="33">
        <f t="shared" si="165"/>
        <v>289.00000000000006</v>
      </c>
      <c r="Y196" s="281" t="str">
        <f t="shared" si="147"/>
        <v xml:space="preserve">  </v>
      </c>
      <c r="Z196" s="29" t="s">
        <v>627</v>
      </c>
      <c r="AA196" s="245">
        <v>131.1</v>
      </c>
      <c r="AB196" s="275">
        <v>163.80000000000001</v>
      </c>
      <c r="AC196" s="33">
        <f t="shared" si="166"/>
        <v>32.700000000000017</v>
      </c>
      <c r="AD196" s="29">
        <v>115</v>
      </c>
      <c r="AE196" s="33">
        <f t="shared" si="167"/>
        <v>284.34782608695667</v>
      </c>
      <c r="AF196" s="281" t="str">
        <f t="shared" si="149"/>
        <v xml:space="preserve">  </v>
      </c>
      <c r="AG196" s="29" t="s">
        <v>627</v>
      </c>
      <c r="AH196" s="245">
        <v>131.9</v>
      </c>
      <c r="AI196" s="275">
        <v>159.89999999999998</v>
      </c>
      <c r="AJ196" s="33">
        <f t="shared" si="168"/>
        <v>27.999999999999972</v>
      </c>
      <c r="AK196" s="29">
        <v>95</v>
      </c>
      <c r="AL196" s="33">
        <f t="shared" si="169"/>
        <v>294.73684210526284</v>
      </c>
      <c r="AM196" s="281" t="str">
        <f t="shared" si="142"/>
        <v xml:space="preserve">  </v>
      </c>
      <c r="AN196" s="49">
        <f t="shared" si="170"/>
        <v>289.36155606407323</v>
      </c>
      <c r="AO196" s="49">
        <f t="shared" si="171"/>
        <v>5.2039365434021736</v>
      </c>
      <c r="AP196" s="49">
        <f t="shared" si="187"/>
        <v>1.7984201544208822</v>
      </c>
      <c r="AQ196" s="9">
        <f t="shared" si="172"/>
        <v>3</v>
      </c>
      <c r="AR196" s="429" t="str">
        <f t="shared" si="153"/>
        <v xml:space="preserve">  </v>
      </c>
      <c r="AS196" s="494"/>
      <c r="AT196" s="662" t="s">
        <v>178</v>
      </c>
      <c r="AU196" s="662" t="s">
        <v>178</v>
      </c>
      <c r="AV196" s="662" t="s">
        <v>178</v>
      </c>
      <c r="AW196" s="661" t="s">
        <v>2720</v>
      </c>
      <c r="AX196" s="661" t="s">
        <v>2720</v>
      </c>
      <c r="AY196" s="10"/>
      <c r="AZ196" s="334"/>
      <c r="BA196" s="662" t="s">
        <v>178</v>
      </c>
      <c r="BB196" s="662" t="s">
        <v>178</v>
      </c>
      <c r="BC196" s="662" t="s">
        <v>178</v>
      </c>
      <c r="BD196" s="661" t="s">
        <v>2720</v>
      </c>
      <c r="BE196" s="661" t="s">
        <v>2720</v>
      </c>
      <c r="BF196" s="10" t="str">
        <f t="shared" si="173"/>
        <v xml:space="preserve">  </v>
      </c>
      <c r="BG196" s="334"/>
      <c r="BH196" s="852" t="s">
        <v>178</v>
      </c>
      <c r="BI196" s="18"/>
      <c r="BJ196" s="28">
        <v>9.3117913738330902</v>
      </c>
      <c r="BK196" s="28"/>
      <c r="BL196" s="28">
        <v>0.1</v>
      </c>
      <c r="BM196" s="28">
        <v>1</v>
      </c>
      <c r="BN196" s="31" t="str">
        <f t="shared" si="174"/>
        <v xml:space="preserve">  </v>
      </c>
      <c r="BP196" s="417"/>
      <c r="BQ196" s="716">
        <v>0.11490101992202999</v>
      </c>
      <c r="BR196" s="716">
        <v>2.8329922615983466E-3</v>
      </c>
      <c r="BS196" s="727">
        <v>6.0000000000000001E-3</v>
      </c>
      <c r="BT196" s="716">
        <v>0.01</v>
      </c>
      <c r="BU196" s="31" t="str">
        <f t="shared" si="175"/>
        <v xml:space="preserve">  </v>
      </c>
      <c r="BV196" s="520"/>
      <c r="BW196" s="31">
        <f>BQ196/BJ196*100</f>
        <v>1.233930350339586</v>
      </c>
      <c r="BX196" s="336"/>
      <c r="BY196" s="33">
        <v>407.77502145586021</v>
      </c>
      <c r="BZ196" s="31"/>
      <c r="CA196" s="680">
        <v>2</v>
      </c>
      <c r="CB196" s="680">
        <v>13</v>
      </c>
      <c r="CC196" s="680" t="str">
        <f t="shared" ref="CC196:CC198" si="220">IF(BY196&lt;CA196,"&lt;MDL",IF(BY196&lt;CB196,"E, &lt;RL",IF(BY196&gt;CB196,"  ",)))</f>
        <v xml:space="preserve">  </v>
      </c>
      <c r="CD196" s="498"/>
      <c r="CE196" s="547">
        <f>BY196*(X196/1000)</f>
        <v>117.84698120074361</v>
      </c>
      <c r="CF196" s="457"/>
      <c r="CG196" s="660">
        <v>0.5</v>
      </c>
      <c r="CH196" s="660">
        <v>3</v>
      </c>
      <c r="CI196" s="31" t="str">
        <f t="shared" si="177"/>
        <v xml:space="preserve">  </v>
      </c>
      <c r="CK196" s="227">
        <v>3.1476769299510883</v>
      </c>
      <c r="CL196" s="5"/>
      <c r="CM196" s="227">
        <v>0.6</v>
      </c>
      <c r="CN196" s="227">
        <v>0.8</v>
      </c>
      <c r="CO196" s="31" t="str">
        <f t="shared" si="145"/>
        <v xml:space="preserve">  </v>
      </c>
      <c r="CP196" s="658"/>
      <c r="CQ196" s="28">
        <f>CK196*(AE196/1000)</f>
        <v>0.8950350922556578</v>
      </c>
      <c r="CR196" s="28"/>
      <c r="CS196" s="227">
        <v>0.1</v>
      </c>
      <c r="CT196" s="464">
        <v>0.13</v>
      </c>
      <c r="CU196" s="31" t="str">
        <f t="shared" si="216"/>
        <v xml:space="preserve">  </v>
      </c>
      <c r="CW196" s="336">
        <f>CK196/BY196*100</f>
        <v>0.77191509149164739</v>
      </c>
      <c r="CX196" s="227">
        <v>9.1608246581300232</v>
      </c>
      <c r="CY196" s="227"/>
      <c r="CZ196" s="10">
        <v>1.2</v>
      </c>
      <c r="DA196" s="910">
        <v>0.7</v>
      </c>
      <c r="DB196" s="675" t="str">
        <f t="shared" ref="DB196:DB198" si="221">IF(CX196&lt;DA196,"&lt;MDL",IF(CX196&lt;CZ196,"E, &lt;RL",IF(CX196&gt;CZ196,"  ",)))</f>
        <v xml:space="preserve">  </v>
      </c>
      <c r="DC196" s="519"/>
      <c r="DD196" s="28">
        <f>CX196*(AL196/1000)</f>
        <v>2.7000325308172672</v>
      </c>
      <c r="DE196" s="28"/>
      <c r="DF196" s="28">
        <v>0.2</v>
      </c>
      <c r="DG196" s="28">
        <v>0.12</v>
      </c>
      <c r="DH196" s="28" t="str">
        <f t="shared" ref="DH196:DH198" si="222">IF(DD196&lt;DG196,"&lt;MDL",IF(DD196&lt;DF196,"E, &lt;RL",IF(DD196&gt;DF196,"  ",)))</f>
        <v xml:space="preserve">  </v>
      </c>
      <c r="DI196" s="335"/>
      <c r="DJ196" s="31">
        <f>CX196/BY196*100</f>
        <v>2.2465389433181948</v>
      </c>
      <c r="DK196" s="550">
        <f>100*DD196/CE196</f>
        <v>2.2911342346716217</v>
      </c>
    </row>
    <row r="197" spans="1:116" ht="45" x14ac:dyDescent="0.25">
      <c r="A197" s="536" t="s">
        <v>2205</v>
      </c>
      <c r="B197" s="173" t="s">
        <v>1334</v>
      </c>
      <c r="C197" s="419" t="s">
        <v>584</v>
      </c>
      <c r="D197" s="419">
        <v>9</v>
      </c>
      <c r="E197" s="213"/>
      <c r="F197" s="421">
        <v>1</v>
      </c>
      <c r="G197" s="420">
        <v>11452900</v>
      </c>
      <c r="H197" s="420">
        <v>201203291030</v>
      </c>
      <c r="I197" s="420"/>
      <c r="J197" s="102" t="s">
        <v>628</v>
      </c>
      <c r="K197" s="663" t="s">
        <v>2558</v>
      </c>
      <c r="L197" s="165" t="s">
        <v>729</v>
      </c>
      <c r="M197" s="419" t="s">
        <v>43</v>
      </c>
      <c r="N197" s="419"/>
      <c r="O197" s="419"/>
      <c r="P197" s="117">
        <v>40997</v>
      </c>
      <c r="Q197" s="112">
        <v>0.4375</v>
      </c>
      <c r="R197" s="102" t="s">
        <v>629</v>
      </c>
      <c r="S197" s="29" t="s">
        <v>629</v>
      </c>
      <c r="T197" s="464">
        <v>130.9</v>
      </c>
      <c r="U197" s="33">
        <v>154.5</v>
      </c>
      <c r="V197" s="33">
        <f t="shared" si="164"/>
        <v>23.599999999999994</v>
      </c>
      <c r="W197" s="29">
        <v>120</v>
      </c>
      <c r="X197" s="33">
        <f t="shared" si="165"/>
        <v>196.66666666666663</v>
      </c>
      <c r="Y197" s="281" t="str">
        <f t="shared" si="147"/>
        <v xml:space="preserve">  </v>
      </c>
      <c r="Z197" s="29" t="s">
        <v>629</v>
      </c>
      <c r="AA197" s="245">
        <v>132.1</v>
      </c>
      <c r="AB197" s="275">
        <v>157.6</v>
      </c>
      <c r="AC197" s="33">
        <f t="shared" si="166"/>
        <v>25.5</v>
      </c>
      <c r="AD197" s="29">
        <v>125</v>
      </c>
      <c r="AE197" s="33">
        <f t="shared" si="167"/>
        <v>204</v>
      </c>
      <c r="AF197" s="281" t="str">
        <f t="shared" si="149"/>
        <v xml:space="preserve">  </v>
      </c>
      <c r="AG197" s="29" t="s">
        <v>629</v>
      </c>
      <c r="AH197" s="245">
        <v>131.19999999999999</v>
      </c>
      <c r="AI197" s="275">
        <v>149.79999999999998</v>
      </c>
      <c r="AJ197" s="33">
        <f t="shared" si="168"/>
        <v>18.599999999999994</v>
      </c>
      <c r="AK197" s="29">
        <v>95</v>
      </c>
      <c r="AL197" s="33">
        <f t="shared" si="169"/>
        <v>195.78947368421046</v>
      </c>
      <c r="AM197" s="281" t="str">
        <f t="shared" si="142"/>
        <v xml:space="preserve">  </v>
      </c>
      <c r="AN197" s="49">
        <f t="shared" si="170"/>
        <v>198.81871345029239</v>
      </c>
      <c r="AO197" s="49">
        <f t="shared" si="171"/>
        <v>4.5085102433901074</v>
      </c>
      <c r="AP197" s="49">
        <f t="shared" si="187"/>
        <v>2.2676488370483803</v>
      </c>
      <c r="AQ197" s="9">
        <f t="shared" si="172"/>
        <v>3</v>
      </c>
      <c r="AR197" s="429" t="str">
        <f t="shared" si="153"/>
        <v xml:space="preserve">  </v>
      </c>
      <c r="AS197" s="494"/>
      <c r="AT197" s="662" t="s">
        <v>178</v>
      </c>
      <c r="AU197" s="662" t="s">
        <v>178</v>
      </c>
      <c r="AV197" s="662" t="s">
        <v>178</v>
      </c>
      <c r="AW197" s="661" t="s">
        <v>2720</v>
      </c>
      <c r="AX197" s="661" t="s">
        <v>2720</v>
      </c>
      <c r="AY197" s="10"/>
      <c r="AZ197" s="334"/>
      <c r="BA197" s="662" t="s">
        <v>178</v>
      </c>
      <c r="BB197" s="662" t="s">
        <v>178</v>
      </c>
      <c r="BC197" s="662" t="s">
        <v>178</v>
      </c>
      <c r="BD197" s="661" t="s">
        <v>2720</v>
      </c>
      <c r="BE197" s="661" t="s">
        <v>2720</v>
      </c>
      <c r="BF197" s="10" t="str">
        <f t="shared" si="173"/>
        <v xml:space="preserve">  </v>
      </c>
      <c r="BG197" s="334"/>
      <c r="BH197" s="852" t="s">
        <v>178</v>
      </c>
      <c r="BI197" s="18"/>
      <c r="BJ197" s="28">
        <v>5.6543079023729117</v>
      </c>
      <c r="BK197" s="28"/>
      <c r="BL197" s="28">
        <v>0.1</v>
      </c>
      <c r="BM197" s="28">
        <v>1</v>
      </c>
      <c r="BN197" s="31" t="str">
        <f t="shared" si="174"/>
        <v xml:space="preserve">  </v>
      </c>
      <c r="BP197" s="417"/>
      <c r="BQ197" s="716">
        <v>0.11857149155594664</v>
      </c>
      <c r="BS197" s="727">
        <v>6.0000000000000001E-3</v>
      </c>
      <c r="BT197" s="716">
        <v>0.01</v>
      </c>
      <c r="BU197" s="31" t="str">
        <f t="shared" si="175"/>
        <v xml:space="preserve">  </v>
      </c>
      <c r="BV197" s="520"/>
      <c r="BW197" s="31">
        <f>BQ197/BJ197*100</f>
        <v>2.0970115813146011</v>
      </c>
      <c r="BX197" s="336"/>
      <c r="BY197" s="33">
        <v>285.40701892161428</v>
      </c>
      <c r="BZ197" s="31"/>
      <c r="CA197" s="680">
        <v>2</v>
      </c>
      <c r="CB197" s="680">
        <v>13</v>
      </c>
      <c r="CC197" s="680" t="str">
        <f t="shared" si="220"/>
        <v xml:space="preserve">  </v>
      </c>
      <c r="CD197" s="498"/>
      <c r="CE197" s="547">
        <f>BY197*(X197/1000)</f>
        <v>56.130047054584132</v>
      </c>
      <c r="CF197" s="457"/>
      <c r="CG197" s="660">
        <v>0.5</v>
      </c>
      <c r="CH197" s="660">
        <v>3</v>
      </c>
      <c r="CI197" s="31" t="str">
        <f t="shared" si="177"/>
        <v xml:space="preserve">  </v>
      </c>
      <c r="CK197" s="227">
        <v>2.7786836426239474</v>
      </c>
      <c r="CL197" s="5"/>
      <c r="CM197" s="227">
        <v>0.6</v>
      </c>
      <c r="CN197" s="227">
        <v>0.8</v>
      </c>
      <c r="CO197" s="31" t="str">
        <f t="shared" si="145"/>
        <v xml:space="preserve">  </v>
      </c>
      <c r="CP197" s="658"/>
      <c r="CQ197" s="28">
        <f>CK197*(AE197/1000)</f>
        <v>0.56685146309528522</v>
      </c>
      <c r="CR197" s="28"/>
      <c r="CS197" s="227">
        <v>0.1</v>
      </c>
      <c r="CT197" s="464">
        <v>0.13</v>
      </c>
      <c r="CU197" s="31" t="str">
        <f t="shared" si="216"/>
        <v xml:space="preserve">  </v>
      </c>
      <c r="CW197" s="336">
        <f>CK197/BY197*100</f>
        <v>0.97358630251034584</v>
      </c>
      <c r="CX197" s="227">
        <v>8.4389557916331661</v>
      </c>
      <c r="CY197" s="227"/>
      <c r="CZ197" s="10">
        <v>1.2</v>
      </c>
      <c r="DA197" s="910">
        <v>0.7</v>
      </c>
      <c r="DB197" s="675" t="str">
        <f t="shared" si="221"/>
        <v xml:space="preserve">  </v>
      </c>
      <c r="DC197" s="519"/>
      <c r="DD197" s="28">
        <f>CX197*(AL197/1000)</f>
        <v>1.6522587128881772</v>
      </c>
      <c r="DE197" s="28"/>
      <c r="DF197" s="28">
        <v>0.2</v>
      </c>
      <c r="DG197" s="28">
        <v>0.12</v>
      </c>
      <c r="DH197" s="28" t="str">
        <f t="shared" si="222"/>
        <v xml:space="preserve">  </v>
      </c>
      <c r="DI197" s="335"/>
      <c r="DJ197" s="31">
        <f>CX197/BY197*100</f>
        <v>2.9568143851258566</v>
      </c>
      <c r="DK197" s="550">
        <f>100*DD197/CE197</f>
        <v>2.9436260961645453</v>
      </c>
    </row>
    <row r="198" spans="1:116" ht="45" x14ac:dyDescent="0.25">
      <c r="A198" s="536" t="s">
        <v>2206</v>
      </c>
      <c r="B198" s="173" t="s">
        <v>1335</v>
      </c>
      <c r="C198" s="419" t="s">
        <v>584</v>
      </c>
      <c r="D198" s="419">
        <v>9</v>
      </c>
      <c r="E198" s="213"/>
      <c r="F198" s="421">
        <v>1</v>
      </c>
      <c r="G198" s="420">
        <v>11452900</v>
      </c>
      <c r="H198" s="420">
        <v>201204041150</v>
      </c>
      <c r="I198" s="420"/>
      <c r="J198" s="102" t="s">
        <v>630</v>
      </c>
      <c r="K198" s="663" t="s">
        <v>2558</v>
      </c>
      <c r="L198" s="165" t="s">
        <v>729</v>
      </c>
      <c r="M198" s="419" t="s">
        <v>43</v>
      </c>
      <c r="N198" s="419"/>
      <c r="O198" s="419"/>
      <c r="P198" s="117">
        <v>41003</v>
      </c>
      <c r="Q198" s="112">
        <v>0.49305555555555558</v>
      </c>
      <c r="R198" s="102" t="s">
        <v>631</v>
      </c>
      <c r="S198" s="29" t="s">
        <v>631</v>
      </c>
      <c r="T198" s="464">
        <v>131.4</v>
      </c>
      <c r="U198" s="33">
        <v>151.19999999999999</v>
      </c>
      <c r="V198" s="33">
        <f t="shared" si="164"/>
        <v>19.799999999999983</v>
      </c>
      <c r="W198" s="29">
        <v>490</v>
      </c>
      <c r="X198" s="33">
        <f t="shared" si="165"/>
        <v>40.408163265306086</v>
      </c>
      <c r="Y198" s="281" t="str">
        <f t="shared" si="147"/>
        <v xml:space="preserve">  </v>
      </c>
      <c r="Z198" s="29" t="s">
        <v>631</v>
      </c>
      <c r="AA198" s="245">
        <v>131.5</v>
      </c>
      <c r="AB198" s="275">
        <v>149.29999999999998</v>
      </c>
      <c r="AC198" s="33">
        <f t="shared" si="166"/>
        <v>17.799999999999983</v>
      </c>
      <c r="AD198" s="29">
        <v>400</v>
      </c>
      <c r="AE198" s="33">
        <f t="shared" si="167"/>
        <v>44.499999999999957</v>
      </c>
      <c r="AF198" s="281" t="str">
        <f t="shared" si="149"/>
        <v xml:space="preserve">  </v>
      </c>
      <c r="AG198" s="29" t="s">
        <v>631</v>
      </c>
      <c r="AH198" s="245">
        <v>131.6</v>
      </c>
      <c r="AI198" s="275">
        <v>150.4</v>
      </c>
      <c r="AJ198" s="33">
        <f t="shared" si="168"/>
        <v>18.800000000000011</v>
      </c>
      <c r="AK198" s="29">
        <v>460</v>
      </c>
      <c r="AL198" s="33">
        <f t="shared" si="169"/>
        <v>40.869565217391326</v>
      </c>
      <c r="AM198" s="281" t="str">
        <f t="shared" si="142"/>
        <v xml:space="preserve">  </v>
      </c>
      <c r="AN198" s="49">
        <f t="shared" si="170"/>
        <v>41.925909494232457</v>
      </c>
      <c r="AO198" s="49">
        <f t="shared" si="171"/>
        <v>2.2411335054518302</v>
      </c>
      <c r="AP198" s="49">
        <f t="shared" si="187"/>
        <v>5.345461869491781</v>
      </c>
      <c r="AQ198" s="9">
        <f t="shared" si="172"/>
        <v>3</v>
      </c>
      <c r="AR198" s="429" t="str">
        <f t="shared" si="153"/>
        <v xml:space="preserve">  </v>
      </c>
      <c r="AS198" s="494"/>
      <c r="AT198" s="662" t="s">
        <v>178</v>
      </c>
      <c r="AU198" s="662" t="s">
        <v>178</v>
      </c>
      <c r="AV198" s="662" t="s">
        <v>178</v>
      </c>
      <c r="AW198" s="661" t="s">
        <v>2720</v>
      </c>
      <c r="AX198" s="661" t="s">
        <v>2720</v>
      </c>
      <c r="AY198" s="10"/>
      <c r="AZ198" s="334"/>
      <c r="BA198" s="662" t="s">
        <v>178</v>
      </c>
      <c r="BB198" s="662" t="s">
        <v>178</v>
      </c>
      <c r="BC198" s="662" t="s">
        <v>178</v>
      </c>
      <c r="BD198" s="661" t="s">
        <v>2720</v>
      </c>
      <c r="BE198" s="661" t="s">
        <v>2720</v>
      </c>
      <c r="BF198" s="10" t="str">
        <f t="shared" si="173"/>
        <v xml:space="preserve">  </v>
      </c>
      <c r="BG198" s="334"/>
      <c r="BH198" s="852" t="s">
        <v>178</v>
      </c>
      <c r="BI198" s="18"/>
      <c r="BJ198" s="28">
        <v>5.2680850219732118</v>
      </c>
      <c r="BK198" s="28"/>
      <c r="BL198" s="28">
        <v>0.1</v>
      </c>
      <c r="BM198" s="28">
        <v>1</v>
      </c>
      <c r="BN198" s="31" t="str">
        <f t="shared" si="174"/>
        <v xml:space="preserve">  </v>
      </c>
      <c r="BP198" s="417"/>
      <c r="BQ198" s="716">
        <v>0.25282910670624548</v>
      </c>
      <c r="BS198" s="727">
        <v>6.0000000000000001E-3</v>
      </c>
      <c r="BT198" s="716">
        <v>0.01</v>
      </c>
      <c r="BU198" s="31" t="str">
        <f t="shared" si="175"/>
        <v xml:space="preserve">  </v>
      </c>
      <c r="BV198" s="520"/>
      <c r="BW198" s="31">
        <f>BQ198/BJ198*100</f>
        <v>4.7992601799647092</v>
      </c>
      <c r="BX198" s="336"/>
      <c r="BY198" s="33">
        <v>305.02748120212533</v>
      </c>
      <c r="BZ198" s="31"/>
      <c r="CA198" s="680">
        <v>2</v>
      </c>
      <c r="CB198" s="680">
        <v>13</v>
      </c>
      <c r="CC198" s="680" t="str">
        <f t="shared" si="220"/>
        <v xml:space="preserve">  </v>
      </c>
      <c r="CD198" s="498"/>
      <c r="CE198" s="547">
        <f>BY198*(X198/1000)</f>
        <v>12.325600260820563</v>
      </c>
      <c r="CF198" s="457"/>
      <c r="CG198" s="660">
        <v>0.5</v>
      </c>
      <c r="CH198" s="660">
        <v>3</v>
      </c>
      <c r="CI198" s="31" t="str">
        <f t="shared" si="177"/>
        <v xml:space="preserve">  </v>
      </c>
      <c r="CK198" s="227">
        <v>5.3419941672612392</v>
      </c>
      <c r="CL198" s="5"/>
      <c r="CM198" s="227">
        <v>0.6</v>
      </c>
      <c r="CN198" s="227">
        <v>0.8</v>
      </c>
      <c r="CO198" s="31" t="str">
        <f t="shared" si="145"/>
        <v xml:space="preserve">  </v>
      </c>
      <c r="CP198" s="658"/>
      <c r="CQ198" s="28">
        <f>CK198*(AE198/1000)</f>
        <v>0.23771874044312491</v>
      </c>
      <c r="CR198" s="28"/>
      <c r="CS198" s="227">
        <v>0.1</v>
      </c>
      <c r="CT198" s="464">
        <v>0.13</v>
      </c>
      <c r="CU198" s="31" t="str">
        <f t="shared" si="216"/>
        <v xml:space="preserve">  </v>
      </c>
      <c r="CW198" s="336">
        <f>CK198/BY198*100</f>
        <v>1.7513156998865249</v>
      </c>
      <c r="CX198" s="227">
        <v>11.281574475779031</v>
      </c>
      <c r="CY198" s="227"/>
      <c r="CZ198" s="10">
        <v>1.2</v>
      </c>
      <c r="DA198" s="910">
        <v>0.7</v>
      </c>
      <c r="DB198" s="675" t="str">
        <f t="shared" si="221"/>
        <v xml:space="preserve">  </v>
      </c>
      <c r="DC198" s="519"/>
      <c r="DD198" s="28">
        <f>CX198*(AL198/1000)</f>
        <v>0.46107304379270847</v>
      </c>
      <c r="DE198" s="28"/>
      <c r="DF198" s="28">
        <v>0.2</v>
      </c>
      <c r="DG198" s="28">
        <v>0.12</v>
      </c>
      <c r="DH198" s="28" t="str">
        <f t="shared" si="222"/>
        <v xml:space="preserve">  </v>
      </c>
      <c r="DI198" s="335"/>
      <c r="DJ198" s="31">
        <f>CX198/BY198*100</f>
        <v>3.6985436300093029</v>
      </c>
      <c r="DK198" s="550">
        <f>100*DD198/CE198</f>
        <v>3.7407755730836354</v>
      </c>
    </row>
    <row r="199" spans="1:116" ht="15" x14ac:dyDescent="0.25">
      <c r="A199" s="536" t="s">
        <v>2207</v>
      </c>
      <c r="B199" s="173" t="s">
        <v>1336</v>
      </c>
      <c r="C199" s="102" t="s">
        <v>586</v>
      </c>
      <c r="D199" s="102">
        <v>2</v>
      </c>
      <c r="E199" s="213"/>
      <c r="F199" s="421">
        <v>4</v>
      </c>
      <c r="G199" s="420">
        <v>88888823</v>
      </c>
      <c r="H199" s="420">
        <v>201204041200</v>
      </c>
      <c r="I199" s="420"/>
      <c r="J199" s="102" t="s">
        <v>632</v>
      </c>
      <c r="K199" s="167" t="s">
        <v>124</v>
      </c>
      <c r="L199" s="167"/>
      <c r="M199" s="419" t="s">
        <v>124</v>
      </c>
      <c r="N199" s="419"/>
      <c r="O199" s="417" t="s">
        <v>124</v>
      </c>
      <c r="P199" s="117">
        <v>41003</v>
      </c>
      <c r="Q199" s="112">
        <v>0.5</v>
      </c>
      <c r="R199" s="102" t="s">
        <v>659</v>
      </c>
      <c r="S199" s="29" t="s">
        <v>659</v>
      </c>
      <c r="T199" s="464">
        <v>132.1</v>
      </c>
      <c r="U199" s="33">
        <v>131.89999999999998</v>
      </c>
      <c r="V199" s="33">
        <f t="shared" si="164"/>
        <v>-0.20000000000001705</v>
      </c>
      <c r="W199" s="29">
        <v>475</v>
      </c>
      <c r="X199" s="33">
        <f t="shared" si="165"/>
        <v>-0.42105263157898332</v>
      </c>
      <c r="Y199" s="281" t="str">
        <f t="shared" si="147"/>
        <v>&lt;MDL</v>
      </c>
      <c r="Z199" s="29" t="s">
        <v>659</v>
      </c>
      <c r="AA199" s="245">
        <v>132</v>
      </c>
      <c r="AB199" s="275">
        <v>131.6</v>
      </c>
      <c r="AC199" s="33">
        <f t="shared" si="166"/>
        <v>-0.40000000000000568</v>
      </c>
      <c r="AD199" s="29">
        <v>530</v>
      </c>
      <c r="AE199" s="33">
        <f t="shared" si="167"/>
        <v>-0.75471698113208618</v>
      </c>
      <c r="AF199" s="281" t="str">
        <f t="shared" si="149"/>
        <v>&lt;MDL</v>
      </c>
      <c r="AG199" s="29" t="s">
        <v>659</v>
      </c>
      <c r="AH199" s="245">
        <v>131.6</v>
      </c>
      <c r="AI199" s="275">
        <v>131.30000000000001</v>
      </c>
      <c r="AJ199" s="33">
        <f t="shared" si="168"/>
        <v>-0.29999999999998295</v>
      </c>
      <c r="AK199" s="29">
        <v>500</v>
      </c>
      <c r="AL199" s="33">
        <f t="shared" si="169"/>
        <v>-0.59999999999996589</v>
      </c>
      <c r="AM199" s="281" t="str">
        <f t="shared" si="142"/>
        <v>&lt;MDL</v>
      </c>
      <c r="AN199" s="49">
        <f t="shared" si="170"/>
        <v>-0.59192320423701184</v>
      </c>
      <c r="AO199" s="49">
        <f t="shared" si="171"/>
        <v>0.16697874269804849</v>
      </c>
      <c r="AP199" s="49">
        <f t="shared" si="187"/>
        <v>-28.209528111553567</v>
      </c>
      <c r="AQ199" s="9">
        <f t="shared" si="172"/>
        <v>3</v>
      </c>
      <c r="AR199" s="429" t="str">
        <f t="shared" si="153"/>
        <v>&lt;MDL</v>
      </c>
      <c r="AS199" s="494"/>
      <c r="AT199" s="662" t="s">
        <v>178</v>
      </c>
      <c r="AU199" s="662" t="s">
        <v>178</v>
      </c>
      <c r="AV199" s="662" t="s">
        <v>178</v>
      </c>
      <c r="AW199" s="661" t="s">
        <v>2720</v>
      </c>
      <c r="AX199" s="661" t="s">
        <v>2720</v>
      </c>
      <c r="AY199" s="10"/>
      <c r="AZ199" s="334"/>
      <c r="BA199" s="662" t="s">
        <v>178</v>
      </c>
      <c r="BB199" s="662" t="s">
        <v>178</v>
      </c>
      <c r="BC199" s="662" t="s">
        <v>178</v>
      </c>
      <c r="BD199" s="661" t="s">
        <v>2720</v>
      </c>
      <c r="BE199" s="661" t="s">
        <v>2720</v>
      </c>
      <c r="BF199" s="10" t="str">
        <f t="shared" si="173"/>
        <v xml:space="preserve">  </v>
      </c>
      <c r="BG199" s="334"/>
      <c r="BH199" s="852" t="s">
        <v>178</v>
      </c>
      <c r="BI199" s="18"/>
      <c r="BJ199" s="28">
        <v>-0.19359772750826382</v>
      </c>
      <c r="BK199" s="28"/>
      <c r="BL199" s="28">
        <v>0.1</v>
      </c>
      <c r="BM199" s="28">
        <v>1</v>
      </c>
      <c r="BN199" s="31" t="str">
        <f t="shared" si="174"/>
        <v>&lt;MDL</v>
      </c>
      <c r="BP199" s="417"/>
      <c r="BQ199" s="716">
        <v>0</v>
      </c>
      <c r="BS199" s="727">
        <v>6.0000000000000001E-3</v>
      </c>
      <c r="BT199" s="716">
        <v>0.01</v>
      </c>
      <c r="BU199" s="31" t="str">
        <f t="shared" si="175"/>
        <v>&lt;MDL</v>
      </c>
      <c r="BV199" s="520"/>
      <c r="BW199" s="31" t="s">
        <v>79</v>
      </c>
      <c r="BX199" s="336"/>
      <c r="BY199" s="28" t="s">
        <v>2667</v>
      </c>
      <c r="BZ199" s="237"/>
      <c r="CA199" s="237"/>
      <c r="CB199" s="237"/>
      <c r="CC199" s="237" t="s">
        <v>79</v>
      </c>
      <c r="CD199" s="335" t="s">
        <v>3049</v>
      </c>
      <c r="CE199" s="840">
        <v>5.4817457059848036E-2</v>
      </c>
      <c r="CF199" s="457"/>
      <c r="CG199" s="660">
        <v>0.5</v>
      </c>
      <c r="CH199" s="660">
        <v>3</v>
      </c>
      <c r="CI199" s="31" t="str">
        <f t="shared" si="177"/>
        <v>&lt;MDL</v>
      </c>
      <c r="CK199" s="227" t="s">
        <v>2667</v>
      </c>
      <c r="CL199" s="5"/>
      <c r="CM199" s="227"/>
      <c r="CN199" s="227"/>
      <c r="CO199" s="31" t="s">
        <v>79</v>
      </c>
      <c r="CP199" s="658"/>
      <c r="CQ199" s="840">
        <v>3.1989961987355961E-3</v>
      </c>
      <c r="CR199" s="28"/>
      <c r="CS199" s="227">
        <v>0.1</v>
      </c>
      <c r="CT199" s="464">
        <v>0.13</v>
      </c>
      <c r="CU199" s="31" t="str">
        <f t="shared" si="216"/>
        <v>&lt;MDL</v>
      </c>
      <c r="CW199" s="336" t="s">
        <v>79</v>
      </c>
      <c r="CX199" s="909" t="s">
        <v>2667</v>
      </c>
      <c r="CY199" s="227"/>
      <c r="CZ199" s="10">
        <v>1.2</v>
      </c>
      <c r="DA199" s="910">
        <v>0.7</v>
      </c>
      <c r="DB199" s="457" t="s">
        <v>79</v>
      </c>
      <c r="DC199" s="519"/>
      <c r="DD199" s="31" t="s">
        <v>79</v>
      </c>
      <c r="DE199" s="237"/>
      <c r="DF199" s="237"/>
      <c r="DG199" s="237"/>
      <c r="DH199" s="237"/>
      <c r="DI199" s="498"/>
      <c r="DJ199" s="31" t="s">
        <v>79</v>
      </c>
      <c r="DK199" s="336" t="s">
        <v>79</v>
      </c>
    </row>
    <row r="200" spans="1:116" ht="45" x14ac:dyDescent="0.25">
      <c r="A200" s="536" t="s">
        <v>2208</v>
      </c>
      <c r="B200" s="173" t="s">
        <v>1337</v>
      </c>
      <c r="C200" s="419" t="s">
        <v>584</v>
      </c>
      <c r="D200" s="419">
        <v>9</v>
      </c>
      <c r="E200" s="213"/>
      <c r="F200" s="421">
        <v>1</v>
      </c>
      <c r="G200" s="420">
        <v>11452600</v>
      </c>
      <c r="H200" s="420">
        <v>201204131150</v>
      </c>
      <c r="I200" s="420"/>
      <c r="J200" s="102" t="s">
        <v>634</v>
      </c>
      <c r="K200" s="663" t="s">
        <v>2556</v>
      </c>
      <c r="L200" s="163" t="s">
        <v>1658</v>
      </c>
      <c r="M200" s="419" t="s">
        <v>533</v>
      </c>
      <c r="N200" s="419"/>
      <c r="O200" s="419"/>
      <c r="P200" s="117">
        <v>41012</v>
      </c>
      <c r="Q200" s="112">
        <v>0.49305555555555558</v>
      </c>
      <c r="R200" s="102" t="s">
        <v>635</v>
      </c>
      <c r="S200" s="29" t="s">
        <v>635</v>
      </c>
      <c r="T200" s="464">
        <v>130.9</v>
      </c>
      <c r="U200" s="33">
        <v>146.9</v>
      </c>
      <c r="V200" s="33">
        <f t="shared" si="164"/>
        <v>16</v>
      </c>
      <c r="W200" s="29">
        <v>300</v>
      </c>
      <c r="X200" s="33">
        <f t="shared" si="165"/>
        <v>53.333333333333336</v>
      </c>
      <c r="Y200" s="281" t="str">
        <f t="shared" si="147"/>
        <v xml:space="preserve">  </v>
      </c>
      <c r="Z200" s="29" t="s">
        <v>635</v>
      </c>
      <c r="AA200" s="245">
        <v>133.5</v>
      </c>
      <c r="AB200" s="275">
        <v>149.19999999999999</v>
      </c>
      <c r="AC200" s="33">
        <f t="shared" si="166"/>
        <v>15.699999999999989</v>
      </c>
      <c r="AD200" s="29">
        <v>300</v>
      </c>
      <c r="AE200" s="33">
        <f t="shared" si="167"/>
        <v>52.3333333333333</v>
      </c>
      <c r="AF200" s="281" t="str">
        <f t="shared" si="149"/>
        <v xml:space="preserve">  </v>
      </c>
      <c r="AG200" s="29" t="s">
        <v>635</v>
      </c>
      <c r="AH200" s="245">
        <v>134.1</v>
      </c>
      <c r="AI200" s="275">
        <v>151.29999999999998</v>
      </c>
      <c r="AJ200" s="33">
        <f t="shared" si="168"/>
        <v>17.199999999999989</v>
      </c>
      <c r="AK200" s="29">
        <v>310</v>
      </c>
      <c r="AL200" s="33">
        <f t="shared" si="169"/>
        <v>55.4838709677419</v>
      </c>
      <c r="AM200" s="281" t="str">
        <f t="shared" si="142"/>
        <v xml:space="preserve">  </v>
      </c>
      <c r="AN200" s="49">
        <f t="shared" si="170"/>
        <v>53.716845878136176</v>
      </c>
      <c r="AO200" s="49">
        <f t="shared" si="171"/>
        <v>1.6099016275760762</v>
      </c>
      <c r="AP200" s="49">
        <f t="shared" si="187"/>
        <v>2.9970144398060015</v>
      </c>
      <c r="AQ200" s="9">
        <f t="shared" si="172"/>
        <v>3</v>
      </c>
      <c r="AR200" s="429" t="str">
        <f t="shared" si="153"/>
        <v xml:space="preserve">  </v>
      </c>
      <c r="AS200" s="494"/>
      <c r="AT200" s="662" t="s">
        <v>178</v>
      </c>
      <c r="AU200" s="662" t="s">
        <v>178</v>
      </c>
      <c r="AV200" s="662" t="s">
        <v>178</v>
      </c>
      <c r="AW200" s="661" t="s">
        <v>2720</v>
      </c>
      <c r="AX200" s="661" t="s">
        <v>2720</v>
      </c>
      <c r="AY200" s="10"/>
      <c r="AZ200" s="334"/>
      <c r="BA200" s="662" t="s">
        <v>178</v>
      </c>
      <c r="BB200" s="662" t="s">
        <v>178</v>
      </c>
      <c r="BC200" s="662" t="s">
        <v>178</v>
      </c>
      <c r="BD200" s="661" t="s">
        <v>2720</v>
      </c>
      <c r="BE200" s="661" t="s">
        <v>2720</v>
      </c>
      <c r="BF200" s="10" t="str">
        <f t="shared" si="173"/>
        <v xml:space="preserve">  </v>
      </c>
      <c r="BG200" s="334"/>
      <c r="BH200" s="852" t="s">
        <v>178</v>
      </c>
      <c r="BI200" s="18"/>
      <c r="BJ200" s="28">
        <v>1.7110047492644465</v>
      </c>
      <c r="BK200" s="28">
        <v>1.9650456123477822E-3</v>
      </c>
      <c r="BL200" s="28">
        <v>0.1</v>
      </c>
      <c r="BM200" s="28">
        <v>1</v>
      </c>
      <c r="BN200" s="31" t="str">
        <f t="shared" si="174"/>
        <v xml:space="preserve">  </v>
      </c>
      <c r="BP200" s="417"/>
      <c r="BQ200" s="716">
        <v>0.13030443351834528</v>
      </c>
      <c r="BS200" s="727">
        <v>6.0000000000000001E-3</v>
      </c>
      <c r="BT200" s="716">
        <v>0.01</v>
      </c>
      <c r="BU200" s="31" t="str">
        <f t="shared" si="175"/>
        <v xml:space="preserve">  </v>
      </c>
      <c r="BV200" s="520"/>
      <c r="BW200" s="31">
        <f>BQ200/BJ200*100</f>
        <v>7.6156675529020363</v>
      </c>
      <c r="BX200" s="336"/>
      <c r="BY200" s="33">
        <v>198.11461985532824</v>
      </c>
      <c r="BZ200" s="31"/>
      <c r="CA200" s="680">
        <v>2</v>
      </c>
      <c r="CB200" s="680">
        <v>13</v>
      </c>
      <c r="CC200" s="680" t="str">
        <f t="shared" ref="CC200:CC201" si="223">IF(BY200&lt;CA200,"&lt;MDL",IF(BY200&lt;CB200,"E, &lt;RL",IF(BY200&gt;CB200,"  ",)))</f>
        <v xml:space="preserve">  </v>
      </c>
      <c r="CD200" s="498"/>
      <c r="CE200" s="547">
        <f>BY200*(X200/1000)</f>
        <v>10.56611305895084</v>
      </c>
      <c r="CF200" s="457"/>
      <c r="CG200" s="660">
        <v>0.5</v>
      </c>
      <c r="CH200" s="660">
        <v>3</v>
      </c>
      <c r="CI200" s="31" t="str">
        <f t="shared" si="177"/>
        <v xml:space="preserve">  </v>
      </c>
      <c r="CK200" s="227">
        <v>5.0486068989917996</v>
      </c>
      <c r="CL200" s="5"/>
      <c r="CM200" s="227">
        <v>0.6</v>
      </c>
      <c r="CN200" s="227">
        <v>0.8</v>
      </c>
      <c r="CO200" s="31" t="str">
        <f t="shared" si="145"/>
        <v xml:space="preserve">  </v>
      </c>
      <c r="CP200" s="658"/>
      <c r="CQ200" s="28">
        <f>CK200*(AE200/1000)</f>
        <v>0.26421042771390402</v>
      </c>
      <c r="CR200" s="28"/>
      <c r="CS200" s="227">
        <v>0.1</v>
      </c>
      <c r="CT200" s="464">
        <v>0.13</v>
      </c>
      <c r="CU200" s="31" t="str">
        <f t="shared" si="216"/>
        <v xml:space="preserve">  </v>
      </c>
      <c r="CW200" s="336">
        <f>CK200/BY200*100</f>
        <v>2.5483262682373002</v>
      </c>
      <c r="CX200" s="227">
        <v>14.467807078962712</v>
      </c>
      <c r="CY200" s="227"/>
      <c r="CZ200" s="10">
        <v>1.2</v>
      </c>
      <c r="DA200" s="910">
        <v>0.7</v>
      </c>
      <c r="DB200" s="675" t="str">
        <f t="shared" ref="DB200:DB201" si="224">IF(CX200&lt;DA200,"&lt;MDL",IF(CX200&lt;CZ200,"E, &lt;RL",IF(CX200&gt;CZ200,"  ",)))</f>
        <v xml:space="preserve">  </v>
      </c>
      <c r="DC200" s="519"/>
      <c r="DD200" s="28">
        <f>CX200*(AL200/1000)</f>
        <v>0.8027299411553499</v>
      </c>
      <c r="DE200" s="28"/>
      <c r="DF200" s="28">
        <v>0.2</v>
      </c>
      <c r="DG200" s="28">
        <v>0.12</v>
      </c>
      <c r="DH200" s="28" t="str">
        <f t="shared" ref="DH200:DH201" si="225">IF(DD200&lt;DG200,"&lt;MDL",IF(DD200&lt;DF200,"E, &lt;RL",IF(DD200&gt;DF200,"  ",)))</f>
        <v xml:space="preserve">  </v>
      </c>
      <c r="DI200" s="335"/>
      <c r="DJ200" s="31">
        <f>CX200/BY200*100</f>
        <v>7.3027457991377522</v>
      </c>
      <c r="DK200" s="550">
        <f>100*DD200/CE200</f>
        <v>7.5972113555545917</v>
      </c>
    </row>
    <row r="201" spans="1:116" ht="45" x14ac:dyDescent="0.25">
      <c r="A201" s="536" t="s">
        <v>2209</v>
      </c>
      <c r="B201" s="173" t="s">
        <v>1338</v>
      </c>
      <c r="C201" s="419" t="s">
        <v>584</v>
      </c>
      <c r="D201" s="419">
        <v>9</v>
      </c>
      <c r="E201" s="213"/>
      <c r="F201" s="421">
        <v>1</v>
      </c>
      <c r="G201" s="420">
        <v>11452900</v>
      </c>
      <c r="H201" s="420">
        <v>201204131310</v>
      </c>
      <c r="I201" s="420"/>
      <c r="J201" s="102" t="s">
        <v>636</v>
      </c>
      <c r="K201" s="663" t="s">
        <v>2558</v>
      </c>
      <c r="L201" s="165" t="s">
        <v>729</v>
      </c>
      <c r="M201" s="419" t="s">
        <v>43</v>
      </c>
      <c r="N201" s="419"/>
      <c r="O201" s="419"/>
      <c r="P201" s="117">
        <v>41012</v>
      </c>
      <c r="Q201" s="112">
        <v>0.54861111111111105</v>
      </c>
      <c r="R201" s="102" t="s">
        <v>637</v>
      </c>
      <c r="S201" s="29" t="s">
        <v>637</v>
      </c>
      <c r="T201" s="464">
        <v>131.5</v>
      </c>
      <c r="U201" s="275">
        <v>143.30000000000001</v>
      </c>
      <c r="V201" s="33">
        <f t="shared" si="164"/>
        <v>11.800000000000011</v>
      </c>
      <c r="W201" s="275">
        <v>500</v>
      </c>
      <c r="X201" s="33">
        <f t="shared" si="165"/>
        <v>23.600000000000023</v>
      </c>
      <c r="Y201" s="281" t="str">
        <f t="shared" si="147"/>
        <v xml:space="preserve">  </v>
      </c>
      <c r="Z201" s="29" t="s">
        <v>637</v>
      </c>
      <c r="AA201" s="275">
        <v>130.80000000000001</v>
      </c>
      <c r="AB201" s="275">
        <v>145.1</v>
      </c>
      <c r="AC201" s="33">
        <f t="shared" si="166"/>
        <v>14.299999999999983</v>
      </c>
      <c r="AD201" s="275">
        <v>430</v>
      </c>
      <c r="AE201" s="33">
        <f t="shared" si="167"/>
        <v>33.255813953488335</v>
      </c>
      <c r="AF201" s="281" t="str">
        <f t="shared" si="149"/>
        <v xml:space="preserve">  </v>
      </c>
      <c r="AG201" s="29" t="s">
        <v>637</v>
      </c>
      <c r="AH201" s="275">
        <v>133.9</v>
      </c>
      <c r="AI201" s="275">
        <v>145.4</v>
      </c>
      <c r="AJ201" s="33">
        <f t="shared" si="168"/>
        <v>11.5</v>
      </c>
      <c r="AK201" s="275">
        <v>500</v>
      </c>
      <c r="AL201" s="33">
        <f t="shared" si="169"/>
        <v>23</v>
      </c>
      <c r="AM201" s="281" t="str">
        <f t="shared" ref="AM201:AM264" si="226">IF(AJ201&lt;AM$5,"&lt;MDL",IF(AJ201&lt;AM$6,"E, &lt;RL",IF(AJ201&gt;AM$6,"  ",)))</f>
        <v xml:space="preserve">  </v>
      </c>
      <c r="AN201" s="49">
        <f t="shared" si="170"/>
        <v>26.618604651162787</v>
      </c>
      <c r="AO201" s="49">
        <f t="shared" si="171"/>
        <v>5.7558153629314219</v>
      </c>
      <c r="AP201" s="49">
        <f t="shared" si="187"/>
        <v>21.623279801332444</v>
      </c>
      <c r="AQ201" s="9">
        <f t="shared" si="172"/>
        <v>3</v>
      </c>
      <c r="AR201" s="429" t="str">
        <f t="shared" si="153"/>
        <v xml:space="preserve">  </v>
      </c>
      <c r="AS201" s="494"/>
      <c r="AT201" s="662" t="s">
        <v>178</v>
      </c>
      <c r="AU201" s="662" t="s">
        <v>178</v>
      </c>
      <c r="AV201" s="662" t="s">
        <v>178</v>
      </c>
      <c r="AW201" s="661" t="s">
        <v>2720</v>
      </c>
      <c r="AX201" s="661" t="s">
        <v>2720</v>
      </c>
      <c r="AY201" s="10"/>
      <c r="AZ201" s="334"/>
      <c r="BA201" s="662" t="s">
        <v>178</v>
      </c>
      <c r="BB201" s="662" t="s">
        <v>178</v>
      </c>
      <c r="BC201" s="662" t="s">
        <v>178</v>
      </c>
      <c r="BD201" s="661" t="s">
        <v>2720</v>
      </c>
      <c r="BE201" s="661" t="s">
        <v>2720</v>
      </c>
      <c r="BF201" s="10" t="str">
        <f t="shared" si="173"/>
        <v xml:space="preserve">  </v>
      </c>
      <c r="BG201" s="334"/>
      <c r="BH201" s="852" t="s">
        <v>178</v>
      </c>
      <c r="BI201" s="18"/>
      <c r="BJ201" s="28">
        <v>1.3382438322419821</v>
      </c>
      <c r="BK201" s="28"/>
      <c r="BL201" s="28">
        <v>0.1</v>
      </c>
      <c r="BM201" s="28">
        <v>1</v>
      </c>
      <c r="BN201" s="31" t="str">
        <f t="shared" si="174"/>
        <v xml:space="preserve">  </v>
      </c>
      <c r="BP201" s="417"/>
      <c r="BQ201" s="716">
        <v>0.15290443691583855</v>
      </c>
      <c r="BS201" s="727">
        <v>6.0000000000000001E-3</v>
      </c>
      <c r="BT201" s="716">
        <v>0.01</v>
      </c>
      <c r="BU201" s="31" t="str">
        <f t="shared" si="175"/>
        <v xml:space="preserve">  </v>
      </c>
      <c r="BV201" s="520"/>
      <c r="BW201" s="31">
        <f>BQ201/BJ201*100</f>
        <v>11.425753157380536</v>
      </c>
      <c r="BX201" s="336"/>
      <c r="BY201" s="33">
        <v>398.68356042512204</v>
      </c>
      <c r="BZ201" s="31"/>
      <c r="CA201" s="680">
        <v>2</v>
      </c>
      <c r="CB201" s="680">
        <v>13</v>
      </c>
      <c r="CC201" s="680" t="str">
        <f t="shared" si="223"/>
        <v xml:space="preserve">  </v>
      </c>
      <c r="CD201" s="498"/>
      <c r="CE201" s="547">
        <f>BY201*(X201/1000)</f>
        <v>9.4089320260328897</v>
      </c>
      <c r="CF201" s="457"/>
      <c r="CG201" s="660">
        <v>0.5</v>
      </c>
      <c r="CH201" s="660">
        <v>3</v>
      </c>
      <c r="CI201" s="31" t="str">
        <f t="shared" si="177"/>
        <v xml:space="preserve">  </v>
      </c>
      <c r="CK201" s="227">
        <v>6.3925861684640006</v>
      </c>
      <c r="CL201" s="5"/>
      <c r="CM201" s="227">
        <v>0.6</v>
      </c>
      <c r="CN201" s="227">
        <v>0.8</v>
      </c>
      <c r="CO201" s="31" t="str">
        <f t="shared" si="145"/>
        <v xml:space="preserve">  </v>
      </c>
      <c r="CP201" s="658"/>
      <c r="CQ201" s="28">
        <f>CK201*(AE201/1000)</f>
        <v>0.21259065630008162</v>
      </c>
      <c r="CR201" s="28"/>
      <c r="CS201" s="227">
        <v>0.1</v>
      </c>
      <c r="CT201" s="464">
        <v>0.13</v>
      </c>
      <c r="CU201" s="31" t="str">
        <f t="shared" si="216"/>
        <v xml:space="preserve">  </v>
      </c>
      <c r="CW201" s="336">
        <f>CK201/BY201*100</f>
        <v>1.6034235677155821</v>
      </c>
      <c r="CX201" s="227">
        <v>14.181741274779361</v>
      </c>
      <c r="CY201" s="227"/>
      <c r="CZ201" s="10">
        <v>1.2</v>
      </c>
      <c r="DA201" s="910">
        <v>0.7</v>
      </c>
      <c r="DB201" s="675" t="str">
        <f t="shared" si="224"/>
        <v xml:space="preserve">  </v>
      </c>
      <c r="DC201" s="519"/>
      <c r="DD201" s="28">
        <f>CX201*(AL201/1000)</f>
        <v>0.32618004931992528</v>
      </c>
      <c r="DE201" s="28"/>
      <c r="DF201" s="28">
        <v>0.2</v>
      </c>
      <c r="DG201" s="28">
        <v>0.12</v>
      </c>
      <c r="DH201" s="28" t="str">
        <f t="shared" si="225"/>
        <v xml:space="preserve">  </v>
      </c>
      <c r="DI201" s="335"/>
      <c r="DJ201" s="31">
        <f>CX201/BY201*100</f>
        <v>3.5571422256932701</v>
      </c>
      <c r="DK201" s="550">
        <f>100*DD201/CE201</f>
        <v>3.4667064063959803</v>
      </c>
    </row>
    <row r="202" spans="1:116" ht="15" x14ac:dyDescent="0.25">
      <c r="A202" s="536" t="s">
        <v>2210</v>
      </c>
      <c r="B202" s="173" t="s">
        <v>1339</v>
      </c>
      <c r="C202" s="419" t="s">
        <v>584</v>
      </c>
      <c r="D202" s="419">
        <v>9</v>
      </c>
      <c r="E202" s="213"/>
      <c r="F202" s="421">
        <v>1</v>
      </c>
      <c r="G202" s="187">
        <v>384342121431801</v>
      </c>
      <c r="H202" s="199">
        <v>201204171205</v>
      </c>
      <c r="I202" s="199"/>
      <c r="J202" s="102" t="s">
        <v>638</v>
      </c>
      <c r="K202" s="419" t="s">
        <v>640</v>
      </c>
      <c r="L202" s="419" t="s">
        <v>640</v>
      </c>
      <c r="M202" s="419" t="s">
        <v>1726</v>
      </c>
      <c r="N202" s="419"/>
      <c r="O202" s="419"/>
      <c r="P202" s="117">
        <v>41016</v>
      </c>
      <c r="Q202" s="112">
        <v>0.50347222222222221</v>
      </c>
      <c r="R202" s="102" t="s">
        <v>639</v>
      </c>
      <c r="S202" s="672" t="s">
        <v>178</v>
      </c>
      <c r="T202" s="672" t="s">
        <v>178</v>
      </c>
      <c r="U202" s="672" t="s">
        <v>178</v>
      </c>
      <c r="V202" s="672" t="s">
        <v>178</v>
      </c>
      <c r="W202" s="672" t="s">
        <v>178</v>
      </c>
      <c r="X202" s="672" t="s">
        <v>178</v>
      </c>
      <c r="Y202" s="281" t="str">
        <f t="shared" ref="Y202:Y265" si="227">IF(V202&lt;Y$5,"&lt;MDL",IF(V202&lt;Y$6,"E, &lt;RL",IF(V202&gt;Y$6,"  ",)))</f>
        <v xml:space="preserve">  </v>
      </c>
      <c r="Z202" s="672" t="s">
        <v>178</v>
      </c>
      <c r="AA202" s="672" t="s">
        <v>178</v>
      </c>
      <c r="AB202" s="672" t="s">
        <v>178</v>
      </c>
      <c r="AC202" s="672" t="s">
        <v>178</v>
      </c>
      <c r="AD202" s="672" t="s">
        <v>178</v>
      </c>
      <c r="AE202" s="672" t="s">
        <v>178</v>
      </c>
      <c r="AF202" s="281" t="str">
        <f t="shared" ref="AF202:AF265" si="228">IF(AC202&lt;AF$5,"&lt;MDL",IF(AC202&lt;AF$6,"E, &lt;RL",IF(AC202&gt;AF$6,"  ",)))</f>
        <v xml:space="preserve">  </v>
      </c>
      <c r="AG202" s="672" t="s">
        <v>178</v>
      </c>
      <c r="AH202" s="672" t="s">
        <v>178</v>
      </c>
      <c r="AI202" s="672" t="s">
        <v>178</v>
      </c>
      <c r="AJ202" s="672" t="s">
        <v>178</v>
      </c>
      <c r="AK202" s="672" t="s">
        <v>178</v>
      </c>
      <c r="AL202" s="672" t="s">
        <v>178</v>
      </c>
      <c r="AM202" s="281" t="str">
        <f t="shared" si="226"/>
        <v xml:space="preserve">  </v>
      </c>
      <c r="AN202" s="698" t="s">
        <v>178</v>
      </c>
      <c r="AO202" s="698" t="s">
        <v>178</v>
      </c>
      <c r="AP202" s="698" t="s">
        <v>178</v>
      </c>
      <c r="AQ202" s="672" t="s">
        <v>178</v>
      </c>
      <c r="AR202" s="429" t="str">
        <f t="shared" ref="AR202:AR265" si="229">IF(AN202&lt;AR$5,"&lt;MDL",IF(AN202&lt;AR$6,"E, &lt;RL",IF(AN202&gt;AR$6,"  ",)))</f>
        <v xml:space="preserve">  </v>
      </c>
      <c r="AS202" s="699"/>
      <c r="AT202" s="15"/>
      <c r="AU202" s="31">
        <v>7.2472592458963181</v>
      </c>
      <c r="AV202" s="31"/>
      <c r="AW202" s="668">
        <v>0.1</v>
      </c>
      <c r="AX202" s="669">
        <v>1</v>
      </c>
      <c r="AY202" s="31" t="str">
        <f t="shared" ref="AY202:AY207" si="230">IF(AU202&lt;AW202,"&lt;MDL",IF(AU202&lt;AX202,"E, &lt;RL",IF(AU202&gt;AX202,"  ",)))</f>
        <v xml:space="preserve">  </v>
      </c>
      <c r="AZ202" s="498"/>
      <c r="BA202" s="18"/>
      <c r="BB202" s="716">
        <v>0.15678265523604235</v>
      </c>
      <c r="BC202" s="716"/>
      <c r="BD202" s="660">
        <v>6.0000000000000001E-3</v>
      </c>
      <c r="BE202" s="660">
        <v>0.01</v>
      </c>
      <c r="BF202" s="31" t="str">
        <f t="shared" ref="BF202:BF207" si="231">IF(BB202&lt;BD202,"&lt;MDL",IF(BB202&lt;BE202,"E, &lt;RL",IF(BB202&gt;BE202,"  ",)))</f>
        <v xml:space="preserve">  </v>
      </c>
      <c r="BG202" s="348"/>
      <c r="BH202" s="855">
        <f t="shared" ref="BH202:BH207" si="232">BB202/AU202*100</f>
        <v>2.1633371998499822</v>
      </c>
      <c r="BI202" s="670" t="s">
        <v>2720</v>
      </c>
      <c r="BJ202" s="671" t="s">
        <v>2720</v>
      </c>
      <c r="BK202" s="671" t="s">
        <v>2720</v>
      </c>
      <c r="BL202" s="671" t="s">
        <v>2720</v>
      </c>
      <c r="BM202" s="671" t="s">
        <v>2720</v>
      </c>
      <c r="BN202" s="661" t="s">
        <v>2720</v>
      </c>
      <c r="BP202" s="661" t="s">
        <v>2720</v>
      </c>
      <c r="BQ202" s="741" t="s">
        <v>2720</v>
      </c>
      <c r="BR202" s="741" t="s">
        <v>2720</v>
      </c>
      <c r="BS202" s="741" t="s">
        <v>2720</v>
      </c>
      <c r="BT202" s="741" t="s">
        <v>2720</v>
      </c>
      <c r="BU202" s="661" t="s">
        <v>2720</v>
      </c>
      <c r="BV202" s="520"/>
      <c r="BW202" s="666" t="s">
        <v>178</v>
      </c>
      <c r="BX202" s="792"/>
      <c r="BY202" s="742" t="s">
        <v>2720</v>
      </c>
      <c r="BZ202" s="742" t="s">
        <v>2720</v>
      </c>
      <c r="CA202" s="742" t="s">
        <v>2720</v>
      </c>
      <c r="CB202" s="742" t="s">
        <v>2720</v>
      </c>
      <c r="CC202" s="742" t="s">
        <v>2720</v>
      </c>
      <c r="CD202" s="816" t="s">
        <v>2720</v>
      </c>
      <c r="CE202" s="820" t="s">
        <v>2720</v>
      </c>
      <c r="CF202" s="820" t="s">
        <v>2720</v>
      </c>
      <c r="CG202" s="742" t="s">
        <v>2720</v>
      </c>
      <c r="CH202" s="742" t="s">
        <v>2720</v>
      </c>
      <c r="CI202" s="742" t="s">
        <v>2720</v>
      </c>
      <c r="CJ202" s="816"/>
      <c r="CK202" s="479" t="s">
        <v>2720</v>
      </c>
      <c r="CL202" s="479" t="s">
        <v>2720</v>
      </c>
      <c r="CM202" s="479" t="s">
        <v>2720</v>
      </c>
      <c r="CN202" s="479" t="s">
        <v>2720</v>
      </c>
      <c r="CO202" s="742" t="s">
        <v>2720</v>
      </c>
      <c r="CP202" s="658"/>
      <c r="CQ202" s="479" t="s">
        <v>2720</v>
      </c>
      <c r="CR202" s="479" t="s">
        <v>2720</v>
      </c>
      <c r="CS202" s="479" t="s">
        <v>2720</v>
      </c>
      <c r="CT202" s="479" t="s">
        <v>2720</v>
      </c>
      <c r="CU202" s="742" t="s">
        <v>2720</v>
      </c>
      <c r="CV202" s="658"/>
      <c r="CW202" s="895" t="s">
        <v>2720</v>
      </c>
      <c r="CX202" s="479" t="s">
        <v>2720</v>
      </c>
      <c r="CY202" s="479" t="s">
        <v>2720</v>
      </c>
      <c r="CZ202" s="31" t="s">
        <v>2720</v>
      </c>
      <c r="DA202" s="910" t="s">
        <v>2720</v>
      </c>
      <c r="DB202" s="742" t="s">
        <v>2720</v>
      </c>
      <c r="DC202" s="921"/>
      <c r="DD202" s="479" t="s">
        <v>2720</v>
      </c>
      <c r="DE202" s="479" t="s">
        <v>2720</v>
      </c>
      <c r="DF202" s="742" t="s">
        <v>2720</v>
      </c>
      <c r="DG202" s="742" t="s">
        <v>2720</v>
      </c>
      <c r="DH202" s="742" t="s">
        <v>2720</v>
      </c>
      <c r="DI202" s="805"/>
      <c r="DJ202" s="820" t="s">
        <v>2720</v>
      </c>
      <c r="DK202" s="895" t="s">
        <v>2720</v>
      </c>
    </row>
    <row r="203" spans="1:116" ht="15" x14ac:dyDescent="0.25">
      <c r="A203" s="536" t="s">
        <v>2211</v>
      </c>
      <c r="B203" s="173" t="s">
        <v>1340</v>
      </c>
      <c r="C203" s="419" t="s">
        <v>584</v>
      </c>
      <c r="D203" s="419">
        <v>9</v>
      </c>
      <c r="E203" s="213"/>
      <c r="F203" s="421">
        <v>1</v>
      </c>
      <c r="G203" s="187">
        <v>384259121425801</v>
      </c>
      <c r="H203" s="199">
        <v>201204171240</v>
      </c>
      <c r="I203" s="199"/>
      <c r="J203" s="102" t="s">
        <v>641</v>
      </c>
      <c r="K203" s="164" t="s">
        <v>643</v>
      </c>
      <c r="L203" s="164" t="s">
        <v>643</v>
      </c>
      <c r="M203" s="419" t="s">
        <v>1688</v>
      </c>
      <c r="N203" s="419" t="s">
        <v>643</v>
      </c>
      <c r="O203" s="419"/>
      <c r="P203" s="117">
        <v>41016</v>
      </c>
      <c r="Q203" s="112">
        <v>0.52777777777777779</v>
      </c>
      <c r="R203" s="102" t="s">
        <v>642</v>
      </c>
      <c r="S203" s="672" t="s">
        <v>178</v>
      </c>
      <c r="T203" s="672" t="s">
        <v>178</v>
      </c>
      <c r="U203" s="672" t="s">
        <v>178</v>
      </c>
      <c r="V203" s="672" t="s">
        <v>178</v>
      </c>
      <c r="W203" s="672" t="s">
        <v>178</v>
      </c>
      <c r="X203" s="672" t="s">
        <v>178</v>
      </c>
      <c r="Y203" s="281" t="str">
        <f t="shared" si="227"/>
        <v xml:space="preserve">  </v>
      </c>
      <c r="Z203" s="672" t="s">
        <v>178</v>
      </c>
      <c r="AA203" s="672" t="s">
        <v>178</v>
      </c>
      <c r="AB203" s="672" t="s">
        <v>178</v>
      </c>
      <c r="AC203" s="672" t="s">
        <v>178</v>
      </c>
      <c r="AD203" s="672" t="s">
        <v>178</v>
      </c>
      <c r="AE203" s="672" t="s">
        <v>178</v>
      </c>
      <c r="AF203" s="281" t="str">
        <f t="shared" si="228"/>
        <v xml:space="preserve">  </v>
      </c>
      <c r="AG203" s="672" t="s">
        <v>178</v>
      </c>
      <c r="AH203" s="672" t="s">
        <v>178</v>
      </c>
      <c r="AI203" s="672" t="s">
        <v>178</v>
      </c>
      <c r="AJ203" s="672" t="s">
        <v>178</v>
      </c>
      <c r="AK203" s="672" t="s">
        <v>178</v>
      </c>
      <c r="AL203" s="672" t="s">
        <v>178</v>
      </c>
      <c r="AM203" s="281" t="str">
        <f t="shared" si="226"/>
        <v xml:space="preserve">  </v>
      </c>
      <c r="AN203" s="698" t="s">
        <v>178</v>
      </c>
      <c r="AO203" s="698" t="s">
        <v>178</v>
      </c>
      <c r="AP203" s="698" t="s">
        <v>178</v>
      </c>
      <c r="AQ203" s="672" t="s">
        <v>178</v>
      </c>
      <c r="AR203" s="429" t="str">
        <f t="shared" si="229"/>
        <v xml:space="preserve">  </v>
      </c>
      <c r="AS203" s="699"/>
      <c r="AT203" s="15"/>
      <c r="AU203" s="31">
        <v>3.4403380357344657</v>
      </c>
      <c r="AV203" s="31"/>
      <c r="AW203" s="668">
        <v>0.1</v>
      </c>
      <c r="AX203" s="669">
        <v>1</v>
      </c>
      <c r="AY203" s="31" t="str">
        <f t="shared" si="230"/>
        <v xml:space="preserve">  </v>
      </c>
      <c r="AZ203" s="498"/>
      <c r="BA203" s="18"/>
      <c r="BB203" s="716">
        <v>1.8924395075333229E-2</v>
      </c>
      <c r="BC203" s="716"/>
      <c r="BD203" s="660">
        <v>6.0000000000000001E-3</v>
      </c>
      <c r="BE203" s="660">
        <v>0.01</v>
      </c>
      <c r="BF203" s="31" t="str">
        <f t="shared" si="231"/>
        <v xml:space="preserve">  </v>
      </c>
      <c r="BG203" s="348"/>
      <c r="BH203" s="855">
        <f t="shared" si="232"/>
        <v>0.55007371016357487</v>
      </c>
      <c r="BI203" s="670" t="s">
        <v>2720</v>
      </c>
      <c r="BJ203" s="671" t="s">
        <v>2720</v>
      </c>
      <c r="BK203" s="671" t="s">
        <v>2720</v>
      </c>
      <c r="BL203" s="671" t="s">
        <v>2720</v>
      </c>
      <c r="BM203" s="671" t="s">
        <v>2720</v>
      </c>
      <c r="BN203" s="661" t="s">
        <v>2720</v>
      </c>
      <c r="BP203" s="661" t="s">
        <v>2720</v>
      </c>
      <c r="BQ203" s="741" t="s">
        <v>2720</v>
      </c>
      <c r="BR203" s="741" t="s">
        <v>2720</v>
      </c>
      <c r="BS203" s="741" t="s">
        <v>2720</v>
      </c>
      <c r="BT203" s="741" t="s">
        <v>2720</v>
      </c>
      <c r="BU203" s="661" t="s">
        <v>2720</v>
      </c>
      <c r="BV203" s="520"/>
      <c r="BW203" s="666" t="s">
        <v>178</v>
      </c>
      <c r="BX203" s="792"/>
      <c r="BY203" s="742" t="s">
        <v>2720</v>
      </c>
      <c r="BZ203" s="742" t="s">
        <v>2720</v>
      </c>
      <c r="CA203" s="742" t="s">
        <v>2720</v>
      </c>
      <c r="CB203" s="742" t="s">
        <v>2720</v>
      </c>
      <c r="CC203" s="742" t="s">
        <v>2720</v>
      </c>
      <c r="CD203" s="816" t="s">
        <v>2720</v>
      </c>
      <c r="CE203" s="820" t="s">
        <v>2720</v>
      </c>
      <c r="CF203" s="820" t="s">
        <v>2720</v>
      </c>
      <c r="CG203" s="742" t="s">
        <v>2720</v>
      </c>
      <c r="CH203" s="742" t="s">
        <v>2720</v>
      </c>
      <c r="CI203" s="742" t="s">
        <v>2720</v>
      </c>
      <c r="CJ203" s="816"/>
      <c r="CK203" s="479" t="s">
        <v>2720</v>
      </c>
      <c r="CL203" s="479" t="s">
        <v>2720</v>
      </c>
      <c r="CM203" s="479" t="s">
        <v>2720</v>
      </c>
      <c r="CN203" s="479" t="s">
        <v>2720</v>
      </c>
      <c r="CO203" s="742" t="s">
        <v>2720</v>
      </c>
      <c r="CP203" s="658"/>
      <c r="CQ203" s="479" t="s">
        <v>2720</v>
      </c>
      <c r="CR203" s="479" t="s">
        <v>2720</v>
      </c>
      <c r="CS203" s="479" t="s">
        <v>2720</v>
      </c>
      <c r="CT203" s="479" t="s">
        <v>2720</v>
      </c>
      <c r="CU203" s="742" t="s">
        <v>2720</v>
      </c>
      <c r="CV203" s="658"/>
      <c r="CW203" s="895" t="s">
        <v>2720</v>
      </c>
      <c r="CX203" s="479" t="s">
        <v>2720</v>
      </c>
      <c r="CY203" s="479" t="s">
        <v>2720</v>
      </c>
      <c r="CZ203" s="31" t="s">
        <v>2720</v>
      </c>
      <c r="DA203" s="910" t="s">
        <v>2720</v>
      </c>
      <c r="DB203" s="742" t="s">
        <v>2720</v>
      </c>
      <c r="DC203" s="921"/>
      <c r="DD203" s="479" t="s">
        <v>2720</v>
      </c>
      <c r="DE203" s="479" t="s">
        <v>2720</v>
      </c>
      <c r="DF203" s="742" t="s">
        <v>2720</v>
      </c>
      <c r="DG203" s="742" t="s">
        <v>2720</v>
      </c>
      <c r="DH203" s="742" t="s">
        <v>2720</v>
      </c>
      <c r="DI203" s="805"/>
      <c r="DJ203" s="820" t="s">
        <v>2720</v>
      </c>
      <c r="DK203" s="895" t="s">
        <v>2720</v>
      </c>
    </row>
    <row r="204" spans="1:116" ht="15" x14ac:dyDescent="0.25">
      <c r="A204" s="536" t="s">
        <v>2212</v>
      </c>
      <c r="B204" s="147" t="s">
        <v>1341</v>
      </c>
      <c r="C204" s="1" t="s">
        <v>584</v>
      </c>
      <c r="D204" s="419">
        <v>9</v>
      </c>
      <c r="E204" s="213"/>
      <c r="F204" s="421">
        <v>1</v>
      </c>
      <c r="G204" s="420">
        <v>384135121425301</v>
      </c>
      <c r="H204" s="62">
        <v>201204191135</v>
      </c>
      <c r="I204" s="62"/>
      <c r="J204" s="2" t="s">
        <v>644</v>
      </c>
      <c r="K204" s="200" t="s">
        <v>1679</v>
      </c>
      <c r="L204" s="200" t="s">
        <v>1679</v>
      </c>
      <c r="M204" s="419" t="s">
        <v>1682</v>
      </c>
      <c r="N204" s="1" t="s">
        <v>646</v>
      </c>
      <c r="O204" s="1"/>
      <c r="P204" s="117">
        <v>41018</v>
      </c>
      <c r="Q204" s="202">
        <v>0.4826388888888889</v>
      </c>
      <c r="R204" s="2" t="s">
        <v>645</v>
      </c>
      <c r="S204" s="672" t="s">
        <v>178</v>
      </c>
      <c r="T204" s="672" t="s">
        <v>178</v>
      </c>
      <c r="U204" s="672" t="s">
        <v>178</v>
      </c>
      <c r="V204" s="672" t="s">
        <v>178</v>
      </c>
      <c r="W204" s="672" t="s">
        <v>178</v>
      </c>
      <c r="X204" s="672" t="s">
        <v>178</v>
      </c>
      <c r="Y204" s="281" t="str">
        <f t="shared" si="227"/>
        <v xml:space="preserve">  </v>
      </c>
      <c r="Z204" s="672" t="s">
        <v>178</v>
      </c>
      <c r="AA204" s="672" t="s">
        <v>178</v>
      </c>
      <c r="AB204" s="672" t="s">
        <v>178</v>
      </c>
      <c r="AC204" s="672" t="s">
        <v>178</v>
      </c>
      <c r="AD204" s="672" t="s">
        <v>178</v>
      </c>
      <c r="AE204" s="672" t="s">
        <v>178</v>
      </c>
      <c r="AF204" s="281" t="str">
        <f t="shared" si="228"/>
        <v xml:space="preserve">  </v>
      </c>
      <c r="AG204" s="672" t="s">
        <v>178</v>
      </c>
      <c r="AH204" s="672" t="s">
        <v>178</v>
      </c>
      <c r="AI204" s="672" t="s">
        <v>178</v>
      </c>
      <c r="AJ204" s="672" t="s">
        <v>178</v>
      </c>
      <c r="AK204" s="672" t="s">
        <v>178</v>
      </c>
      <c r="AL204" s="672" t="s">
        <v>178</v>
      </c>
      <c r="AM204" s="281" t="str">
        <f t="shared" si="226"/>
        <v xml:space="preserve">  </v>
      </c>
      <c r="AN204" s="698" t="s">
        <v>178</v>
      </c>
      <c r="AO204" s="698" t="s">
        <v>178</v>
      </c>
      <c r="AP204" s="698" t="s">
        <v>178</v>
      </c>
      <c r="AQ204" s="672" t="s">
        <v>178</v>
      </c>
      <c r="AR204" s="429" t="str">
        <f t="shared" si="229"/>
        <v xml:space="preserve">  </v>
      </c>
      <c r="AS204" s="699"/>
      <c r="AT204" s="35"/>
      <c r="AU204" s="31">
        <v>2.9925602781217329</v>
      </c>
      <c r="AV204" s="31"/>
      <c r="AW204" s="668">
        <v>0.1</v>
      </c>
      <c r="AX204" s="669">
        <v>1</v>
      </c>
      <c r="AY204" s="31" t="str">
        <f t="shared" si="230"/>
        <v xml:space="preserve">  </v>
      </c>
      <c r="AZ204" s="498"/>
      <c r="BA204" s="18"/>
      <c r="BB204" s="716">
        <v>0.11879887803644848</v>
      </c>
      <c r="BC204" s="716"/>
      <c r="BD204" s="660">
        <v>6.0000000000000001E-3</v>
      </c>
      <c r="BE204" s="660">
        <v>0.01</v>
      </c>
      <c r="BF204" s="31" t="str">
        <f t="shared" si="231"/>
        <v xml:space="preserve">  </v>
      </c>
      <c r="BG204" s="348"/>
      <c r="BH204" s="855">
        <f t="shared" si="232"/>
        <v>3.9698073554265063</v>
      </c>
      <c r="BI204" s="670" t="s">
        <v>2720</v>
      </c>
      <c r="BJ204" s="671" t="s">
        <v>2720</v>
      </c>
      <c r="BK204" s="671" t="s">
        <v>2720</v>
      </c>
      <c r="BL204" s="671" t="s">
        <v>2720</v>
      </c>
      <c r="BM204" s="671" t="s">
        <v>2720</v>
      </c>
      <c r="BN204" s="661" t="s">
        <v>2720</v>
      </c>
      <c r="BP204" s="661" t="s">
        <v>2720</v>
      </c>
      <c r="BQ204" s="741" t="s">
        <v>2720</v>
      </c>
      <c r="BR204" s="741" t="s">
        <v>2720</v>
      </c>
      <c r="BS204" s="741" t="s">
        <v>2720</v>
      </c>
      <c r="BT204" s="741" t="s">
        <v>2720</v>
      </c>
      <c r="BU204" s="661" t="s">
        <v>2720</v>
      </c>
      <c r="BV204" s="520"/>
      <c r="BW204" s="666" t="s">
        <v>178</v>
      </c>
      <c r="BX204" s="792"/>
      <c r="BY204" s="742" t="s">
        <v>2720</v>
      </c>
      <c r="BZ204" s="742" t="s">
        <v>2720</v>
      </c>
      <c r="CA204" s="742" t="s">
        <v>2720</v>
      </c>
      <c r="CB204" s="742" t="s">
        <v>2720</v>
      </c>
      <c r="CC204" s="742" t="s">
        <v>2720</v>
      </c>
      <c r="CD204" s="816" t="s">
        <v>2720</v>
      </c>
      <c r="CE204" s="820" t="s">
        <v>2720</v>
      </c>
      <c r="CF204" s="820" t="s">
        <v>2720</v>
      </c>
      <c r="CG204" s="742" t="s">
        <v>2720</v>
      </c>
      <c r="CH204" s="742" t="s">
        <v>2720</v>
      </c>
      <c r="CI204" s="742" t="s">
        <v>2720</v>
      </c>
      <c r="CJ204" s="816"/>
      <c r="CK204" s="479" t="s">
        <v>2720</v>
      </c>
      <c r="CL204" s="479" t="s">
        <v>2720</v>
      </c>
      <c r="CM204" s="479" t="s">
        <v>2720</v>
      </c>
      <c r="CN204" s="479" t="s">
        <v>2720</v>
      </c>
      <c r="CO204" s="742" t="s">
        <v>2720</v>
      </c>
      <c r="CP204" s="829"/>
      <c r="CQ204" s="479" t="s">
        <v>2720</v>
      </c>
      <c r="CR204" s="479" t="s">
        <v>2720</v>
      </c>
      <c r="CS204" s="479" t="s">
        <v>2720</v>
      </c>
      <c r="CT204" s="479" t="s">
        <v>2720</v>
      </c>
      <c r="CU204" s="742" t="s">
        <v>2720</v>
      </c>
      <c r="CV204" s="658"/>
      <c r="CW204" s="895" t="s">
        <v>2720</v>
      </c>
      <c r="CX204" s="479" t="s">
        <v>2720</v>
      </c>
      <c r="CY204" s="479" t="s">
        <v>2720</v>
      </c>
      <c r="CZ204" s="31" t="s">
        <v>2720</v>
      </c>
      <c r="DA204" s="910" t="s">
        <v>2720</v>
      </c>
      <c r="DB204" s="742" t="s">
        <v>2720</v>
      </c>
      <c r="DC204" s="921"/>
      <c r="DD204" s="479" t="s">
        <v>2720</v>
      </c>
      <c r="DE204" s="479" t="s">
        <v>2720</v>
      </c>
      <c r="DF204" s="742" t="s">
        <v>2720</v>
      </c>
      <c r="DG204" s="742" t="s">
        <v>2720</v>
      </c>
      <c r="DH204" s="742" t="s">
        <v>2720</v>
      </c>
      <c r="DI204" s="805"/>
      <c r="DJ204" s="820" t="s">
        <v>2720</v>
      </c>
      <c r="DK204" s="895" t="s">
        <v>2720</v>
      </c>
      <c r="DL204" s="35"/>
    </row>
    <row r="205" spans="1:116" ht="15" x14ac:dyDescent="0.25">
      <c r="A205" s="536" t="s">
        <v>2213</v>
      </c>
      <c r="B205" s="173" t="s">
        <v>1342</v>
      </c>
      <c r="C205" s="419" t="s">
        <v>584</v>
      </c>
      <c r="D205" s="419">
        <v>9</v>
      </c>
      <c r="E205" s="213"/>
      <c r="F205" s="421">
        <v>1</v>
      </c>
      <c r="G205" s="187">
        <v>384113121425401</v>
      </c>
      <c r="H205" s="199">
        <v>201204191200</v>
      </c>
      <c r="I205" s="199"/>
      <c r="J205" s="102" t="s">
        <v>647</v>
      </c>
      <c r="K205" s="164" t="s">
        <v>1652</v>
      </c>
      <c r="L205" s="164" t="s">
        <v>877</v>
      </c>
      <c r="M205" s="419" t="s">
        <v>649</v>
      </c>
      <c r="N205" s="419"/>
      <c r="O205" s="419"/>
      <c r="P205" s="117">
        <v>41018</v>
      </c>
      <c r="Q205" s="112">
        <v>0.5</v>
      </c>
      <c r="R205" s="102" t="s">
        <v>648</v>
      </c>
      <c r="S205" s="672" t="s">
        <v>178</v>
      </c>
      <c r="T205" s="672" t="s">
        <v>178</v>
      </c>
      <c r="U205" s="672" t="s">
        <v>178</v>
      </c>
      <c r="V205" s="672" t="s">
        <v>178</v>
      </c>
      <c r="W205" s="672" t="s">
        <v>178</v>
      </c>
      <c r="X205" s="672" t="s">
        <v>178</v>
      </c>
      <c r="Y205" s="281" t="str">
        <f t="shared" si="227"/>
        <v xml:space="preserve">  </v>
      </c>
      <c r="Z205" s="672" t="s">
        <v>178</v>
      </c>
      <c r="AA205" s="672" t="s">
        <v>178</v>
      </c>
      <c r="AB205" s="672" t="s">
        <v>178</v>
      </c>
      <c r="AC205" s="672" t="s">
        <v>178</v>
      </c>
      <c r="AD205" s="672" t="s">
        <v>178</v>
      </c>
      <c r="AE205" s="672" t="s">
        <v>178</v>
      </c>
      <c r="AF205" s="281" t="str">
        <f t="shared" si="228"/>
        <v xml:space="preserve">  </v>
      </c>
      <c r="AG205" s="672" t="s">
        <v>178</v>
      </c>
      <c r="AH205" s="672" t="s">
        <v>178</v>
      </c>
      <c r="AI205" s="672" t="s">
        <v>178</v>
      </c>
      <c r="AJ205" s="672" t="s">
        <v>178</v>
      </c>
      <c r="AK205" s="672" t="s">
        <v>178</v>
      </c>
      <c r="AL205" s="672" t="s">
        <v>178</v>
      </c>
      <c r="AM205" s="281" t="str">
        <f t="shared" si="226"/>
        <v xml:space="preserve">  </v>
      </c>
      <c r="AN205" s="698" t="s">
        <v>178</v>
      </c>
      <c r="AO205" s="698" t="s">
        <v>178</v>
      </c>
      <c r="AP205" s="698" t="s">
        <v>178</v>
      </c>
      <c r="AQ205" s="672" t="s">
        <v>178</v>
      </c>
      <c r="AR205" s="429" t="str">
        <f t="shared" si="229"/>
        <v xml:space="preserve">  </v>
      </c>
      <c r="AS205" s="699"/>
      <c r="AT205" s="15"/>
      <c r="AU205" s="31">
        <v>5.5896438323292692</v>
      </c>
      <c r="AV205" s="31"/>
      <c r="AW205" s="668">
        <v>0.1</v>
      </c>
      <c r="AX205" s="669">
        <v>1</v>
      </c>
      <c r="AY205" s="31" t="str">
        <f t="shared" si="230"/>
        <v xml:space="preserve">  </v>
      </c>
      <c r="AZ205" s="498"/>
      <c r="BA205" s="18"/>
      <c r="BB205" s="716">
        <v>7.4777045302433995E-2</v>
      </c>
      <c r="BC205" s="716"/>
      <c r="BD205" s="660">
        <v>6.0000000000000001E-3</v>
      </c>
      <c r="BE205" s="660">
        <v>0.01</v>
      </c>
      <c r="BF205" s="31" t="str">
        <f t="shared" si="231"/>
        <v xml:space="preserve">  </v>
      </c>
      <c r="BG205" s="348"/>
      <c r="BH205" s="855">
        <f t="shared" si="232"/>
        <v>1.3377783548558144</v>
      </c>
      <c r="BI205" s="670" t="s">
        <v>2720</v>
      </c>
      <c r="BJ205" s="671" t="s">
        <v>2720</v>
      </c>
      <c r="BK205" s="671" t="s">
        <v>2720</v>
      </c>
      <c r="BL205" s="671" t="s">
        <v>2720</v>
      </c>
      <c r="BM205" s="671" t="s">
        <v>2720</v>
      </c>
      <c r="BN205" s="661" t="s">
        <v>2720</v>
      </c>
      <c r="BP205" s="661" t="s">
        <v>2720</v>
      </c>
      <c r="BQ205" s="741" t="s">
        <v>2720</v>
      </c>
      <c r="BR205" s="741" t="s">
        <v>2720</v>
      </c>
      <c r="BS205" s="741" t="s">
        <v>2720</v>
      </c>
      <c r="BT205" s="741" t="s">
        <v>2720</v>
      </c>
      <c r="BU205" s="661" t="s">
        <v>2720</v>
      </c>
      <c r="BV205" s="520"/>
      <c r="BW205" s="666" t="s">
        <v>178</v>
      </c>
      <c r="BX205" s="792"/>
      <c r="BY205" s="742" t="s">
        <v>2720</v>
      </c>
      <c r="BZ205" s="742" t="s">
        <v>2720</v>
      </c>
      <c r="CA205" s="742" t="s">
        <v>2720</v>
      </c>
      <c r="CB205" s="742" t="s">
        <v>2720</v>
      </c>
      <c r="CC205" s="742" t="s">
        <v>2720</v>
      </c>
      <c r="CD205" s="816" t="s">
        <v>2720</v>
      </c>
      <c r="CE205" s="820" t="s">
        <v>2720</v>
      </c>
      <c r="CF205" s="820" t="s">
        <v>2720</v>
      </c>
      <c r="CG205" s="742" t="s">
        <v>2720</v>
      </c>
      <c r="CH205" s="742" t="s">
        <v>2720</v>
      </c>
      <c r="CI205" s="742" t="s">
        <v>2720</v>
      </c>
      <c r="CJ205" s="816"/>
      <c r="CK205" s="479" t="s">
        <v>2720</v>
      </c>
      <c r="CL205" s="479" t="s">
        <v>2720</v>
      </c>
      <c r="CM205" s="479" t="s">
        <v>2720</v>
      </c>
      <c r="CN205" s="479" t="s">
        <v>2720</v>
      </c>
      <c r="CO205" s="742" t="s">
        <v>2720</v>
      </c>
      <c r="CP205" s="658"/>
      <c r="CQ205" s="479" t="s">
        <v>2720</v>
      </c>
      <c r="CR205" s="479" t="s">
        <v>2720</v>
      </c>
      <c r="CS205" s="479" t="s">
        <v>2720</v>
      </c>
      <c r="CT205" s="479" t="s">
        <v>2720</v>
      </c>
      <c r="CU205" s="742" t="s">
        <v>2720</v>
      </c>
      <c r="CV205" s="658"/>
      <c r="CW205" s="895" t="s">
        <v>2720</v>
      </c>
      <c r="CX205" s="479" t="s">
        <v>2720</v>
      </c>
      <c r="CY205" s="479" t="s">
        <v>2720</v>
      </c>
      <c r="CZ205" s="31" t="s">
        <v>2720</v>
      </c>
      <c r="DA205" s="910" t="s">
        <v>2720</v>
      </c>
      <c r="DB205" s="742" t="s">
        <v>2720</v>
      </c>
      <c r="DC205" s="921"/>
      <c r="DD205" s="479" t="s">
        <v>2720</v>
      </c>
      <c r="DE205" s="479" t="s">
        <v>2720</v>
      </c>
      <c r="DF205" s="742" t="s">
        <v>2720</v>
      </c>
      <c r="DG205" s="742" t="s">
        <v>2720</v>
      </c>
      <c r="DH205" s="742" t="s">
        <v>2720</v>
      </c>
      <c r="DI205" s="805"/>
      <c r="DJ205" s="820" t="s">
        <v>2720</v>
      </c>
      <c r="DK205" s="895" t="s">
        <v>2720</v>
      </c>
    </row>
    <row r="206" spans="1:116" ht="15" x14ac:dyDescent="0.25">
      <c r="A206" s="536" t="s">
        <v>2214</v>
      </c>
      <c r="B206" s="173" t="s">
        <v>1343</v>
      </c>
      <c r="C206" s="102" t="s">
        <v>584</v>
      </c>
      <c r="D206" s="419">
        <v>9</v>
      </c>
      <c r="E206" s="213"/>
      <c r="F206" s="421">
        <v>1</v>
      </c>
      <c r="G206" s="187">
        <v>384046121423701</v>
      </c>
      <c r="H206" s="199">
        <v>201204191230</v>
      </c>
      <c r="I206" s="199"/>
      <c r="J206" s="102" t="s">
        <v>650</v>
      </c>
      <c r="K206" s="164" t="s">
        <v>1661</v>
      </c>
      <c r="L206" s="164" t="s">
        <v>877</v>
      </c>
      <c r="M206" s="419" t="s">
        <v>652</v>
      </c>
      <c r="N206" s="419"/>
      <c r="O206" s="419"/>
      <c r="P206" s="117">
        <v>41018</v>
      </c>
      <c r="Q206" s="112">
        <v>0.52083333333333337</v>
      </c>
      <c r="R206" s="102" t="s">
        <v>651</v>
      </c>
      <c r="S206" s="672" t="s">
        <v>178</v>
      </c>
      <c r="T206" s="672" t="s">
        <v>178</v>
      </c>
      <c r="U206" s="672" t="s">
        <v>178</v>
      </c>
      <c r="V206" s="672" t="s">
        <v>178</v>
      </c>
      <c r="W206" s="672" t="s">
        <v>178</v>
      </c>
      <c r="X206" s="672" t="s">
        <v>178</v>
      </c>
      <c r="Y206" s="281" t="str">
        <f t="shared" si="227"/>
        <v xml:space="preserve">  </v>
      </c>
      <c r="Z206" s="672" t="s">
        <v>178</v>
      </c>
      <c r="AA206" s="672" t="s">
        <v>178</v>
      </c>
      <c r="AB206" s="672" t="s">
        <v>178</v>
      </c>
      <c r="AC206" s="672" t="s">
        <v>178</v>
      </c>
      <c r="AD206" s="672" t="s">
        <v>178</v>
      </c>
      <c r="AE206" s="672" t="s">
        <v>178</v>
      </c>
      <c r="AF206" s="281" t="str">
        <f t="shared" si="228"/>
        <v xml:space="preserve">  </v>
      </c>
      <c r="AG206" s="672" t="s">
        <v>178</v>
      </c>
      <c r="AH206" s="672" t="s">
        <v>178</v>
      </c>
      <c r="AI206" s="672" t="s">
        <v>178</v>
      </c>
      <c r="AJ206" s="672" t="s">
        <v>178</v>
      </c>
      <c r="AK206" s="672" t="s">
        <v>178</v>
      </c>
      <c r="AL206" s="672" t="s">
        <v>178</v>
      </c>
      <c r="AM206" s="281" t="str">
        <f t="shared" si="226"/>
        <v xml:space="preserve">  </v>
      </c>
      <c r="AN206" s="698" t="s">
        <v>178</v>
      </c>
      <c r="AO206" s="698" t="s">
        <v>178</v>
      </c>
      <c r="AP206" s="698" t="s">
        <v>178</v>
      </c>
      <c r="AQ206" s="672" t="s">
        <v>178</v>
      </c>
      <c r="AR206" s="429" t="str">
        <f t="shared" si="229"/>
        <v xml:space="preserve">  </v>
      </c>
      <c r="AS206" s="699"/>
      <c r="AT206" s="15"/>
      <c r="AU206" s="31">
        <v>3.9709370622643645</v>
      </c>
      <c r="AV206" s="31"/>
      <c r="AW206" s="668">
        <v>0.1</v>
      </c>
      <c r="AX206" s="669">
        <v>1</v>
      </c>
      <c r="AY206" s="31" t="str">
        <f t="shared" si="230"/>
        <v xml:space="preserve">  </v>
      </c>
      <c r="AZ206" s="498"/>
      <c r="BA206" s="18"/>
      <c r="BB206" s="716">
        <v>9.0703389194309564E-2</v>
      </c>
      <c r="BC206" s="716"/>
      <c r="BD206" s="660">
        <v>6.0000000000000001E-3</v>
      </c>
      <c r="BE206" s="660">
        <v>0.01</v>
      </c>
      <c r="BF206" s="31" t="str">
        <f t="shared" si="231"/>
        <v xml:space="preserve">  </v>
      </c>
      <c r="BG206" s="348"/>
      <c r="BH206" s="855">
        <f t="shared" si="232"/>
        <v>2.2841809822739267</v>
      </c>
      <c r="BI206" s="670" t="s">
        <v>2720</v>
      </c>
      <c r="BJ206" s="671" t="s">
        <v>2720</v>
      </c>
      <c r="BK206" s="671" t="s">
        <v>2720</v>
      </c>
      <c r="BL206" s="671" t="s">
        <v>2720</v>
      </c>
      <c r="BM206" s="671" t="s">
        <v>2720</v>
      </c>
      <c r="BN206" s="661" t="s">
        <v>2720</v>
      </c>
      <c r="BP206" s="661" t="s">
        <v>2720</v>
      </c>
      <c r="BQ206" s="741" t="s">
        <v>2720</v>
      </c>
      <c r="BR206" s="741" t="s">
        <v>2720</v>
      </c>
      <c r="BS206" s="741" t="s">
        <v>2720</v>
      </c>
      <c r="BT206" s="741" t="s">
        <v>2720</v>
      </c>
      <c r="BU206" s="661" t="s">
        <v>2720</v>
      </c>
      <c r="BV206" s="520"/>
      <c r="BW206" s="666" t="s">
        <v>178</v>
      </c>
      <c r="BX206" s="792"/>
      <c r="BY206" s="742" t="s">
        <v>2720</v>
      </c>
      <c r="BZ206" s="742" t="s">
        <v>2720</v>
      </c>
      <c r="CA206" s="742" t="s">
        <v>2720</v>
      </c>
      <c r="CB206" s="742" t="s">
        <v>2720</v>
      </c>
      <c r="CC206" s="742" t="s">
        <v>2720</v>
      </c>
      <c r="CD206" s="816" t="s">
        <v>2720</v>
      </c>
      <c r="CE206" s="820" t="s">
        <v>2720</v>
      </c>
      <c r="CF206" s="820" t="s">
        <v>2720</v>
      </c>
      <c r="CG206" s="742" t="s">
        <v>2720</v>
      </c>
      <c r="CH206" s="742" t="s">
        <v>2720</v>
      </c>
      <c r="CI206" s="742" t="s">
        <v>2720</v>
      </c>
      <c r="CJ206" s="816"/>
      <c r="CK206" s="479" t="s">
        <v>2720</v>
      </c>
      <c r="CL206" s="479" t="s">
        <v>2720</v>
      </c>
      <c r="CM206" s="479" t="s">
        <v>2720</v>
      </c>
      <c r="CN206" s="479" t="s">
        <v>2720</v>
      </c>
      <c r="CO206" s="742" t="s">
        <v>2720</v>
      </c>
      <c r="CP206" s="658"/>
      <c r="CQ206" s="479" t="s">
        <v>2720</v>
      </c>
      <c r="CR206" s="479" t="s">
        <v>2720</v>
      </c>
      <c r="CS206" s="479" t="s">
        <v>2720</v>
      </c>
      <c r="CT206" s="479" t="s">
        <v>2720</v>
      </c>
      <c r="CU206" s="742" t="s">
        <v>2720</v>
      </c>
      <c r="CV206" s="658"/>
      <c r="CW206" s="895" t="s">
        <v>2720</v>
      </c>
      <c r="CX206" s="479" t="s">
        <v>2720</v>
      </c>
      <c r="CY206" s="479" t="s">
        <v>2720</v>
      </c>
      <c r="CZ206" s="31" t="s">
        <v>2720</v>
      </c>
      <c r="DA206" s="910" t="s">
        <v>2720</v>
      </c>
      <c r="DB206" s="742" t="s">
        <v>2720</v>
      </c>
      <c r="DC206" s="921"/>
      <c r="DD206" s="479" t="s">
        <v>2720</v>
      </c>
      <c r="DE206" s="479" t="s">
        <v>2720</v>
      </c>
      <c r="DF206" s="742" t="s">
        <v>2720</v>
      </c>
      <c r="DG206" s="742" t="s">
        <v>2720</v>
      </c>
      <c r="DH206" s="742" t="s">
        <v>2720</v>
      </c>
      <c r="DI206" s="805"/>
      <c r="DJ206" s="820" t="s">
        <v>2720</v>
      </c>
      <c r="DK206" s="895" t="s">
        <v>2720</v>
      </c>
    </row>
    <row r="207" spans="1:116" ht="15" x14ac:dyDescent="0.25">
      <c r="A207" s="536" t="s">
        <v>2215</v>
      </c>
      <c r="B207" s="173" t="s">
        <v>1344</v>
      </c>
      <c r="C207" s="419" t="s">
        <v>584</v>
      </c>
      <c r="D207" s="419">
        <v>9</v>
      </c>
      <c r="E207" s="213"/>
      <c r="F207" s="421">
        <v>1</v>
      </c>
      <c r="G207" s="187">
        <v>384107121403101</v>
      </c>
      <c r="H207" s="199">
        <v>201204191415</v>
      </c>
      <c r="I207" s="199"/>
      <c r="J207" s="102" t="s">
        <v>653</v>
      </c>
      <c r="K207" s="164" t="s">
        <v>1651</v>
      </c>
      <c r="L207" s="164" t="s">
        <v>1651</v>
      </c>
      <c r="M207" s="419" t="s">
        <v>655</v>
      </c>
      <c r="N207" s="419"/>
      <c r="O207" s="419"/>
      <c r="P207" s="117">
        <v>41018</v>
      </c>
      <c r="Q207" s="112">
        <v>0.59375</v>
      </c>
      <c r="R207" s="102" t="s">
        <v>654</v>
      </c>
      <c r="S207" s="672" t="s">
        <v>178</v>
      </c>
      <c r="T207" s="672" t="s">
        <v>178</v>
      </c>
      <c r="U207" s="672" t="s">
        <v>178</v>
      </c>
      <c r="V207" s="672" t="s">
        <v>178</v>
      </c>
      <c r="W207" s="672" t="s">
        <v>178</v>
      </c>
      <c r="X207" s="672" t="s">
        <v>178</v>
      </c>
      <c r="Y207" s="281" t="str">
        <f t="shared" si="227"/>
        <v xml:space="preserve">  </v>
      </c>
      <c r="Z207" s="672" t="s">
        <v>178</v>
      </c>
      <c r="AA207" s="672" t="s">
        <v>178</v>
      </c>
      <c r="AB207" s="672" t="s">
        <v>178</v>
      </c>
      <c r="AC207" s="672" t="s">
        <v>178</v>
      </c>
      <c r="AD207" s="672" t="s">
        <v>178</v>
      </c>
      <c r="AE207" s="672" t="s">
        <v>178</v>
      </c>
      <c r="AF207" s="281" t="str">
        <f t="shared" si="228"/>
        <v xml:space="preserve">  </v>
      </c>
      <c r="AG207" s="672" t="s">
        <v>178</v>
      </c>
      <c r="AH207" s="672" t="s">
        <v>178</v>
      </c>
      <c r="AI207" s="672" t="s">
        <v>178</v>
      </c>
      <c r="AJ207" s="672" t="s">
        <v>178</v>
      </c>
      <c r="AK207" s="672" t="s">
        <v>178</v>
      </c>
      <c r="AL207" s="672" t="s">
        <v>178</v>
      </c>
      <c r="AM207" s="281" t="str">
        <f t="shared" si="226"/>
        <v xml:space="preserve">  </v>
      </c>
      <c r="AN207" s="698" t="s">
        <v>178</v>
      </c>
      <c r="AO207" s="698" t="s">
        <v>178</v>
      </c>
      <c r="AP207" s="698" t="s">
        <v>178</v>
      </c>
      <c r="AQ207" s="672" t="s">
        <v>178</v>
      </c>
      <c r="AR207" s="429" t="str">
        <f t="shared" si="229"/>
        <v xml:space="preserve">  </v>
      </c>
      <c r="AS207" s="699"/>
      <c r="AT207" s="15"/>
      <c r="AU207" s="31">
        <v>23.529472137811762</v>
      </c>
      <c r="AV207" s="31"/>
      <c r="AW207" s="668">
        <v>0.1</v>
      </c>
      <c r="AX207" s="669">
        <v>1</v>
      </c>
      <c r="AY207" s="31" t="str">
        <f t="shared" si="230"/>
        <v xml:space="preserve">  </v>
      </c>
      <c r="AZ207" s="498"/>
      <c r="BA207" s="18"/>
      <c r="BB207" s="716">
        <v>0.70367890059816984</v>
      </c>
      <c r="BC207" s="716"/>
      <c r="BD207" s="660">
        <v>6.0000000000000001E-3</v>
      </c>
      <c r="BE207" s="660">
        <v>0.01</v>
      </c>
      <c r="BF207" s="31" t="str">
        <f t="shared" si="231"/>
        <v xml:space="preserve">  </v>
      </c>
      <c r="BG207" s="348"/>
      <c r="BH207" s="855">
        <f t="shared" si="232"/>
        <v>2.9906276540193217</v>
      </c>
      <c r="BI207" s="670" t="s">
        <v>2720</v>
      </c>
      <c r="BJ207" s="671" t="s">
        <v>2720</v>
      </c>
      <c r="BK207" s="671" t="s">
        <v>2720</v>
      </c>
      <c r="BL207" s="671" t="s">
        <v>2720</v>
      </c>
      <c r="BM207" s="671" t="s">
        <v>2720</v>
      </c>
      <c r="BN207" s="661" t="s">
        <v>2720</v>
      </c>
      <c r="BP207" s="661" t="s">
        <v>2720</v>
      </c>
      <c r="BQ207" s="741" t="s">
        <v>2720</v>
      </c>
      <c r="BR207" s="741" t="s">
        <v>2720</v>
      </c>
      <c r="BS207" s="741" t="s">
        <v>2720</v>
      </c>
      <c r="BT207" s="741" t="s">
        <v>2720</v>
      </c>
      <c r="BU207" s="661" t="s">
        <v>2720</v>
      </c>
      <c r="BV207" s="520"/>
      <c r="BW207" s="666" t="s">
        <v>178</v>
      </c>
      <c r="BX207" s="792"/>
      <c r="BY207" s="742" t="s">
        <v>2720</v>
      </c>
      <c r="BZ207" s="742" t="s">
        <v>2720</v>
      </c>
      <c r="CA207" s="742" t="s">
        <v>2720</v>
      </c>
      <c r="CB207" s="742" t="s">
        <v>2720</v>
      </c>
      <c r="CC207" s="742" t="s">
        <v>2720</v>
      </c>
      <c r="CD207" s="816" t="s">
        <v>2720</v>
      </c>
      <c r="CE207" s="820" t="s">
        <v>2720</v>
      </c>
      <c r="CF207" s="820" t="s">
        <v>2720</v>
      </c>
      <c r="CG207" s="742" t="s">
        <v>2720</v>
      </c>
      <c r="CH207" s="742" t="s">
        <v>2720</v>
      </c>
      <c r="CI207" s="742" t="s">
        <v>2720</v>
      </c>
      <c r="CJ207" s="816"/>
      <c r="CK207" s="479" t="s">
        <v>2720</v>
      </c>
      <c r="CL207" s="479" t="s">
        <v>2720</v>
      </c>
      <c r="CM207" s="479" t="s">
        <v>2720</v>
      </c>
      <c r="CN207" s="479" t="s">
        <v>2720</v>
      </c>
      <c r="CO207" s="742" t="s">
        <v>2720</v>
      </c>
      <c r="CP207" s="658"/>
      <c r="CQ207" s="479" t="s">
        <v>2720</v>
      </c>
      <c r="CR207" s="479" t="s">
        <v>2720</v>
      </c>
      <c r="CS207" s="479" t="s">
        <v>2720</v>
      </c>
      <c r="CT207" s="479" t="s">
        <v>2720</v>
      </c>
      <c r="CU207" s="742" t="s">
        <v>2720</v>
      </c>
      <c r="CV207" s="658"/>
      <c r="CW207" s="895" t="s">
        <v>2720</v>
      </c>
      <c r="CX207" s="479" t="s">
        <v>2720</v>
      </c>
      <c r="CY207" s="479" t="s">
        <v>2720</v>
      </c>
      <c r="CZ207" s="31" t="s">
        <v>2720</v>
      </c>
      <c r="DA207" s="910" t="s">
        <v>2720</v>
      </c>
      <c r="DB207" s="742" t="s">
        <v>2720</v>
      </c>
      <c r="DC207" s="921"/>
      <c r="DD207" s="479" t="s">
        <v>2720</v>
      </c>
      <c r="DE207" s="479" t="s">
        <v>2720</v>
      </c>
      <c r="DF207" s="742" t="s">
        <v>2720</v>
      </c>
      <c r="DG207" s="742" t="s">
        <v>2720</v>
      </c>
      <c r="DH207" s="742" t="s">
        <v>2720</v>
      </c>
      <c r="DI207" s="805"/>
      <c r="DJ207" s="820" t="s">
        <v>2720</v>
      </c>
      <c r="DK207" s="895" t="s">
        <v>2720</v>
      </c>
    </row>
    <row r="208" spans="1:116" ht="45" x14ac:dyDescent="0.25">
      <c r="A208" s="536" t="s">
        <v>2216</v>
      </c>
      <c r="B208" s="173" t="s">
        <v>1345</v>
      </c>
      <c r="C208" s="419" t="s">
        <v>584</v>
      </c>
      <c r="D208" s="419">
        <v>9</v>
      </c>
      <c r="E208" s="213"/>
      <c r="F208" s="421">
        <v>1</v>
      </c>
      <c r="G208" s="420">
        <v>11452600</v>
      </c>
      <c r="H208" s="420">
        <v>201212010910</v>
      </c>
      <c r="I208" s="420"/>
      <c r="J208" s="102" t="s">
        <v>723</v>
      </c>
      <c r="K208" s="663" t="s">
        <v>2556</v>
      </c>
      <c r="L208" s="163" t="s">
        <v>1658</v>
      </c>
      <c r="M208" s="419" t="s">
        <v>536</v>
      </c>
      <c r="N208" s="419"/>
      <c r="O208" s="419"/>
      <c r="P208" s="117">
        <v>41244</v>
      </c>
      <c r="Q208" s="112">
        <v>0.38194444444444442</v>
      </c>
      <c r="R208" s="102" t="s">
        <v>780</v>
      </c>
      <c r="S208" s="566" t="s">
        <v>780</v>
      </c>
      <c r="T208" s="567">
        <v>133.9</v>
      </c>
      <c r="U208" s="234">
        <v>167.8</v>
      </c>
      <c r="V208" s="33">
        <f t="shared" ref="V208:V271" si="233">U208-T208</f>
        <v>33.900000000000006</v>
      </c>
      <c r="W208" s="234">
        <v>55</v>
      </c>
      <c r="X208" s="33">
        <f t="shared" ref="X208:X271" si="234">V208/(W208/1000)</f>
        <v>616.36363636363649</v>
      </c>
      <c r="Y208" s="281" t="str">
        <f t="shared" si="227"/>
        <v xml:space="preserve">  </v>
      </c>
      <c r="Z208" s="566" t="s">
        <v>780</v>
      </c>
      <c r="AA208" s="567">
        <v>133.69999999999999</v>
      </c>
      <c r="AB208" s="234">
        <v>188.9</v>
      </c>
      <c r="AC208" s="33">
        <f t="shared" ref="AC208:AC271" si="235">AB208-AA208</f>
        <v>55.200000000000017</v>
      </c>
      <c r="AD208" s="234">
        <v>50</v>
      </c>
      <c r="AE208" s="33">
        <f t="shared" ref="AE208:AE234" si="236">AC208/(AD208/1000)</f>
        <v>1104.0000000000002</v>
      </c>
      <c r="AF208" s="281" t="str">
        <f t="shared" si="228"/>
        <v xml:space="preserve">  </v>
      </c>
      <c r="AG208" s="566" t="s">
        <v>780</v>
      </c>
      <c r="AH208" s="567">
        <v>133</v>
      </c>
      <c r="AI208" s="234">
        <v>167.1</v>
      </c>
      <c r="AJ208" s="33">
        <f t="shared" ref="AJ208:AJ271" si="237">AI208-AH208</f>
        <v>34.099999999999994</v>
      </c>
      <c r="AK208" s="234">
        <v>33</v>
      </c>
      <c r="AL208" s="33">
        <f>AJ208/(AK208/1000)</f>
        <v>1033.333333333333</v>
      </c>
      <c r="AM208" s="281" t="str">
        <f t="shared" si="226"/>
        <v xml:space="preserve">  </v>
      </c>
      <c r="AN208" s="49">
        <f>AVERAGE(X208,AE208,AL208)</f>
        <v>917.89898989898995</v>
      </c>
      <c r="AO208" s="49">
        <f>STDEV(X208,AE208,AL208)</f>
        <v>263.51683346270715</v>
      </c>
      <c r="AP208" s="49">
        <f>AO208/AN208*100</f>
        <v>28.70869631218418</v>
      </c>
      <c r="AQ208" s="9">
        <f>COUNT(X208,AE208,AL208)</f>
        <v>3</v>
      </c>
      <c r="AR208" s="429" t="str">
        <f t="shared" si="229"/>
        <v xml:space="preserve">  </v>
      </c>
      <c r="AS208" s="494"/>
      <c r="AT208" s="662" t="s">
        <v>178</v>
      </c>
      <c r="AU208" s="662" t="s">
        <v>178</v>
      </c>
      <c r="AV208" s="662" t="s">
        <v>178</v>
      </c>
      <c r="AW208" s="661" t="s">
        <v>2720</v>
      </c>
      <c r="AX208" s="661" t="s">
        <v>2720</v>
      </c>
      <c r="AY208" s="10"/>
      <c r="AZ208" s="334"/>
      <c r="BA208" s="662" t="s">
        <v>178</v>
      </c>
      <c r="BB208" s="662" t="s">
        <v>178</v>
      </c>
      <c r="BC208" s="662" t="s">
        <v>178</v>
      </c>
      <c r="BD208" s="661" t="s">
        <v>2720</v>
      </c>
      <c r="BE208" s="661" t="s">
        <v>2720</v>
      </c>
      <c r="BF208" s="10" t="str">
        <f t="shared" ref="BF208:BF271" si="238">IF(BB208&lt;BF$5,"&lt;MDL",IF(BB208&lt;BF$6,"E, &lt;RL",IF(BB208&gt;BF$6,"  ",)))</f>
        <v xml:space="preserve">  </v>
      </c>
      <c r="BG208" s="334"/>
      <c r="BH208" s="852" t="s">
        <v>178</v>
      </c>
      <c r="BI208" s="700"/>
      <c r="BJ208" s="28">
        <v>14.097004855810866</v>
      </c>
      <c r="BK208" s="28"/>
      <c r="BL208" s="28">
        <v>0.1</v>
      </c>
      <c r="BM208" s="28">
        <v>1</v>
      </c>
      <c r="BN208" s="31" t="str">
        <f t="shared" ref="BN208:BN239" si="239">IF(BJ208&lt;BL208,"&lt;MDL",IF(BJ208&lt;BM208,"E, &lt;RL",IF(BJ208&gt;BM208,"  ",)))</f>
        <v xml:space="preserve">  </v>
      </c>
      <c r="BP208" s="417"/>
      <c r="BQ208" s="716">
        <v>8.4758068438532536E-2</v>
      </c>
      <c r="BS208" s="727">
        <v>6.0000000000000001E-3</v>
      </c>
      <c r="BT208" s="716">
        <v>0.01</v>
      </c>
      <c r="BU208" s="31" t="str">
        <f t="shared" ref="BU208:BU239" si="240">IF(BQ208&lt;BS208,"&lt;MDL",IF(BQ208&lt;BT208,"E, &lt;RL",IF(BQ208&gt;BT208,"  ",)))</f>
        <v xml:space="preserve">  </v>
      </c>
      <c r="BV208" s="520"/>
      <c r="BW208" s="31">
        <f>BQ208/BJ208*100</f>
        <v>0.60124877096566209</v>
      </c>
      <c r="BX208" s="336"/>
      <c r="BY208" s="33">
        <v>299.73425727290493</v>
      </c>
      <c r="BZ208" s="31"/>
      <c r="CA208" s="680">
        <v>2</v>
      </c>
      <c r="CB208" s="680">
        <v>13</v>
      </c>
      <c r="CC208" s="680" t="str">
        <f t="shared" ref="CC208:CC209" si="241">IF(BY208&lt;CA208,"&lt;MDL",IF(BY208&lt;CB208,"E, &lt;RL",IF(BY208&gt;CB208,"  ",)))</f>
        <v xml:space="preserve">  </v>
      </c>
      <c r="CD208" s="498"/>
      <c r="CE208" s="31">
        <v>184.74529675548146</v>
      </c>
      <c r="CF208" s="49"/>
      <c r="CG208" s="660">
        <v>0.5</v>
      </c>
      <c r="CH208" s="660">
        <v>3</v>
      </c>
      <c r="CI208" s="31" t="str">
        <f t="shared" ref="CI208:CI271" si="242">IF(CE208&lt;CG$10,"&lt;MDL",IF(CE208&lt;CH$10,"E, &lt;RL",IF(CE208&gt;CH$10,"  ",)))</f>
        <v xml:space="preserve">  </v>
      </c>
      <c r="CJ208" s="504"/>
      <c r="CK208" s="5">
        <v>1.94011345014938</v>
      </c>
      <c r="CL208" s="5"/>
      <c r="CM208" s="227">
        <v>0.6</v>
      </c>
      <c r="CN208" s="227">
        <v>0.8</v>
      </c>
      <c r="CO208" s="31" t="str">
        <f t="shared" ref="CO208:CO265" si="243">IF(CK208&lt;CM208,"&lt;MDL",IF(CK208&lt;CN208,"E, &lt;RL",IF(CK208&gt;CN208,"  ",)))</f>
        <v xml:space="preserve">  </v>
      </c>
      <c r="CP208" s="658"/>
      <c r="CQ208" s="28">
        <f>CK208*(AE208/1000)</f>
        <v>2.1418852489649161</v>
      </c>
      <c r="CR208" s="28"/>
      <c r="CS208" s="227">
        <v>0.1</v>
      </c>
      <c r="CT208" s="464">
        <v>0.13</v>
      </c>
      <c r="CU208" s="31" t="str">
        <f t="shared" ref="CU208:CU271" si="244">IF(CQ208&lt;CS208,"&lt;MDL",IF(CQ208&lt;CT208,"E, &lt;RL",IF(CQ208&gt;CT208,"  ",)))</f>
        <v xml:space="preserve">  </v>
      </c>
      <c r="CW208" s="336">
        <f>CK208/BY208*100</f>
        <v>0.64727784798483234</v>
      </c>
      <c r="CX208" s="28">
        <v>4.4527996975565234</v>
      </c>
      <c r="CY208" s="227"/>
      <c r="CZ208" s="10">
        <v>1.2</v>
      </c>
      <c r="DA208" s="910">
        <v>0.7</v>
      </c>
      <c r="DB208" s="675" t="str">
        <f t="shared" ref="DB208:DB209" si="245">IF(CX208&lt;DA208,"&lt;MDL",IF(CX208&lt;CZ208,"E, &lt;RL",IF(CX208&gt;CZ208,"  ",)))</f>
        <v xml:space="preserve">  </v>
      </c>
      <c r="DC208" s="519"/>
      <c r="DD208" s="28">
        <f>CX208*(AL208/1000)</f>
        <v>4.6012263541417395</v>
      </c>
      <c r="DE208" s="28"/>
      <c r="DF208" s="28">
        <v>0.2</v>
      </c>
      <c r="DG208" s="28">
        <v>0.12</v>
      </c>
      <c r="DH208" s="28" t="str">
        <f t="shared" ref="DH208:DH209" si="246">IF(DD208&lt;DG208,"&lt;MDL",IF(DD208&lt;DF208,"E, &lt;RL",IF(DD208&gt;DF208,"  ",)))</f>
        <v xml:space="preserve">  </v>
      </c>
      <c r="DI208" s="335"/>
      <c r="DJ208" s="31">
        <f>CX208/BY208*100</f>
        <v>1.4855825083424801</v>
      </c>
      <c r="DK208" s="550">
        <f>100*DD208/CE208</f>
        <v>2.490578344861285</v>
      </c>
    </row>
    <row r="209" spans="1:116" ht="45" x14ac:dyDescent="0.25">
      <c r="A209" s="536" t="s">
        <v>2217</v>
      </c>
      <c r="B209" s="173" t="s">
        <v>1346</v>
      </c>
      <c r="C209" s="419" t="s">
        <v>584</v>
      </c>
      <c r="D209" s="419">
        <v>9</v>
      </c>
      <c r="E209" s="213"/>
      <c r="F209" s="421">
        <v>1</v>
      </c>
      <c r="G209" s="420">
        <v>11452600</v>
      </c>
      <c r="H209" s="420">
        <v>201212010940</v>
      </c>
      <c r="I209" s="420"/>
      <c r="J209" s="102" t="s">
        <v>725</v>
      </c>
      <c r="K209" s="663" t="s">
        <v>2556</v>
      </c>
      <c r="L209" s="163" t="s">
        <v>1658</v>
      </c>
      <c r="M209" s="419" t="s">
        <v>536</v>
      </c>
      <c r="N209" s="419"/>
      <c r="O209" s="419"/>
      <c r="P209" s="117">
        <v>41244</v>
      </c>
      <c r="Q209" s="112">
        <v>0.40277777777777773</v>
      </c>
      <c r="R209" s="102" t="s">
        <v>724</v>
      </c>
      <c r="S209" s="566" t="s">
        <v>724</v>
      </c>
      <c r="T209" s="567">
        <v>134.19999999999999</v>
      </c>
      <c r="U209" s="234">
        <v>166.5</v>
      </c>
      <c r="V209" s="33">
        <f t="shared" si="233"/>
        <v>32.300000000000011</v>
      </c>
      <c r="W209" s="234">
        <v>33</v>
      </c>
      <c r="X209" s="33">
        <f t="shared" si="234"/>
        <v>978.78787878787909</v>
      </c>
      <c r="Y209" s="281" t="str">
        <f t="shared" si="227"/>
        <v xml:space="preserve">  </v>
      </c>
      <c r="Z209" s="566" t="s">
        <v>724</v>
      </c>
      <c r="AA209" s="567">
        <v>133.4</v>
      </c>
      <c r="AB209" s="234">
        <v>170.4</v>
      </c>
      <c r="AC209" s="33">
        <f t="shared" si="235"/>
        <v>37</v>
      </c>
      <c r="AD209" s="234">
        <v>40</v>
      </c>
      <c r="AE209" s="33">
        <f t="shared" si="236"/>
        <v>925</v>
      </c>
      <c r="AF209" s="281" t="str">
        <f t="shared" si="228"/>
        <v xml:space="preserve">  </v>
      </c>
      <c r="AG209" s="566" t="s">
        <v>724</v>
      </c>
      <c r="AH209" s="567">
        <v>133.9</v>
      </c>
      <c r="AI209" s="234">
        <v>165.7</v>
      </c>
      <c r="AJ209" s="33">
        <f t="shared" si="237"/>
        <v>31.799999999999983</v>
      </c>
      <c r="AK209" s="234">
        <v>33</v>
      </c>
      <c r="AL209" s="33">
        <f>AJ209/(AK209/1000)</f>
        <v>963.63636363636306</v>
      </c>
      <c r="AM209" s="281" t="str">
        <f t="shared" si="226"/>
        <v xml:space="preserve">  </v>
      </c>
      <c r="AN209" s="49">
        <f>AVERAGE(X209,AE209,AL209)</f>
        <v>955.80808080808072</v>
      </c>
      <c r="AO209" s="49">
        <f>STDEV(X209,AE209,AL209)</f>
        <v>27.73527510508195</v>
      </c>
      <c r="AP209" s="49">
        <f>AO209/AN209*100</f>
        <v>2.9017619396598291</v>
      </c>
      <c r="AQ209" s="9">
        <f>COUNT(X209,AE209,AL209)</f>
        <v>3</v>
      </c>
      <c r="AR209" s="429" t="str">
        <f t="shared" si="229"/>
        <v xml:space="preserve">  </v>
      </c>
      <c r="AS209" s="494"/>
      <c r="AT209" s="662" t="s">
        <v>178</v>
      </c>
      <c r="AU209" s="662" t="s">
        <v>178</v>
      </c>
      <c r="AV209" s="662" t="s">
        <v>178</v>
      </c>
      <c r="AW209" s="661" t="s">
        <v>2720</v>
      </c>
      <c r="AX209" s="661" t="s">
        <v>2720</v>
      </c>
      <c r="AY209" s="10"/>
      <c r="AZ209" s="334"/>
      <c r="BA209" s="662" t="s">
        <v>178</v>
      </c>
      <c r="BB209" s="662" t="s">
        <v>178</v>
      </c>
      <c r="BC209" s="662" t="s">
        <v>178</v>
      </c>
      <c r="BD209" s="661" t="s">
        <v>2720</v>
      </c>
      <c r="BE209" s="661" t="s">
        <v>2720</v>
      </c>
      <c r="BF209" s="10" t="str">
        <f t="shared" si="238"/>
        <v xml:space="preserve">  </v>
      </c>
      <c r="BG209" s="334"/>
      <c r="BH209" s="852" t="s">
        <v>178</v>
      </c>
      <c r="BI209" s="700"/>
      <c r="BJ209" s="28">
        <v>13.270872018972497</v>
      </c>
      <c r="BK209" s="28"/>
      <c r="BL209" s="28">
        <v>0.1</v>
      </c>
      <c r="BM209" s="28">
        <v>1</v>
      </c>
      <c r="BN209" s="31" t="str">
        <f t="shared" si="239"/>
        <v xml:space="preserve">  </v>
      </c>
      <c r="BP209" s="417"/>
      <c r="BQ209" s="716">
        <v>7.6222591778730087E-2</v>
      </c>
      <c r="BS209" s="727">
        <v>6.0000000000000001E-3</v>
      </c>
      <c r="BT209" s="716">
        <v>0.01</v>
      </c>
      <c r="BU209" s="31" t="str">
        <f t="shared" si="240"/>
        <v xml:space="preserve">  </v>
      </c>
      <c r="BV209" s="520"/>
      <c r="BW209" s="31">
        <f>BQ209/BJ209*100</f>
        <v>0.57436008477634048</v>
      </c>
      <c r="BX209" s="336"/>
      <c r="BY209" s="33">
        <v>308.84303750247727</v>
      </c>
      <c r="BZ209" s="31"/>
      <c r="CA209" s="680">
        <v>2</v>
      </c>
      <c r="CB209" s="680">
        <v>13</v>
      </c>
      <c r="CC209" s="680" t="str">
        <f t="shared" si="241"/>
        <v xml:space="preserve">  </v>
      </c>
      <c r="CD209" s="498"/>
      <c r="CE209" s="31">
        <v>302.29182155545504</v>
      </c>
      <c r="CF209" s="49"/>
      <c r="CG209" s="660">
        <v>0.5</v>
      </c>
      <c r="CH209" s="660">
        <v>3</v>
      </c>
      <c r="CI209" s="31" t="str">
        <f t="shared" si="242"/>
        <v xml:space="preserve">  </v>
      </c>
      <c r="CJ209" s="504"/>
      <c r="CK209" s="5">
        <v>1.9530778175328021</v>
      </c>
      <c r="CL209" s="5"/>
      <c r="CM209" s="227">
        <v>0.6</v>
      </c>
      <c r="CN209" s="227">
        <v>0.8</v>
      </c>
      <c r="CO209" s="31" t="str">
        <f t="shared" si="243"/>
        <v xml:space="preserve">  </v>
      </c>
      <c r="CP209" s="658"/>
      <c r="CQ209" s="28">
        <f>CK209*(AE209/1000)</f>
        <v>1.806596981217842</v>
      </c>
      <c r="CR209" s="28"/>
      <c r="CS209" s="227">
        <v>0.1</v>
      </c>
      <c r="CT209" s="464">
        <v>0.13</v>
      </c>
      <c r="CU209" s="31" t="str">
        <f t="shared" si="244"/>
        <v xml:space="preserve">  </v>
      </c>
      <c r="CW209" s="336">
        <f>CK209/BY209*100</f>
        <v>0.63238525087914155</v>
      </c>
      <c r="CX209" s="28">
        <v>5.7248291939558706</v>
      </c>
      <c r="CY209" s="227"/>
      <c r="CZ209" s="10">
        <v>1.2</v>
      </c>
      <c r="DA209" s="910">
        <v>0.7</v>
      </c>
      <c r="DB209" s="675" t="str">
        <f t="shared" si="245"/>
        <v xml:space="preserve">  </v>
      </c>
      <c r="DC209" s="519"/>
      <c r="DD209" s="28">
        <f>CX209*(AL209/1000)</f>
        <v>5.516653586902927</v>
      </c>
      <c r="DE209" s="28"/>
      <c r="DF209" s="28">
        <v>0.2</v>
      </c>
      <c r="DG209" s="28">
        <v>0.12</v>
      </c>
      <c r="DH209" s="28" t="str">
        <f t="shared" si="246"/>
        <v xml:space="preserve">  </v>
      </c>
      <c r="DI209" s="335"/>
      <c r="DJ209" s="31">
        <f>CX209/BY209*100</f>
        <v>1.8536371226791704</v>
      </c>
      <c r="DK209" s="550">
        <f>100*DD209/CE209</f>
        <v>1.8249430495726806</v>
      </c>
    </row>
    <row r="210" spans="1:116" ht="15" x14ac:dyDescent="0.25">
      <c r="A210" s="536" t="s">
        <v>2218</v>
      </c>
      <c r="B210" s="173" t="s">
        <v>1347</v>
      </c>
      <c r="C210" s="102" t="s">
        <v>586</v>
      </c>
      <c r="D210" s="102">
        <v>2</v>
      </c>
      <c r="E210" s="213"/>
      <c r="F210" s="421">
        <v>4</v>
      </c>
      <c r="G210" s="420">
        <v>88888823</v>
      </c>
      <c r="H210" s="420">
        <v>201212011105</v>
      </c>
      <c r="I210" s="420"/>
      <c r="J210" s="102" t="s">
        <v>728</v>
      </c>
      <c r="K210" s="167" t="s">
        <v>124</v>
      </c>
      <c r="L210" s="167"/>
      <c r="M210" s="419" t="s">
        <v>726</v>
      </c>
      <c r="N210" s="419"/>
      <c r="O210" s="417" t="s">
        <v>42</v>
      </c>
      <c r="P210" s="117">
        <v>41244</v>
      </c>
      <c r="Q210" s="112">
        <v>0.46180555555555558</v>
      </c>
      <c r="R210" s="102" t="s">
        <v>727</v>
      </c>
      <c r="S210" s="566" t="s">
        <v>727</v>
      </c>
      <c r="T210" s="567">
        <v>133.80000000000001</v>
      </c>
      <c r="U210" s="234">
        <v>133.5</v>
      </c>
      <c r="V210" s="33">
        <f t="shared" si="233"/>
        <v>-0.30000000000001137</v>
      </c>
      <c r="W210" s="234">
        <v>2156</v>
      </c>
      <c r="X210" s="33">
        <f t="shared" si="234"/>
        <v>-0.13914656771800155</v>
      </c>
      <c r="Y210" s="281" t="str">
        <f t="shared" si="227"/>
        <v>&lt;MDL</v>
      </c>
      <c r="Z210" s="566" t="s">
        <v>727</v>
      </c>
      <c r="AA210" s="567">
        <v>133.1</v>
      </c>
      <c r="AB210" s="234">
        <v>132.70000000000002</v>
      </c>
      <c r="AC210" s="701">
        <v>-0.39999999999997726</v>
      </c>
      <c r="AD210" s="234">
        <v>2084</v>
      </c>
      <c r="AE210" s="33">
        <f t="shared" si="236"/>
        <v>-0.19193857965449965</v>
      </c>
      <c r="AF210" s="281" t="str">
        <f t="shared" si="228"/>
        <v>&lt;MDL</v>
      </c>
      <c r="AG210" s="566" t="s">
        <v>727</v>
      </c>
      <c r="AH210" s="567">
        <v>131.5</v>
      </c>
      <c r="AI210" s="234">
        <v>131.39999999999998</v>
      </c>
      <c r="AJ210" s="33">
        <f t="shared" si="237"/>
        <v>-0.10000000000002274</v>
      </c>
      <c r="AK210" s="234">
        <v>2084</v>
      </c>
      <c r="AL210" s="8" t="s">
        <v>79</v>
      </c>
      <c r="AM210" s="281" t="str">
        <f t="shared" si="226"/>
        <v>&lt;MDL</v>
      </c>
      <c r="AN210" s="4" t="s">
        <v>79</v>
      </c>
      <c r="AO210" s="4" t="s">
        <v>79</v>
      </c>
      <c r="AP210" s="4" t="s">
        <v>79</v>
      </c>
      <c r="AQ210" s="245">
        <v>3</v>
      </c>
      <c r="AR210" s="429" t="s">
        <v>79</v>
      </c>
      <c r="AS210" s="568"/>
      <c r="AT210" s="662" t="s">
        <v>178</v>
      </c>
      <c r="AU210" s="662" t="s">
        <v>178</v>
      </c>
      <c r="AV210" s="662" t="s">
        <v>178</v>
      </c>
      <c r="AW210" s="661" t="s">
        <v>2720</v>
      </c>
      <c r="AX210" s="661" t="s">
        <v>2720</v>
      </c>
      <c r="AY210" s="10"/>
      <c r="AZ210" s="334"/>
      <c r="BA210" s="662" t="s">
        <v>178</v>
      </c>
      <c r="BB210" s="662" t="s">
        <v>178</v>
      </c>
      <c r="BC210" s="662" t="s">
        <v>178</v>
      </c>
      <c r="BD210" s="661" t="s">
        <v>2720</v>
      </c>
      <c r="BE210" s="661" t="s">
        <v>2720</v>
      </c>
      <c r="BF210" s="10" t="str">
        <f t="shared" si="238"/>
        <v xml:space="preserve">  </v>
      </c>
      <c r="BG210" s="334"/>
      <c r="BH210" s="852" t="s">
        <v>178</v>
      </c>
      <c r="BI210" s="700"/>
      <c r="BJ210" s="28">
        <v>4.9642976243484349E-2</v>
      </c>
      <c r="BK210" s="28"/>
      <c r="BL210" s="28">
        <v>0.1</v>
      </c>
      <c r="BM210" s="28">
        <v>1</v>
      </c>
      <c r="BN210" s="31" t="str">
        <f t="shared" si="239"/>
        <v>&lt;MDL</v>
      </c>
      <c r="BP210" s="417"/>
      <c r="BQ210" s="716">
        <v>2.6530690713787719E-3</v>
      </c>
      <c r="BS210" s="727">
        <v>6.0000000000000001E-3</v>
      </c>
      <c r="BT210" s="716">
        <v>0.01</v>
      </c>
      <c r="BU210" s="31" t="str">
        <f t="shared" si="240"/>
        <v>&lt;MDL</v>
      </c>
      <c r="BV210" s="520"/>
      <c r="BW210" s="31" t="s">
        <v>79</v>
      </c>
      <c r="BX210" s="336"/>
      <c r="BY210" s="33" t="s">
        <v>2667</v>
      </c>
      <c r="BZ210" s="238"/>
      <c r="CA210" s="238"/>
      <c r="CB210" s="238"/>
      <c r="CC210" s="237" t="s">
        <v>79</v>
      </c>
      <c r="CD210" s="500"/>
      <c r="CE210" s="840">
        <v>-2.8343455837022526E-3</v>
      </c>
      <c r="CF210" s="49"/>
      <c r="CG210" s="660">
        <v>0.5</v>
      </c>
      <c r="CH210" s="660">
        <v>3</v>
      </c>
      <c r="CI210" s="31" t="str">
        <f t="shared" si="242"/>
        <v>&lt;MDL</v>
      </c>
      <c r="CJ210" s="504"/>
      <c r="CK210" s="227" t="s">
        <v>2667</v>
      </c>
      <c r="CL210" s="5"/>
      <c r="CM210" s="227"/>
      <c r="CN210" s="227"/>
      <c r="CO210" s="31" t="s">
        <v>79</v>
      </c>
      <c r="CP210" s="658"/>
      <c r="CQ210" s="840">
        <v>9.6760838265191928E-4</v>
      </c>
      <c r="CR210" s="28"/>
      <c r="CS210" s="227">
        <v>0.1</v>
      </c>
      <c r="CT210" s="464">
        <v>0.13</v>
      </c>
      <c r="CU210" s="31" t="str">
        <f t="shared" si="244"/>
        <v>&lt;MDL</v>
      </c>
      <c r="CW210" s="336" t="s">
        <v>79</v>
      </c>
      <c r="CX210" s="909" t="s">
        <v>2667</v>
      </c>
      <c r="CY210" s="227"/>
      <c r="CZ210" s="10">
        <v>1.2</v>
      </c>
      <c r="DA210" s="910">
        <v>0.7</v>
      </c>
      <c r="DB210" s="457" t="s">
        <v>79</v>
      </c>
      <c r="DC210" s="519"/>
      <c r="DD210" s="31" t="s">
        <v>79</v>
      </c>
      <c r="DE210" s="237"/>
      <c r="DF210" s="237"/>
      <c r="DG210" s="237"/>
      <c r="DH210" s="237"/>
      <c r="DI210" s="498"/>
      <c r="DJ210" s="31" t="s">
        <v>79</v>
      </c>
      <c r="DK210" s="336" t="s">
        <v>79</v>
      </c>
    </row>
    <row r="211" spans="1:116" ht="45" x14ac:dyDescent="0.25">
      <c r="A211" s="536" t="s">
        <v>2219</v>
      </c>
      <c r="B211" s="173" t="s">
        <v>1348</v>
      </c>
      <c r="C211" s="419" t="s">
        <v>584</v>
      </c>
      <c r="D211" s="419">
        <v>9</v>
      </c>
      <c r="E211" s="213"/>
      <c r="F211" s="421">
        <v>1</v>
      </c>
      <c r="G211" s="420">
        <v>11452900</v>
      </c>
      <c r="H211" s="420">
        <v>201212021350</v>
      </c>
      <c r="I211" s="420"/>
      <c r="J211" s="102" t="s">
        <v>731</v>
      </c>
      <c r="K211" s="663" t="s">
        <v>2558</v>
      </c>
      <c r="L211" s="165" t="s">
        <v>729</v>
      </c>
      <c r="M211" s="419" t="s">
        <v>729</v>
      </c>
      <c r="N211" s="419"/>
      <c r="O211" s="419"/>
      <c r="P211" s="117">
        <v>41245</v>
      </c>
      <c r="Q211" s="112">
        <v>0.57638888888888895</v>
      </c>
      <c r="R211" s="102" t="s">
        <v>730</v>
      </c>
      <c r="S211" s="566" t="s">
        <v>730</v>
      </c>
      <c r="T211" s="567">
        <v>134.1</v>
      </c>
      <c r="U211" s="234">
        <v>147.19999999999999</v>
      </c>
      <c r="V211" s="33">
        <f t="shared" si="233"/>
        <v>13.099999999999994</v>
      </c>
      <c r="W211" s="234">
        <v>75</v>
      </c>
      <c r="X211" s="33">
        <f t="shared" si="234"/>
        <v>174.6666666666666</v>
      </c>
      <c r="Y211" s="281" t="str">
        <f t="shared" si="227"/>
        <v xml:space="preserve">  </v>
      </c>
      <c r="Z211" s="566" t="s">
        <v>730</v>
      </c>
      <c r="AA211" s="567">
        <v>134.30000000000001</v>
      </c>
      <c r="AB211" s="234">
        <v>159.89999999999998</v>
      </c>
      <c r="AC211" s="33">
        <f t="shared" si="235"/>
        <v>25.599999999999966</v>
      </c>
      <c r="AD211" s="234">
        <v>125</v>
      </c>
      <c r="AE211" s="33">
        <f t="shared" si="236"/>
        <v>204.79999999999973</v>
      </c>
      <c r="AF211" s="281" t="str">
        <f t="shared" si="228"/>
        <v xml:space="preserve">  </v>
      </c>
      <c r="AG211" s="566" t="s">
        <v>730</v>
      </c>
      <c r="AH211" s="567">
        <v>133.19999999999999</v>
      </c>
      <c r="AI211" s="234">
        <v>146.80000000000001</v>
      </c>
      <c r="AJ211" s="33">
        <f t="shared" si="237"/>
        <v>13.600000000000023</v>
      </c>
      <c r="AK211" s="234">
        <v>60</v>
      </c>
      <c r="AL211" s="33">
        <f t="shared" ref="AL211:AL221" si="247">AJ211/(AK211/1000)</f>
        <v>226.66666666666706</v>
      </c>
      <c r="AM211" s="281" t="str">
        <f t="shared" si="226"/>
        <v xml:space="preserve">  </v>
      </c>
      <c r="AN211" s="49">
        <f t="shared" ref="AN211:AN221" si="248">AVERAGE(X211,AE211,AL211)</f>
        <v>202.04444444444448</v>
      </c>
      <c r="AO211" s="49">
        <f t="shared" ref="AO211:AO221" si="249">STDEV(X211,AE211,AL211)</f>
        <v>26.109285988223082</v>
      </c>
      <c r="AP211" s="49">
        <f t="shared" ref="AP211:AP221" si="250">AO211/AN211*100</f>
        <v>12.922545858667384</v>
      </c>
      <c r="AQ211" s="9">
        <f t="shared" ref="AQ211:AQ221" si="251">COUNT(X211,AE211,AL211)</f>
        <v>3</v>
      </c>
      <c r="AR211" s="429" t="str">
        <f t="shared" si="229"/>
        <v xml:space="preserve">  </v>
      </c>
      <c r="AS211" s="494"/>
      <c r="AT211" s="662" t="s">
        <v>178</v>
      </c>
      <c r="AU211" s="662" t="s">
        <v>178</v>
      </c>
      <c r="AV211" s="662" t="s">
        <v>178</v>
      </c>
      <c r="AW211" s="661" t="s">
        <v>2720</v>
      </c>
      <c r="AX211" s="661" t="s">
        <v>2720</v>
      </c>
      <c r="AY211" s="10"/>
      <c r="AZ211" s="334"/>
      <c r="BA211" s="662" t="s">
        <v>178</v>
      </c>
      <c r="BB211" s="662" t="s">
        <v>178</v>
      </c>
      <c r="BC211" s="662" t="s">
        <v>178</v>
      </c>
      <c r="BD211" s="661" t="s">
        <v>2720</v>
      </c>
      <c r="BE211" s="661" t="s">
        <v>2720</v>
      </c>
      <c r="BF211" s="10" t="str">
        <f t="shared" si="238"/>
        <v xml:space="preserve">  </v>
      </c>
      <c r="BG211" s="334"/>
      <c r="BH211" s="852" t="s">
        <v>178</v>
      </c>
      <c r="BI211" s="700"/>
      <c r="BJ211" s="28">
        <v>11.575292854867264</v>
      </c>
      <c r="BK211" s="28"/>
      <c r="BL211" s="28">
        <v>0.1</v>
      </c>
      <c r="BM211" s="28">
        <v>1</v>
      </c>
      <c r="BN211" s="31" t="str">
        <f t="shared" si="239"/>
        <v xml:space="preserve">  </v>
      </c>
      <c r="BP211" s="417"/>
      <c r="BQ211" s="716">
        <v>8.6197871490771294E-2</v>
      </c>
      <c r="BS211" s="727">
        <v>6.0000000000000001E-3</v>
      </c>
      <c r="BT211" s="716">
        <v>0.01</v>
      </c>
      <c r="BU211" s="31" t="str">
        <f t="shared" si="240"/>
        <v xml:space="preserve">  </v>
      </c>
      <c r="BV211" s="520"/>
      <c r="BW211" s="31">
        <f t="shared" ref="BW211:BW221" si="252">BQ211/BJ211*100</f>
        <v>0.74467119382233327</v>
      </c>
      <c r="BX211" s="336"/>
      <c r="BY211" s="33">
        <v>334.61550114403423</v>
      </c>
      <c r="BZ211" s="31"/>
      <c r="CA211" s="680">
        <v>2</v>
      </c>
      <c r="CB211" s="680">
        <v>13</v>
      </c>
      <c r="CC211" s="680" t="str">
        <f t="shared" ref="CC211:CC221" si="253">IF(BY211&lt;CA211,"&lt;MDL",IF(BY211&lt;CB211,"E, &lt;RL",IF(BY211&gt;CB211,"  ",)))</f>
        <v xml:space="preserve">  </v>
      </c>
      <c r="CD211" s="498"/>
      <c r="CE211" s="31">
        <v>58.446174199824618</v>
      </c>
      <c r="CF211" s="49"/>
      <c r="CG211" s="660">
        <v>0.5</v>
      </c>
      <c r="CH211" s="660">
        <v>3</v>
      </c>
      <c r="CI211" s="31" t="str">
        <f t="shared" si="242"/>
        <v xml:space="preserve">  </v>
      </c>
      <c r="CJ211" s="504"/>
      <c r="CK211" s="5">
        <v>2.9860752044006857</v>
      </c>
      <c r="CL211" s="5"/>
      <c r="CM211" s="227">
        <v>0.6</v>
      </c>
      <c r="CN211" s="227">
        <v>0.8</v>
      </c>
      <c r="CO211" s="31" t="str">
        <f t="shared" si="243"/>
        <v xml:space="preserve">  </v>
      </c>
      <c r="CP211" s="658"/>
      <c r="CQ211" s="28">
        <f>CK211*(AE211/1000)</f>
        <v>0.61154820186125969</v>
      </c>
      <c r="CR211" s="28"/>
      <c r="CS211" s="227">
        <v>0.1</v>
      </c>
      <c r="CT211" s="464">
        <v>0.13</v>
      </c>
      <c r="CU211" s="31" t="str">
        <f t="shared" si="244"/>
        <v xml:space="preserve">  </v>
      </c>
      <c r="CW211" s="336">
        <f t="shared" ref="CW211:CW221" si="254">CK211/BY211*100</f>
        <v>0.89238998019859783</v>
      </c>
      <c r="CX211" s="28">
        <v>9.4111162686922594</v>
      </c>
      <c r="CY211" s="227"/>
      <c r="CZ211" s="10">
        <v>1.2</v>
      </c>
      <c r="DA211" s="910">
        <v>0.7</v>
      </c>
      <c r="DB211" s="675" t="str">
        <f t="shared" ref="DB211:DB221" si="255">IF(CX211&lt;DA211,"&lt;MDL",IF(CX211&lt;CZ211,"E, &lt;RL",IF(CX211&gt;CZ211,"  ",)))</f>
        <v xml:space="preserve">  </v>
      </c>
      <c r="DC211" s="519"/>
      <c r="DD211" s="28">
        <f t="shared" ref="DD211:DD221" si="256">CX211*(AL211/1000)</f>
        <v>2.1331863542369156</v>
      </c>
      <c r="DE211" s="28"/>
      <c r="DF211" s="28">
        <v>0.2</v>
      </c>
      <c r="DG211" s="28">
        <v>0.12</v>
      </c>
      <c r="DH211" s="28" t="str">
        <f t="shared" ref="DH211:DH221" si="257">IF(DD211&lt;DG211,"&lt;MDL",IF(DD211&lt;DF211,"E, &lt;RL",IF(DD211&gt;DF211,"  ",)))</f>
        <v xml:space="preserve">  </v>
      </c>
      <c r="DI211" s="335"/>
      <c r="DJ211" s="31">
        <f t="shared" ref="DJ211:DJ221" si="258">CX211/BY211*100</f>
        <v>2.8125165261370459</v>
      </c>
      <c r="DK211" s="550">
        <f t="shared" ref="DK211:DK221" si="259">100*DD211/CE211</f>
        <v>3.6498306064373955</v>
      </c>
    </row>
    <row r="212" spans="1:116" ht="45" x14ac:dyDescent="0.25">
      <c r="A212" s="536" t="s">
        <v>2220</v>
      </c>
      <c r="B212" s="173" t="s">
        <v>1349</v>
      </c>
      <c r="C212" s="419" t="s">
        <v>584</v>
      </c>
      <c r="D212" s="419">
        <v>9</v>
      </c>
      <c r="E212" s="213"/>
      <c r="F212" s="421">
        <v>1</v>
      </c>
      <c r="G212" s="420">
        <v>11452600</v>
      </c>
      <c r="H212" s="420">
        <v>201212021600</v>
      </c>
      <c r="I212" s="420"/>
      <c r="J212" s="102" t="s">
        <v>733</v>
      </c>
      <c r="K212" s="663" t="s">
        <v>2556</v>
      </c>
      <c r="L212" s="163" t="s">
        <v>1658</v>
      </c>
      <c r="M212" s="419" t="s">
        <v>536</v>
      </c>
      <c r="N212" s="419"/>
      <c r="O212" s="419"/>
      <c r="P212" s="117">
        <v>41245</v>
      </c>
      <c r="Q212" s="112">
        <v>0.66666666666666663</v>
      </c>
      <c r="R212" s="102" t="s">
        <v>732</v>
      </c>
      <c r="S212" s="566" t="s">
        <v>732</v>
      </c>
      <c r="T212" s="567">
        <v>134</v>
      </c>
      <c r="U212" s="234">
        <v>150.29999999999998</v>
      </c>
      <c r="V212" s="33">
        <f t="shared" si="233"/>
        <v>16.299999999999983</v>
      </c>
      <c r="W212" s="234">
        <v>55</v>
      </c>
      <c r="X212" s="33">
        <f t="shared" si="234"/>
        <v>296.36363636363603</v>
      </c>
      <c r="Y212" s="281" t="str">
        <f t="shared" si="227"/>
        <v xml:space="preserve">  </v>
      </c>
      <c r="Z212" s="566" t="s">
        <v>732</v>
      </c>
      <c r="AA212" s="569">
        <v>134</v>
      </c>
      <c r="AB212" s="234">
        <v>148.9</v>
      </c>
      <c r="AC212" s="33">
        <f t="shared" si="235"/>
        <v>14.900000000000006</v>
      </c>
      <c r="AD212" s="234">
        <v>50</v>
      </c>
      <c r="AE212" s="33">
        <f t="shared" si="236"/>
        <v>298.00000000000011</v>
      </c>
      <c r="AF212" s="281" t="str">
        <f t="shared" si="228"/>
        <v xml:space="preserve">  </v>
      </c>
      <c r="AG212" s="566" t="s">
        <v>732</v>
      </c>
      <c r="AH212" s="569">
        <v>133.30000000000001</v>
      </c>
      <c r="AI212" s="234">
        <v>150.4</v>
      </c>
      <c r="AJ212" s="33">
        <f t="shared" si="237"/>
        <v>17.099999999999994</v>
      </c>
      <c r="AK212" s="234">
        <v>60</v>
      </c>
      <c r="AL212" s="33">
        <f t="shared" si="247"/>
        <v>284.99999999999994</v>
      </c>
      <c r="AM212" s="281" t="str">
        <f t="shared" si="226"/>
        <v xml:space="preserve">  </v>
      </c>
      <c r="AN212" s="49">
        <f t="shared" si="248"/>
        <v>293.12121212121201</v>
      </c>
      <c r="AO212" s="49">
        <f t="shared" si="249"/>
        <v>7.0806063459208959</v>
      </c>
      <c r="AP212" s="49">
        <f t="shared" si="250"/>
        <v>2.4155898833390843</v>
      </c>
      <c r="AQ212" s="9">
        <f t="shared" si="251"/>
        <v>3</v>
      </c>
      <c r="AR212" s="429" t="str">
        <f t="shared" si="229"/>
        <v xml:space="preserve">  </v>
      </c>
      <c r="AS212" s="494"/>
      <c r="AT212" s="662" t="s">
        <v>178</v>
      </c>
      <c r="AU212" s="662" t="s">
        <v>178</v>
      </c>
      <c r="AV212" s="662" t="s">
        <v>178</v>
      </c>
      <c r="AW212" s="661" t="s">
        <v>2720</v>
      </c>
      <c r="AX212" s="661" t="s">
        <v>2720</v>
      </c>
      <c r="AY212" s="10"/>
      <c r="AZ212" s="334"/>
      <c r="BA212" s="662" t="s">
        <v>178</v>
      </c>
      <c r="BB212" s="662" t="s">
        <v>178</v>
      </c>
      <c r="BC212" s="662" t="s">
        <v>178</v>
      </c>
      <c r="BD212" s="661" t="s">
        <v>2720</v>
      </c>
      <c r="BE212" s="661" t="s">
        <v>2720</v>
      </c>
      <c r="BF212" s="10" t="str">
        <f t="shared" si="238"/>
        <v xml:space="preserve">  </v>
      </c>
      <c r="BG212" s="334"/>
      <c r="BH212" s="852" t="s">
        <v>178</v>
      </c>
      <c r="BI212" s="700"/>
      <c r="BJ212" s="28">
        <v>11.716132895813422</v>
      </c>
      <c r="BK212" s="28"/>
      <c r="BL212" s="28">
        <v>0.1</v>
      </c>
      <c r="BM212" s="28">
        <v>1</v>
      </c>
      <c r="BN212" s="31" t="str">
        <f t="shared" si="239"/>
        <v xml:space="preserve">  </v>
      </c>
      <c r="BP212" s="417"/>
      <c r="BQ212" s="716">
        <v>8.1008566978860413E-2</v>
      </c>
      <c r="BS212" s="727">
        <v>6.0000000000000001E-3</v>
      </c>
      <c r="BT212" s="716">
        <v>0.01</v>
      </c>
      <c r="BU212" s="31" t="str">
        <f t="shared" si="240"/>
        <v xml:space="preserve">  </v>
      </c>
      <c r="BV212" s="520"/>
      <c r="BW212" s="31">
        <f t="shared" si="252"/>
        <v>0.69142751878316067</v>
      </c>
      <c r="BX212" s="336"/>
      <c r="BY212" s="33">
        <v>194.17526786932123</v>
      </c>
      <c r="BZ212" s="31"/>
      <c r="CA212" s="680">
        <v>2</v>
      </c>
      <c r="CB212" s="680">
        <v>13</v>
      </c>
      <c r="CC212" s="680" t="str">
        <f t="shared" si="253"/>
        <v xml:space="preserve">  </v>
      </c>
      <c r="CD212" s="498"/>
      <c r="CE212" s="31">
        <v>57.546488477635144</v>
      </c>
      <c r="CF212" s="49"/>
      <c r="CG212" s="660">
        <v>0.5</v>
      </c>
      <c r="CH212" s="660">
        <v>3</v>
      </c>
      <c r="CI212" s="31" t="str">
        <f t="shared" si="242"/>
        <v xml:space="preserve">  </v>
      </c>
      <c r="CJ212" s="504"/>
      <c r="CK212" s="5">
        <v>1.4739243755930616</v>
      </c>
      <c r="CL212" s="5"/>
      <c r="CM212" s="227">
        <v>0.6</v>
      </c>
      <c r="CN212" s="227">
        <v>0.8</v>
      </c>
      <c r="CO212" s="31" t="str">
        <f t="shared" si="243"/>
        <v xml:space="preserve">  </v>
      </c>
      <c r="CP212" s="658"/>
      <c r="CQ212" s="28">
        <f>CK212*(AE212/1000)</f>
        <v>0.43922946392673251</v>
      </c>
      <c r="CR212" s="28"/>
      <c r="CS212" s="227">
        <v>0.1</v>
      </c>
      <c r="CT212" s="464">
        <v>0.13</v>
      </c>
      <c r="CU212" s="31" t="str">
        <f t="shared" si="244"/>
        <v xml:space="preserve">  </v>
      </c>
      <c r="CW212" s="336">
        <f t="shared" si="254"/>
        <v>0.75906905743784203</v>
      </c>
      <c r="CX212" s="28">
        <v>4.0446161669088303</v>
      </c>
      <c r="CY212" s="227"/>
      <c r="CZ212" s="10">
        <v>1.2</v>
      </c>
      <c r="DA212" s="910">
        <v>0.7</v>
      </c>
      <c r="DB212" s="675" t="str">
        <f t="shared" si="255"/>
        <v xml:space="preserve">  </v>
      </c>
      <c r="DC212" s="519"/>
      <c r="DD212" s="28">
        <f t="shared" si="256"/>
        <v>1.1527156075690164</v>
      </c>
      <c r="DE212" s="28"/>
      <c r="DF212" s="28">
        <v>0.2</v>
      </c>
      <c r="DG212" s="28">
        <v>0.12</v>
      </c>
      <c r="DH212" s="28" t="str">
        <f t="shared" si="257"/>
        <v xml:space="preserve">  </v>
      </c>
      <c r="DI212" s="335"/>
      <c r="DJ212" s="31">
        <f t="shared" si="258"/>
        <v>2.0829718487273223</v>
      </c>
      <c r="DK212" s="550">
        <f t="shared" si="259"/>
        <v>2.0031032962454476</v>
      </c>
    </row>
    <row r="213" spans="1:116" ht="45" x14ac:dyDescent="0.25">
      <c r="A213" s="536" t="s">
        <v>2221</v>
      </c>
      <c r="B213" s="173" t="s">
        <v>1350</v>
      </c>
      <c r="C213" s="419" t="s">
        <v>584</v>
      </c>
      <c r="D213" s="419">
        <v>9</v>
      </c>
      <c r="E213" s="213"/>
      <c r="F213" s="421">
        <v>1</v>
      </c>
      <c r="G213" s="420">
        <v>11452600</v>
      </c>
      <c r="H213" s="420">
        <v>201212031030</v>
      </c>
      <c r="I213" s="420"/>
      <c r="J213" s="102" t="s">
        <v>735</v>
      </c>
      <c r="K213" s="663" t="s">
        <v>2556</v>
      </c>
      <c r="L213" s="163" t="s">
        <v>1658</v>
      </c>
      <c r="M213" s="419" t="s">
        <v>536</v>
      </c>
      <c r="N213" s="419"/>
      <c r="O213" s="419"/>
      <c r="P213" s="117">
        <v>41246</v>
      </c>
      <c r="Q213" s="112">
        <v>0.4375</v>
      </c>
      <c r="R213" s="102" t="s">
        <v>734</v>
      </c>
      <c r="S213" s="566" t="s">
        <v>734</v>
      </c>
      <c r="T213" s="567">
        <v>132.9</v>
      </c>
      <c r="U213" s="234">
        <v>307.40000000000003</v>
      </c>
      <c r="V213" s="33">
        <f t="shared" si="233"/>
        <v>174.50000000000003</v>
      </c>
      <c r="W213" s="234">
        <v>130</v>
      </c>
      <c r="X213" s="33">
        <f t="shared" si="234"/>
        <v>1342.3076923076924</v>
      </c>
      <c r="Y213" s="281" t="str">
        <f t="shared" si="227"/>
        <v xml:space="preserve">  </v>
      </c>
      <c r="Z213" s="566" t="s">
        <v>734</v>
      </c>
      <c r="AA213" s="567">
        <v>132.80000000000001</v>
      </c>
      <c r="AB213" s="234">
        <v>300.39999999999998</v>
      </c>
      <c r="AC213" s="33">
        <f t="shared" si="235"/>
        <v>167.59999999999997</v>
      </c>
      <c r="AD213" s="234">
        <v>125</v>
      </c>
      <c r="AE213" s="33">
        <f t="shared" si="236"/>
        <v>1340.7999999999997</v>
      </c>
      <c r="AF213" s="281" t="str">
        <f t="shared" si="228"/>
        <v xml:space="preserve">  </v>
      </c>
      <c r="AG213" s="566" t="s">
        <v>734</v>
      </c>
      <c r="AH213" s="567">
        <v>132.1</v>
      </c>
      <c r="AI213" s="234">
        <v>286.8</v>
      </c>
      <c r="AJ213" s="33">
        <f t="shared" si="237"/>
        <v>154.70000000000002</v>
      </c>
      <c r="AK213" s="234">
        <v>100</v>
      </c>
      <c r="AL213" s="33">
        <f t="shared" si="247"/>
        <v>1547</v>
      </c>
      <c r="AM213" s="281" t="str">
        <f t="shared" si="226"/>
        <v xml:space="preserve">  </v>
      </c>
      <c r="AN213" s="49">
        <f t="shared" si="248"/>
        <v>1410.0358974358976</v>
      </c>
      <c r="AO213" s="49">
        <f t="shared" si="249"/>
        <v>118.61678771327517</v>
      </c>
      <c r="AP213" s="49">
        <f t="shared" si="250"/>
        <v>8.4123239648703816</v>
      </c>
      <c r="AQ213" s="9">
        <f t="shared" si="251"/>
        <v>3</v>
      </c>
      <c r="AR213" s="429" t="str">
        <f t="shared" si="229"/>
        <v xml:space="preserve">  </v>
      </c>
      <c r="AS213" s="494"/>
      <c r="AT213" s="662" t="s">
        <v>178</v>
      </c>
      <c r="AU213" s="662" t="s">
        <v>178</v>
      </c>
      <c r="AV213" s="662" t="s">
        <v>178</v>
      </c>
      <c r="AW213" s="661" t="s">
        <v>2720</v>
      </c>
      <c r="AX213" s="661" t="s">
        <v>2720</v>
      </c>
      <c r="AY213" s="10"/>
      <c r="AZ213" s="334"/>
      <c r="BA213" s="662" t="s">
        <v>178</v>
      </c>
      <c r="BB213" s="662" t="s">
        <v>178</v>
      </c>
      <c r="BC213" s="662" t="s">
        <v>178</v>
      </c>
      <c r="BD213" s="661" t="s">
        <v>2720</v>
      </c>
      <c r="BE213" s="661" t="s">
        <v>2720</v>
      </c>
      <c r="BF213" s="10" t="str">
        <f t="shared" si="238"/>
        <v xml:space="preserve">  </v>
      </c>
      <c r="BG213" s="334"/>
      <c r="BH213" s="852" t="s">
        <v>178</v>
      </c>
      <c r="BI213" s="700"/>
      <c r="BJ213" s="28">
        <v>11.118968155922689</v>
      </c>
      <c r="BK213" s="28"/>
      <c r="BL213" s="28">
        <v>0.1</v>
      </c>
      <c r="BM213" s="28">
        <v>1</v>
      </c>
      <c r="BN213" s="31" t="str">
        <f t="shared" si="239"/>
        <v xml:space="preserve">  </v>
      </c>
      <c r="BP213" s="417"/>
      <c r="BQ213" s="716">
        <v>7.3932044188034743E-2</v>
      </c>
      <c r="BS213" s="727">
        <v>6.0000000000000001E-3</v>
      </c>
      <c r="BT213" s="716">
        <v>0.01</v>
      </c>
      <c r="BU213" s="31" t="str">
        <f t="shared" si="240"/>
        <v xml:space="preserve">  </v>
      </c>
      <c r="BV213" s="520"/>
      <c r="BW213" s="31">
        <f t="shared" si="252"/>
        <v>0.66491821139584528</v>
      </c>
      <c r="BX213" s="336"/>
      <c r="BY213" s="33">
        <v>285.74672114750575</v>
      </c>
      <c r="BZ213" s="31"/>
      <c r="CA213" s="680">
        <v>2</v>
      </c>
      <c r="CB213" s="680">
        <v>13</v>
      </c>
      <c r="CC213" s="680" t="str">
        <f t="shared" si="253"/>
        <v xml:space="preserve">  </v>
      </c>
      <c r="CD213" s="498"/>
      <c r="CE213" s="31">
        <v>383.56002184799814</v>
      </c>
      <c r="CF213" s="49"/>
      <c r="CG213" s="660">
        <v>0.5</v>
      </c>
      <c r="CH213" s="660">
        <v>3</v>
      </c>
      <c r="CI213" s="31" t="str">
        <f t="shared" si="242"/>
        <v xml:space="preserve">  </v>
      </c>
      <c r="CJ213" s="504"/>
      <c r="CK213" s="5">
        <v>1.1933157916935568</v>
      </c>
      <c r="CL213" s="5"/>
      <c r="CM213" s="227">
        <v>0.6</v>
      </c>
      <c r="CN213" s="227">
        <v>0.8</v>
      </c>
      <c r="CO213" s="31" t="str">
        <f t="shared" si="243"/>
        <v xml:space="preserve">  </v>
      </c>
      <c r="CP213" s="658"/>
      <c r="CQ213" s="28">
        <f>CK213*(AE213/1000)</f>
        <v>1.5999978135027206</v>
      </c>
      <c r="CR213" s="28"/>
      <c r="CS213" s="227">
        <v>0.1</v>
      </c>
      <c r="CT213" s="464">
        <v>0.13</v>
      </c>
      <c r="CU213" s="31" t="str">
        <f t="shared" si="244"/>
        <v xml:space="preserve">  </v>
      </c>
      <c r="CW213" s="336">
        <f t="shared" si="254"/>
        <v>0.4176131179743453</v>
      </c>
      <c r="CX213" s="28">
        <v>3.6639824719555492</v>
      </c>
      <c r="CY213" s="227"/>
      <c r="CZ213" s="10">
        <v>1.2</v>
      </c>
      <c r="DA213" s="910">
        <v>0.7</v>
      </c>
      <c r="DB213" s="675" t="str">
        <f t="shared" si="255"/>
        <v xml:space="preserve">  </v>
      </c>
      <c r="DC213" s="519"/>
      <c r="DD213" s="28">
        <f t="shared" si="256"/>
        <v>5.6681808841152339</v>
      </c>
      <c r="DE213" s="28"/>
      <c r="DF213" s="28">
        <v>0.2</v>
      </c>
      <c r="DG213" s="28">
        <v>0.12</v>
      </c>
      <c r="DH213" s="28" t="str">
        <f t="shared" si="257"/>
        <v xml:space="preserve">  </v>
      </c>
      <c r="DI213" s="335"/>
      <c r="DJ213" s="31">
        <f t="shared" si="258"/>
        <v>1.2822482992076607</v>
      </c>
      <c r="DK213" s="550">
        <f t="shared" si="259"/>
        <v>1.4777819796770921</v>
      </c>
    </row>
    <row r="214" spans="1:116" ht="15" x14ac:dyDescent="0.25">
      <c r="A214" s="536" t="s">
        <v>2222</v>
      </c>
      <c r="B214" s="173" t="s">
        <v>1351</v>
      </c>
      <c r="C214" s="419" t="s">
        <v>584</v>
      </c>
      <c r="D214" s="419">
        <v>9</v>
      </c>
      <c r="E214" s="213"/>
      <c r="F214" s="421">
        <v>1</v>
      </c>
      <c r="G214" s="420">
        <v>384115121402501</v>
      </c>
      <c r="H214" s="420">
        <v>201212031240</v>
      </c>
      <c r="I214" s="420"/>
      <c r="J214" s="102" t="s">
        <v>738</v>
      </c>
      <c r="K214" s="164" t="s">
        <v>2559</v>
      </c>
      <c r="L214" s="165" t="s">
        <v>1680</v>
      </c>
      <c r="M214" s="419" t="s">
        <v>736</v>
      </c>
      <c r="N214" s="420">
        <v>384115121402501</v>
      </c>
      <c r="O214" s="419"/>
      <c r="P214" s="117">
        <v>41246</v>
      </c>
      <c r="Q214" s="112">
        <v>0.52777777777777779</v>
      </c>
      <c r="R214" s="102" t="s">
        <v>737</v>
      </c>
      <c r="S214" s="566" t="s">
        <v>737</v>
      </c>
      <c r="T214" s="567">
        <v>133.80000000000001</v>
      </c>
      <c r="U214" s="234">
        <v>159.5</v>
      </c>
      <c r="V214" s="33">
        <f t="shared" si="233"/>
        <v>25.699999999999989</v>
      </c>
      <c r="W214" s="234">
        <v>140</v>
      </c>
      <c r="X214" s="33">
        <f t="shared" si="234"/>
        <v>183.57142857142847</v>
      </c>
      <c r="Y214" s="281" t="str">
        <f t="shared" si="227"/>
        <v xml:space="preserve">  </v>
      </c>
      <c r="Z214" s="566" t="s">
        <v>737</v>
      </c>
      <c r="AA214" s="567">
        <v>133.80000000000001</v>
      </c>
      <c r="AB214" s="234">
        <v>167.8</v>
      </c>
      <c r="AC214" s="33">
        <f t="shared" si="235"/>
        <v>34</v>
      </c>
      <c r="AD214" s="234">
        <v>162</v>
      </c>
      <c r="AE214" s="33">
        <f t="shared" si="236"/>
        <v>209.87654320987653</v>
      </c>
      <c r="AF214" s="281" t="str">
        <f t="shared" si="228"/>
        <v xml:space="preserve">  </v>
      </c>
      <c r="AG214" s="566" t="s">
        <v>737</v>
      </c>
      <c r="AH214" s="567">
        <v>132.19999999999999</v>
      </c>
      <c r="AI214" s="234">
        <v>153</v>
      </c>
      <c r="AJ214" s="33">
        <f t="shared" si="237"/>
        <v>20.800000000000011</v>
      </c>
      <c r="AK214" s="234">
        <v>100</v>
      </c>
      <c r="AL214" s="33">
        <f t="shared" si="247"/>
        <v>208.00000000000011</v>
      </c>
      <c r="AM214" s="281" t="str">
        <f t="shared" si="226"/>
        <v xml:space="preserve">  </v>
      </c>
      <c r="AN214" s="49">
        <f t="shared" si="248"/>
        <v>200.48265726043505</v>
      </c>
      <c r="AO214" s="49">
        <f t="shared" si="249"/>
        <v>14.675578197588756</v>
      </c>
      <c r="AP214" s="49">
        <f t="shared" si="250"/>
        <v>7.3201235449132085</v>
      </c>
      <c r="AQ214" s="9">
        <f t="shared" si="251"/>
        <v>3</v>
      </c>
      <c r="AR214" s="429" t="str">
        <f t="shared" si="229"/>
        <v xml:space="preserve">  </v>
      </c>
      <c r="AS214" s="494"/>
      <c r="AT214" s="662" t="s">
        <v>178</v>
      </c>
      <c r="AU214" s="662" t="s">
        <v>178</v>
      </c>
      <c r="AV214" s="662" t="s">
        <v>178</v>
      </c>
      <c r="AW214" s="661" t="s">
        <v>2720</v>
      </c>
      <c r="AX214" s="661" t="s">
        <v>2720</v>
      </c>
      <c r="AY214" s="10"/>
      <c r="AZ214" s="334"/>
      <c r="BA214" s="662" t="s">
        <v>178</v>
      </c>
      <c r="BB214" s="662" t="s">
        <v>178</v>
      </c>
      <c r="BC214" s="662" t="s">
        <v>178</v>
      </c>
      <c r="BD214" s="661" t="s">
        <v>2720</v>
      </c>
      <c r="BE214" s="661" t="s">
        <v>2720</v>
      </c>
      <c r="BF214" s="10" t="str">
        <f t="shared" si="238"/>
        <v xml:space="preserve">  </v>
      </c>
      <c r="BG214" s="334"/>
      <c r="BH214" s="852" t="s">
        <v>178</v>
      </c>
      <c r="BI214" s="700"/>
      <c r="BJ214" s="28">
        <v>9.6241149237504153</v>
      </c>
      <c r="BK214" s="28"/>
      <c r="BL214" s="28">
        <v>0.1</v>
      </c>
      <c r="BM214" s="28">
        <v>1</v>
      </c>
      <c r="BN214" s="31" t="str">
        <f t="shared" si="239"/>
        <v xml:space="preserve">  </v>
      </c>
      <c r="BP214" s="417"/>
      <c r="BQ214" s="716">
        <v>9.7181932237041968E-2</v>
      </c>
      <c r="BS214" s="727">
        <v>6.0000000000000001E-3</v>
      </c>
      <c r="BT214" s="716">
        <v>0.01</v>
      </c>
      <c r="BU214" s="31" t="str">
        <f t="shared" si="240"/>
        <v xml:space="preserve">  </v>
      </c>
      <c r="BV214" s="520"/>
      <c r="BW214" s="31">
        <f t="shared" si="252"/>
        <v>1.0097752677206311</v>
      </c>
      <c r="BX214" s="336"/>
      <c r="BY214" s="33">
        <v>250.42391875391547</v>
      </c>
      <c r="BZ214" s="31"/>
      <c r="CA214" s="680">
        <v>2</v>
      </c>
      <c r="CB214" s="680">
        <v>13</v>
      </c>
      <c r="CC214" s="680" t="str">
        <f t="shared" si="253"/>
        <v xml:space="preserve">  </v>
      </c>
      <c r="CD214" s="498"/>
      <c r="CE214" s="31">
        <v>45.970676514111602</v>
      </c>
      <c r="CF214" s="49"/>
      <c r="CG214" s="660">
        <v>0.5</v>
      </c>
      <c r="CH214" s="660">
        <v>3</v>
      </c>
      <c r="CI214" s="31" t="str">
        <f t="shared" si="242"/>
        <v xml:space="preserve">  </v>
      </c>
      <c r="CJ214" s="504"/>
      <c r="CK214" s="5">
        <v>1.8978784653615066</v>
      </c>
      <c r="CL214" s="5">
        <v>3.235020111411635E-3</v>
      </c>
      <c r="CM214" s="227">
        <v>0.6</v>
      </c>
      <c r="CN214" s="227">
        <v>0.8</v>
      </c>
      <c r="CO214" s="31" t="str">
        <f t="shared" si="243"/>
        <v xml:space="preserve">  </v>
      </c>
      <c r="CP214" s="658"/>
      <c r="CQ214" s="28">
        <v>0.39832017174253842</v>
      </c>
      <c r="CR214" s="28">
        <v>6.7895483819749303E-4</v>
      </c>
      <c r="CS214" s="227">
        <v>0.1</v>
      </c>
      <c r="CT214" s="464">
        <v>0.13</v>
      </c>
      <c r="CU214" s="31" t="str">
        <f t="shared" si="244"/>
        <v xml:space="preserve">  </v>
      </c>
      <c r="CW214" s="336">
        <f t="shared" si="254"/>
        <v>0.75786629120938653</v>
      </c>
      <c r="CX214" s="28">
        <v>5.159701824330809</v>
      </c>
      <c r="CY214" s="227"/>
      <c r="CZ214" s="10">
        <v>1.2</v>
      </c>
      <c r="DA214" s="910">
        <v>0.7</v>
      </c>
      <c r="DB214" s="675" t="str">
        <f t="shared" si="255"/>
        <v xml:space="preserve">  </v>
      </c>
      <c r="DC214" s="519"/>
      <c r="DD214" s="28">
        <f t="shared" si="256"/>
        <v>1.0732179794608088</v>
      </c>
      <c r="DE214" s="28"/>
      <c r="DF214" s="28">
        <v>0.2</v>
      </c>
      <c r="DG214" s="28">
        <v>0.12</v>
      </c>
      <c r="DH214" s="28" t="str">
        <f t="shared" si="257"/>
        <v xml:space="preserve">  </v>
      </c>
      <c r="DI214" s="335"/>
      <c r="DJ214" s="31">
        <f t="shared" si="258"/>
        <v>2.0603869830026511</v>
      </c>
      <c r="DK214" s="550">
        <f t="shared" si="259"/>
        <v>2.3345707760714887</v>
      </c>
    </row>
    <row r="215" spans="1:116" ht="15" x14ac:dyDescent="0.25">
      <c r="A215" s="536" t="s">
        <v>2223</v>
      </c>
      <c r="B215" s="173" t="s">
        <v>1352</v>
      </c>
      <c r="C215" s="102" t="s">
        <v>584</v>
      </c>
      <c r="D215" s="419">
        <v>9</v>
      </c>
      <c r="E215" s="213"/>
      <c r="F215" s="421">
        <v>1</v>
      </c>
      <c r="G215" s="420">
        <v>11452800</v>
      </c>
      <c r="H215" s="420">
        <v>201212031400</v>
      </c>
      <c r="I215" s="420"/>
      <c r="J215" s="102" t="s">
        <v>741</v>
      </c>
      <c r="K215" s="164" t="s">
        <v>2557</v>
      </c>
      <c r="L215" s="165" t="s">
        <v>1660</v>
      </c>
      <c r="M215" s="419" t="s">
        <v>739</v>
      </c>
      <c r="N215" s="419"/>
      <c r="O215" s="419"/>
      <c r="P215" s="117">
        <v>41246</v>
      </c>
      <c r="Q215" s="112">
        <v>0.58333333333333337</v>
      </c>
      <c r="R215" s="102" t="s">
        <v>740</v>
      </c>
      <c r="S215" s="566" t="s">
        <v>740</v>
      </c>
      <c r="T215" s="567">
        <v>134.5</v>
      </c>
      <c r="U215" s="234">
        <v>255.9</v>
      </c>
      <c r="V215" s="33">
        <f t="shared" si="233"/>
        <v>121.4</v>
      </c>
      <c r="W215" s="234">
        <v>125</v>
      </c>
      <c r="X215" s="33">
        <f t="shared" si="234"/>
        <v>971.2</v>
      </c>
      <c r="Y215" s="281" t="str">
        <f t="shared" si="227"/>
        <v xml:space="preserve">  </v>
      </c>
      <c r="Z215" s="566" t="s">
        <v>740</v>
      </c>
      <c r="AA215" s="567">
        <v>132.69999999999999</v>
      </c>
      <c r="AB215" s="234">
        <v>268.2</v>
      </c>
      <c r="AC215" s="33">
        <f t="shared" si="235"/>
        <v>135.5</v>
      </c>
      <c r="AD215" s="234">
        <v>130</v>
      </c>
      <c r="AE215" s="33">
        <f t="shared" si="236"/>
        <v>1042.3076923076924</v>
      </c>
      <c r="AF215" s="281" t="str">
        <f t="shared" si="228"/>
        <v xml:space="preserve">  </v>
      </c>
      <c r="AG215" s="566" t="s">
        <v>740</v>
      </c>
      <c r="AH215" s="567">
        <v>132.19999999999999</v>
      </c>
      <c r="AI215" s="234">
        <v>244.79999999999998</v>
      </c>
      <c r="AJ215" s="33">
        <f t="shared" si="237"/>
        <v>112.6</v>
      </c>
      <c r="AK215" s="234">
        <v>100</v>
      </c>
      <c r="AL215" s="33">
        <f t="shared" si="247"/>
        <v>1125.9999999999998</v>
      </c>
      <c r="AM215" s="281" t="str">
        <f t="shared" si="226"/>
        <v xml:space="preserve">  </v>
      </c>
      <c r="AN215" s="49">
        <f t="shared" si="248"/>
        <v>1046.5025641025641</v>
      </c>
      <c r="AO215" s="49">
        <f t="shared" si="249"/>
        <v>77.485209634042661</v>
      </c>
      <c r="AP215" s="49">
        <f t="shared" si="250"/>
        <v>7.4042063815190611</v>
      </c>
      <c r="AQ215" s="9">
        <f t="shared" si="251"/>
        <v>3</v>
      </c>
      <c r="AR215" s="429" t="str">
        <f t="shared" si="229"/>
        <v xml:space="preserve">  </v>
      </c>
      <c r="AS215" s="494"/>
      <c r="AT215" s="662" t="s">
        <v>178</v>
      </c>
      <c r="AU215" s="662" t="s">
        <v>178</v>
      </c>
      <c r="AV215" s="662" t="s">
        <v>178</v>
      </c>
      <c r="AW215" s="661" t="s">
        <v>2720</v>
      </c>
      <c r="AX215" s="661" t="s">
        <v>2720</v>
      </c>
      <c r="AY215" s="10"/>
      <c r="AZ215" s="334"/>
      <c r="BA215" s="662" t="s">
        <v>178</v>
      </c>
      <c r="BB215" s="662" t="s">
        <v>178</v>
      </c>
      <c r="BC215" s="662" t="s">
        <v>178</v>
      </c>
      <c r="BD215" s="661" t="s">
        <v>2720</v>
      </c>
      <c r="BE215" s="661" t="s">
        <v>2720</v>
      </c>
      <c r="BF215" s="10" t="str">
        <f t="shared" si="238"/>
        <v xml:space="preserve">  </v>
      </c>
      <c r="BG215" s="334"/>
      <c r="BH215" s="852" t="s">
        <v>178</v>
      </c>
      <c r="BI215" s="700"/>
      <c r="BJ215" s="28">
        <v>9.105893315630837</v>
      </c>
      <c r="BK215" s="28">
        <v>3.7439088188013336E-2</v>
      </c>
      <c r="BL215" s="28">
        <v>0.1</v>
      </c>
      <c r="BM215" s="28">
        <v>1</v>
      </c>
      <c r="BN215" s="31" t="str">
        <f t="shared" si="239"/>
        <v xml:space="preserve">  </v>
      </c>
      <c r="BP215" s="417"/>
      <c r="BQ215" s="716">
        <v>7.6839253500372531E-2</v>
      </c>
      <c r="BS215" s="727">
        <v>6.0000000000000001E-3</v>
      </c>
      <c r="BT215" s="716">
        <v>0.01</v>
      </c>
      <c r="BU215" s="31" t="str">
        <f t="shared" si="240"/>
        <v xml:space="preserve">  </v>
      </c>
      <c r="BV215" s="520"/>
      <c r="BW215" s="31">
        <f t="shared" si="252"/>
        <v>0.84384091529463823</v>
      </c>
      <c r="BX215" s="336"/>
      <c r="BY215" s="33">
        <v>234.70225765543654</v>
      </c>
      <c r="BZ215" s="31"/>
      <c r="CA215" s="680">
        <v>2</v>
      </c>
      <c r="CB215" s="680">
        <v>13</v>
      </c>
      <c r="CC215" s="680" t="str">
        <f t="shared" si="253"/>
        <v xml:space="preserve">  </v>
      </c>
      <c r="CD215" s="498"/>
      <c r="CE215" s="31">
        <v>227.94283263495998</v>
      </c>
      <c r="CF215" s="49"/>
      <c r="CG215" s="660">
        <v>0.5</v>
      </c>
      <c r="CH215" s="660">
        <v>3</v>
      </c>
      <c r="CI215" s="31" t="str">
        <f t="shared" si="242"/>
        <v xml:space="preserve">  </v>
      </c>
      <c r="CJ215" s="504"/>
      <c r="CK215" s="5">
        <v>1.1459054018257435</v>
      </c>
      <c r="CL215" s="5"/>
      <c r="CM215" s="227">
        <v>0.6</v>
      </c>
      <c r="CN215" s="227">
        <v>0.8</v>
      </c>
      <c r="CO215" s="31" t="str">
        <f t="shared" si="243"/>
        <v xml:space="preserve">  </v>
      </c>
      <c r="CP215" s="658"/>
      <c r="CQ215" s="28">
        <f>CK215*(AE215/1000)</f>
        <v>1.1943860149799097</v>
      </c>
      <c r="CR215" s="28"/>
      <c r="CS215" s="227">
        <v>0.1</v>
      </c>
      <c r="CT215" s="464">
        <v>0.13</v>
      </c>
      <c r="CU215" s="31" t="str">
        <f t="shared" si="244"/>
        <v xml:space="preserve">  </v>
      </c>
      <c r="CW215" s="336">
        <f t="shared" si="254"/>
        <v>0.48823791184319709</v>
      </c>
      <c r="CX215" s="28">
        <v>4.1725664486634964</v>
      </c>
      <c r="CY215" s="227"/>
      <c r="CZ215" s="10">
        <v>1.2</v>
      </c>
      <c r="DA215" s="910">
        <v>0.7</v>
      </c>
      <c r="DB215" s="675" t="str">
        <f t="shared" si="255"/>
        <v xml:space="preserve">  </v>
      </c>
      <c r="DC215" s="519"/>
      <c r="DD215" s="28">
        <f t="shared" si="256"/>
        <v>4.6983098211950951</v>
      </c>
      <c r="DE215" s="28"/>
      <c r="DF215" s="28">
        <v>0.2</v>
      </c>
      <c r="DG215" s="28">
        <v>0.12</v>
      </c>
      <c r="DH215" s="28" t="str">
        <f t="shared" si="257"/>
        <v xml:space="preserve">  </v>
      </c>
      <c r="DI215" s="335"/>
      <c r="DJ215" s="31">
        <f t="shared" si="258"/>
        <v>1.7778126594713839</v>
      </c>
      <c r="DK215" s="550">
        <f t="shared" si="259"/>
        <v>2.0611790100543423</v>
      </c>
    </row>
    <row r="216" spans="1:116" ht="45" x14ac:dyDescent="0.25">
      <c r="A216" s="536" t="s">
        <v>2224</v>
      </c>
      <c r="B216" s="173" t="s">
        <v>1353</v>
      </c>
      <c r="C216" s="419" t="s">
        <v>584</v>
      </c>
      <c r="D216" s="419">
        <v>9</v>
      </c>
      <c r="E216" s="213"/>
      <c r="F216" s="421">
        <v>1</v>
      </c>
      <c r="G216" s="420">
        <v>11452900</v>
      </c>
      <c r="H216" s="199">
        <v>201212031520</v>
      </c>
      <c r="I216" s="199"/>
      <c r="J216" s="100" t="s">
        <v>743</v>
      </c>
      <c r="K216" s="663" t="s">
        <v>2558</v>
      </c>
      <c r="L216" s="165" t="s">
        <v>729</v>
      </c>
      <c r="M216" s="417" t="s">
        <v>729</v>
      </c>
      <c r="N216" s="417"/>
      <c r="O216" s="417"/>
      <c r="P216" s="101">
        <v>41246</v>
      </c>
      <c r="Q216" s="162">
        <v>0.63888888888888895</v>
      </c>
      <c r="R216" s="100" t="s">
        <v>742</v>
      </c>
      <c r="S216" s="222" t="s">
        <v>742</v>
      </c>
      <c r="T216" s="570">
        <v>133.4</v>
      </c>
      <c r="U216" s="222">
        <v>260.60000000000002</v>
      </c>
      <c r="V216" s="248">
        <f t="shared" si="233"/>
        <v>127.20000000000002</v>
      </c>
      <c r="W216" s="222">
        <v>120</v>
      </c>
      <c r="X216" s="248">
        <f t="shared" si="234"/>
        <v>1060.0000000000002</v>
      </c>
      <c r="Y216" s="281" t="str">
        <f t="shared" si="227"/>
        <v xml:space="preserve">  </v>
      </c>
      <c r="Z216" s="222" t="s">
        <v>742</v>
      </c>
      <c r="AA216" s="570">
        <v>133.9</v>
      </c>
      <c r="AB216" s="222">
        <v>257.40000000000003</v>
      </c>
      <c r="AC216" s="248">
        <f t="shared" si="235"/>
        <v>123.50000000000003</v>
      </c>
      <c r="AD216" s="222">
        <v>90</v>
      </c>
      <c r="AE216" s="248">
        <f t="shared" si="236"/>
        <v>1372.2222222222226</v>
      </c>
      <c r="AF216" s="281" t="str">
        <f t="shared" si="228"/>
        <v xml:space="preserve">  </v>
      </c>
      <c r="AG216" s="222" t="s">
        <v>742</v>
      </c>
      <c r="AH216" s="570">
        <v>133.6</v>
      </c>
      <c r="AI216" s="222">
        <v>249.5</v>
      </c>
      <c r="AJ216" s="248">
        <f t="shared" si="237"/>
        <v>115.9</v>
      </c>
      <c r="AK216" s="222">
        <v>90</v>
      </c>
      <c r="AL216" s="248">
        <f t="shared" si="247"/>
        <v>1287.7777777777778</v>
      </c>
      <c r="AM216" s="281" t="str">
        <f t="shared" si="226"/>
        <v xml:space="preserve">  </v>
      </c>
      <c r="AN216" s="63">
        <f t="shared" si="248"/>
        <v>1240.0000000000002</v>
      </c>
      <c r="AO216" s="63">
        <f t="shared" si="249"/>
        <v>161.50144287090109</v>
      </c>
      <c r="AP216" s="63">
        <f t="shared" si="250"/>
        <v>13.024309908943636</v>
      </c>
      <c r="AQ216" s="222">
        <f t="shared" si="251"/>
        <v>3</v>
      </c>
      <c r="AR216" s="429" t="str">
        <f t="shared" si="229"/>
        <v xml:space="preserve">  </v>
      </c>
      <c r="AS216" s="496"/>
      <c r="AT216" s="662" t="s">
        <v>178</v>
      </c>
      <c r="AU216" s="662" t="s">
        <v>178</v>
      </c>
      <c r="AV216" s="662" t="s">
        <v>178</v>
      </c>
      <c r="AW216" s="661" t="s">
        <v>2720</v>
      </c>
      <c r="AX216" s="661" t="s">
        <v>2720</v>
      </c>
      <c r="AY216" s="10"/>
      <c r="AZ216" s="334"/>
      <c r="BA216" s="662" t="s">
        <v>178</v>
      </c>
      <c r="BB216" s="662" t="s">
        <v>178</v>
      </c>
      <c r="BC216" s="662" t="s">
        <v>178</v>
      </c>
      <c r="BD216" s="661" t="s">
        <v>2720</v>
      </c>
      <c r="BE216" s="661" t="s">
        <v>2720</v>
      </c>
      <c r="BF216" s="10" t="str">
        <f t="shared" si="238"/>
        <v xml:space="preserve">  </v>
      </c>
      <c r="BG216" s="334"/>
      <c r="BH216" s="852" t="s">
        <v>178</v>
      </c>
      <c r="BI216" s="700"/>
      <c r="BJ216" s="28">
        <v>10.762502465109913</v>
      </c>
      <c r="BK216" s="28"/>
      <c r="BL216" s="28">
        <v>0.1</v>
      </c>
      <c r="BM216" s="28">
        <v>1</v>
      </c>
      <c r="BN216" s="31" t="str">
        <f t="shared" si="239"/>
        <v xml:space="preserve">  </v>
      </c>
      <c r="BP216" s="417"/>
      <c r="BQ216" s="716">
        <v>7.8121840633614964E-2</v>
      </c>
      <c r="BS216" s="727">
        <v>6.0000000000000001E-3</v>
      </c>
      <c r="BT216" s="716">
        <v>0.01</v>
      </c>
      <c r="BU216" s="31" t="str">
        <f t="shared" si="240"/>
        <v xml:space="preserve">  </v>
      </c>
      <c r="BV216" s="520"/>
      <c r="BW216" s="31">
        <f t="shared" si="252"/>
        <v>0.725870594565454</v>
      </c>
      <c r="BX216" s="336"/>
      <c r="BY216" s="33">
        <v>317.02197848392944</v>
      </c>
      <c r="BZ216" s="31"/>
      <c r="CA216" s="680">
        <v>2</v>
      </c>
      <c r="CB216" s="680">
        <v>13</v>
      </c>
      <c r="CC216" s="680" t="str">
        <f t="shared" si="253"/>
        <v xml:space="preserve">  </v>
      </c>
      <c r="CD216" s="498"/>
      <c r="CE216" s="547">
        <v>336.04329719296521</v>
      </c>
      <c r="CF216" s="547"/>
      <c r="CG216" s="660">
        <v>0.5</v>
      </c>
      <c r="CH216" s="660">
        <v>3</v>
      </c>
      <c r="CI216" s="31" t="str">
        <f t="shared" si="242"/>
        <v xml:space="preserve">  </v>
      </c>
      <c r="CJ216" s="504"/>
      <c r="CK216" s="28">
        <v>1.6449618862868776</v>
      </c>
      <c r="CL216" s="28"/>
      <c r="CM216" s="227">
        <v>0.6</v>
      </c>
      <c r="CN216" s="227">
        <v>0.8</v>
      </c>
      <c r="CO216" s="31" t="str">
        <f t="shared" si="243"/>
        <v xml:space="preserve">  </v>
      </c>
      <c r="CP216" s="658"/>
      <c r="CQ216" s="28">
        <f>CK216*(AE216/1000)</f>
        <v>2.2572532550714381</v>
      </c>
      <c r="CR216" s="28"/>
      <c r="CS216" s="227">
        <v>0.1</v>
      </c>
      <c r="CT216" s="464">
        <v>0.13</v>
      </c>
      <c r="CU216" s="31" t="str">
        <f t="shared" si="244"/>
        <v xml:space="preserve">  </v>
      </c>
      <c r="CW216" s="336">
        <f t="shared" si="254"/>
        <v>0.51887944619911086</v>
      </c>
      <c r="CX216" s="28">
        <v>4.0674800231378239</v>
      </c>
      <c r="CY216" s="28"/>
      <c r="CZ216" s="10">
        <v>1.2</v>
      </c>
      <c r="DA216" s="910">
        <v>0.7</v>
      </c>
      <c r="DB216" s="675" t="str">
        <f t="shared" si="255"/>
        <v xml:space="preserve">  </v>
      </c>
      <c r="DC216" s="498"/>
      <c r="DD216" s="28">
        <f t="shared" si="256"/>
        <v>5.2380103853519318</v>
      </c>
      <c r="DE216" s="28"/>
      <c r="DF216" s="28">
        <v>0.2</v>
      </c>
      <c r="DG216" s="28">
        <v>0.12</v>
      </c>
      <c r="DH216" s="28" t="str">
        <f t="shared" si="257"/>
        <v xml:space="preserve">  </v>
      </c>
      <c r="DI216" s="335"/>
      <c r="DJ216" s="31">
        <f t="shared" si="258"/>
        <v>1.2830277706894109</v>
      </c>
      <c r="DK216" s="336">
        <f t="shared" si="259"/>
        <v>1.5587308031750811</v>
      </c>
      <c r="DL216" s="3"/>
    </row>
    <row r="217" spans="1:116" ht="45" x14ac:dyDescent="0.25">
      <c r="A217" s="536" t="s">
        <v>2225</v>
      </c>
      <c r="B217" s="173" t="s">
        <v>1354</v>
      </c>
      <c r="C217" s="419" t="s">
        <v>584</v>
      </c>
      <c r="D217" s="419">
        <v>9</v>
      </c>
      <c r="E217" s="213"/>
      <c r="F217" s="421">
        <v>1</v>
      </c>
      <c r="G217" s="420">
        <v>11452600</v>
      </c>
      <c r="H217" s="420">
        <v>201212051300</v>
      </c>
      <c r="I217" s="420"/>
      <c r="J217" s="102" t="s">
        <v>745</v>
      </c>
      <c r="K217" s="663" t="s">
        <v>2556</v>
      </c>
      <c r="L217" s="163" t="s">
        <v>1658</v>
      </c>
      <c r="M217" s="419" t="s">
        <v>536</v>
      </c>
      <c r="N217" s="419"/>
      <c r="O217" s="419"/>
      <c r="P217" s="117">
        <v>41248</v>
      </c>
      <c r="Q217" s="112">
        <v>0.54166666666666663</v>
      </c>
      <c r="R217" s="102" t="s">
        <v>744</v>
      </c>
      <c r="S217" s="566" t="s">
        <v>744</v>
      </c>
      <c r="T217" s="567">
        <v>134</v>
      </c>
      <c r="U217" s="234">
        <v>142</v>
      </c>
      <c r="V217" s="33">
        <f t="shared" si="233"/>
        <v>8</v>
      </c>
      <c r="W217" s="234">
        <v>130</v>
      </c>
      <c r="X217" s="33">
        <f t="shared" si="234"/>
        <v>61.538461538461533</v>
      </c>
      <c r="Y217" s="281" t="str">
        <f t="shared" si="227"/>
        <v xml:space="preserve">  </v>
      </c>
      <c r="Z217" s="566" t="s">
        <v>744</v>
      </c>
      <c r="AA217" s="567">
        <v>133.5</v>
      </c>
      <c r="AB217" s="234">
        <v>140.9</v>
      </c>
      <c r="AC217" s="33">
        <f t="shared" si="235"/>
        <v>7.4000000000000057</v>
      </c>
      <c r="AD217" s="234">
        <v>125</v>
      </c>
      <c r="AE217" s="33">
        <f t="shared" si="236"/>
        <v>59.200000000000045</v>
      </c>
      <c r="AF217" s="281" t="str">
        <f t="shared" si="228"/>
        <v xml:space="preserve">  </v>
      </c>
      <c r="AG217" s="566" t="s">
        <v>744</v>
      </c>
      <c r="AH217" s="567">
        <v>132.1</v>
      </c>
      <c r="AI217" s="234">
        <v>148</v>
      </c>
      <c r="AJ217" s="33">
        <f t="shared" si="237"/>
        <v>15.900000000000006</v>
      </c>
      <c r="AK217" s="234">
        <v>275</v>
      </c>
      <c r="AL217" s="33">
        <f t="shared" si="247"/>
        <v>57.818181818181834</v>
      </c>
      <c r="AM217" s="281" t="str">
        <f t="shared" si="226"/>
        <v xml:space="preserve">  </v>
      </c>
      <c r="AN217" s="49">
        <f t="shared" si="248"/>
        <v>59.518881118881133</v>
      </c>
      <c r="AO217" s="49">
        <f t="shared" si="249"/>
        <v>1.8805276321461595</v>
      </c>
      <c r="AP217" s="49">
        <f t="shared" si="250"/>
        <v>3.1595480237440166</v>
      </c>
      <c r="AQ217" s="9">
        <f t="shared" si="251"/>
        <v>3</v>
      </c>
      <c r="AR217" s="429" t="str">
        <f t="shared" si="229"/>
        <v xml:space="preserve">  </v>
      </c>
      <c r="AS217" s="494"/>
      <c r="AT217" s="662" t="s">
        <v>178</v>
      </c>
      <c r="AU217" s="662" t="s">
        <v>178</v>
      </c>
      <c r="AV217" s="662" t="s">
        <v>178</v>
      </c>
      <c r="AW217" s="661" t="s">
        <v>2720</v>
      </c>
      <c r="AX217" s="661" t="s">
        <v>2720</v>
      </c>
      <c r="AY217" s="10"/>
      <c r="AZ217" s="334"/>
      <c r="BA217" s="662" t="s">
        <v>178</v>
      </c>
      <c r="BB217" s="662" t="s">
        <v>178</v>
      </c>
      <c r="BC217" s="662" t="s">
        <v>178</v>
      </c>
      <c r="BD217" s="661" t="s">
        <v>2720</v>
      </c>
      <c r="BE217" s="661" t="s">
        <v>2720</v>
      </c>
      <c r="BF217" s="10" t="str">
        <f t="shared" si="238"/>
        <v xml:space="preserve">  </v>
      </c>
      <c r="BG217" s="334"/>
      <c r="BH217" s="852" t="s">
        <v>178</v>
      </c>
      <c r="BI217" s="700"/>
      <c r="BJ217" s="28">
        <v>6.3953235656843024</v>
      </c>
      <c r="BK217" s="28"/>
      <c r="BL217" s="28">
        <v>0.1</v>
      </c>
      <c r="BM217" s="28">
        <v>1</v>
      </c>
      <c r="BN217" s="31" t="str">
        <f t="shared" si="239"/>
        <v xml:space="preserve">  </v>
      </c>
      <c r="BP217" s="417"/>
      <c r="BQ217" s="716">
        <v>7.5046614653109994E-2</v>
      </c>
      <c r="BS217" s="727">
        <v>6.0000000000000001E-3</v>
      </c>
      <c r="BT217" s="716">
        <v>0.01</v>
      </c>
      <c r="BU217" s="31" t="str">
        <f t="shared" si="240"/>
        <v xml:space="preserve">  </v>
      </c>
      <c r="BV217" s="520"/>
      <c r="BW217" s="31">
        <f t="shared" si="252"/>
        <v>1.1734607933802013</v>
      </c>
      <c r="BX217" s="336"/>
      <c r="BY217" s="33">
        <v>279.78645089709971</v>
      </c>
      <c r="BZ217" s="31"/>
      <c r="CA217" s="680">
        <v>2</v>
      </c>
      <c r="CB217" s="680">
        <v>13</v>
      </c>
      <c r="CC217" s="680" t="str">
        <f t="shared" si="253"/>
        <v xml:space="preserve">  </v>
      </c>
      <c r="CD217" s="498"/>
      <c r="CE217" s="31">
        <v>17.217627747513827</v>
      </c>
      <c r="CF217" s="49"/>
      <c r="CG217" s="660">
        <v>0.5</v>
      </c>
      <c r="CH217" s="660">
        <v>3</v>
      </c>
      <c r="CI217" s="31" t="str">
        <f t="shared" si="242"/>
        <v xml:space="preserve">  </v>
      </c>
      <c r="CJ217" s="504"/>
      <c r="CK217" s="5">
        <v>2.7299489534768515</v>
      </c>
      <c r="CL217" s="5"/>
      <c r="CM217" s="227">
        <v>0.6</v>
      </c>
      <c r="CN217" s="227">
        <v>0.8</v>
      </c>
      <c r="CO217" s="31" t="str">
        <f t="shared" si="243"/>
        <v xml:space="preserve">  </v>
      </c>
      <c r="CP217" s="658"/>
      <c r="CQ217" s="28">
        <f>CK217*(AE217/1000)</f>
        <v>0.16161297804582972</v>
      </c>
      <c r="CR217" s="28"/>
      <c r="CS217" s="227">
        <v>0.1</v>
      </c>
      <c r="CT217" s="464">
        <v>0.13</v>
      </c>
      <c r="CU217" s="31" t="str">
        <f t="shared" si="244"/>
        <v xml:space="preserve">  </v>
      </c>
      <c r="CW217" s="336">
        <f t="shared" si="254"/>
        <v>0.9757259312320582</v>
      </c>
      <c r="CX217" s="28">
        <v>8.8497359592156162</v>
      </c>
      <c r="CY217" s="227"/>
      <c r="CZ217" s="10">
        <v>1.2</v>
      </c>
      <c r="DA217" s="910">
        <v>0.7</v>
      </c>
      <c r="DB217" s="675" t="str">
        <f t="shared" si="255"/>
        <v xml:space="preserve">  </v>
      </c>
      <c r="DC217" s="519"/>
      <c r="DD217" s="28">
        <f t="shared" si="256"/>
        <v>0.51167564273283028</v>
      </c>
      <c r="DE217" s="28"/>
      <c r="DF217" s="28">
        <v>0.2</v>
      </c>
      <c r="DG217" s="28">
        <v>0.12</v>
      </c>
      <c r="DH217" s="28" t="str">
        <f t="shared" si="257"/>
        <v xml:space="preserve">  </v>
      </c>
      <c r="DI217" s="335"/>
      <c r="DJ217" s="31">
        <f t="shared" si="258"/>
        <v>3.1630323522958532</v>
      </c>
      <c r="DK217" s="550">
        <f t="shared" si="259"/>
        <v>2.9718126691797866</v>
      </c>
    </row>
    <row r="218" spans="1:116" ht="15" x14ac:dyDescent="0.25">
      <c r="A218" s="536" t="s">
        <v>2226</v>
      </c>
      <c r="B218" s="173" t="s">
        <v>1355</v>
      </c>
      <c r="C218" s="419" t="s">
        <v>584</v>
      </c>
      <c r="D218" s="419">
        <v>9</v>
      </c>
      <c r="E218" s="213"/>
      <c r="F218" s="421">
        <v>1</v>
      </c>
      <c r="G218" s="420">
        <v>384115121402501</v>
      </c>
      <c r="H218" s="420">
        <v>201212051340</v>
      </c>
      <c r="I218" s="420"/>
      <c r="J218" s="102" t="s">
        <v>747</v>
      </c>
      <c r="K218" s="164" t="s">
        <v>2559</v>
      </c>
      <c r="L218" s="165" t="s">
        <v>1680</v>
      </c>
      <c r="M218" s="419" t="s">
        <v>736</v>
      </c>
      <c r="N218" s="419"/>
      <c r="O218" s="419"/>
      <c r="P218" s="117">
        <v>41248</v>
      </c>
      <c r="Q218" s="112">
        <v>0.56944444444444442</v>
      </c>
      <c r="R218" s="102" t="s">
        <v>746</v>
      </c>
      <c r="S218" s="566" t="s">
        <v>746</v>
      </c>
      <c r="T218" s="567">
        <v>133.9</v>
      </c>
      <c r="U218" s="234">
        <v>159.6</v>
      </c>
      <c r="V218" s="33">
        <f t="shared" si="233"/>
        <v>25.699999999999989</v>
      </c>
      <c r="W218" s="234">
        <v>130</v>
      </c>
      <c r="X218" s="33">
        <f t="shared" si="234"/>
        <v>197.69230769230759</v>
      </c>
      <c r="Y218" s="281" t="str">
        <f t="shared" si="227"/>
        <v xml:space="preserve">  </v>
      </c>
      <c r="Z218" s="566" t="s">
        <v>746</v>
      </c>
      <c r="AA218" s="567">
        <v>132.6</v>
      </c>
      <c r="AB218" s="234">
        <v>159.80000000000001</v>
      </c>
      <c r="AC218" s="33">
        <f t="shared" si="235"/>
        <v>27.200000000000017</v>
      </c>
      <c r="AD218" s="234">
        <v>142</v>
      </c>
      <c r="AE218" s="33">
        <f t="shared" si="236"/>
        <v>191.54929577464802</v>
      </c>
      <c r="AF218" s="281" t="str">
        <f t="shared" si="228"/>
        <v xml:space="preserve">  </v>
      </c>
      <c r="AG218" s="566" t="s">
        <v>746</v>
      </c>
      <c r="AH218" s="567">
        <v>133.19999999999999</v>
      </c>
      <c r="AI218" s="234">
        <v>160.5</v>
      </c>
      <c r="AJ218" s="33">
        <f t="shared" si="237"/>
        <v>27.300000000000011</v>
      </c>
      <c r="AK218" s="234">
        <v>160</v>
      </c>
      <c r="AL218" s="33">
        <f t="shared" si="247"/>
        <v>170.62500000000006</v>
      </c>
      <c r="AM218" s="281" t="str">
        <f t="shared" si="226"/>
        <v xml:space="preserve">  </v>
      </c>
      <c r="AN218" s="49">
        <f t="shared" si="248"/>
        <v>186.62220115565188</v>
      </c>
      <c r="AO218" s="49">
        <f t="shared" si="249"/>
        <v>14.190383450277801</v>
      </c>
      <c r="AP218" s="49">
        <f t="shared" si="250"/>
        <v>7.6038024213648301</v>
      </c>
      <c r="AQ218" s="9">
        <f t="shared" si="251"/>
        <v>3</v>
      </c>
      <c r="AR218" s="429" t="str">
        <f t="shared" si="229"/>
        <v xml:space="preserve">  </v>
      </c>
      <c r="AS218" s="494"/>
      <c r="AT218" s="662" t="s">
        <v>178</v>
      </c>
      <c r="AU218" s="662" t="s">
        <v>178</v>
      </c>
      <c r="AV218" s="662" t="s">
        <v>178</v>
      </c>
      <c r="AW218" s="661" t="s">
        <v>2720</v>
      </c>
      <c r="AX218" s="661" t="s">
        <v>2720</v>
      </c>
      <c r="AY218" s="10"/>
      <c r="AZ218" s="334"/>
      <c r="BA218" s="662" t="s">
        <v>178</v>
      </c>
      <c r="BB218" s="662" t="s">
        <v>178</v>
      </c>
      <c r="BC218" s="662" t="s">
        <v>178</v>
      </c>
      <c r="BD218" s="661" t="s">
        <v>2720</v>
      </c>
      <c r="BE218" s="661" t="s">
        <v>2720</v>
      </c>
      <c r="BF218" s="10" t="str">
        <f t="shared" si="238"/>
        <v xml:space="preserve">  </v>
      </c>
      <c r="BG218" s="334"/>
      <c r="BH218" s="852" t="s">
        <v>178</v>
      </c>
      <c r="BI218" s="700"/>
      <c r="BJ218" s="28">
        <v>10.035385157262768</v>
      </c>
      <c r="BK218" s="28"/>
      <c r="BL218" s="28">
        <v>0.1</v>
      </c>
      <c r="BM218" s="28">
        <v>1</v>
      </c>
      <c r="BN218" s="31" t="str">
        <f t="shared" si="239"/>
        <v xml:space="preserve">  </v>
      </c>
      <c r="BP218" s="417"/>
      <c r="BQ218" s="716">
        <v>0.10996555674982117</v>
      </c>
      <c r="BR218" s="716">
        <v>9.4073996874553811E-4</v>
      </c>
      <c r="BS218" s="727">
        <v>6.0000000000000001E-3</v>
      </c>
      <c r="BT218" s="716">
        <v>0.01</v>
      </c>
      <c r="BU218" s="31" t="str">
        <f t="shared" si="240"/>
        <v xml:space="preserve">  </v>
      </c>
      <c r="BV218" s="520"/>
      <c r="BW218" s="31">
        <f t="shared" si="252"/>
        <v>1.0957781393197186</v>
      </c>
      <c r="BX218" s="336"/>
      <c r="BY218" s="33">
        <v>293.25046615609796</v>
      </c>
      <c r="BZ218" s="31"/>
      <c r="CA218" s="680">
        <v>2</v>
      </c>
      <c r="CB218" s="680">
        <v>13</v>
      </c>
      <c r="CC218" s="680" t="str">
        <f t="shared" si="253"/>
        <v xml:space="preserve">  </v>
      </c>
      <c r="CD218" s="498"/>
      <c r="CE218" s="31">
        <v>57.973361386243958</v>
      </c>
      <c r="CF218" s="49"/>
      <c r="CG218" s="660">
        <v>0.5</v>
      </c>
      <c r="CH218" s="660">
        <v>3</v>
      </c>
      <c r="CI218" s="31" t="str">
        <f t="shared" si="242"/>
        <v xml:space="preserve">  </v>
      </c>
      <c r="CJ218" s="504"/>
      <c r="CK218" s="5">
        <v>2.251034827523946</v>
      </c>
      <c r="CL218" s="5">
        <v>0.15770723043131851</v>
      </c>
      <c r="CM218" s="227">
        <v>0.6</v>
      </c>
      <c r="CN218" s="227">
        <v>0.8</v>
      </c>
      <c r="CO218" s="31" t="str">
        <f t="shared" si="243"/>
        <v xml:space="preserve">  </v>
      </c>
      <c r="CP218" s="658"/>
      <c r="CQ218" s="28">
        <v>0.43118413597641791</v>
      </c>
      <c r="CR218" s="28">
        <v>3.0208708927689176E-2</v>
      </c>
      <c r="CS218" s="227">
        <v>0.1</v>
      </c>
      <c r="CT218" s="464">
        <v>0.13</v>
      </c>
      <c r="CU218" s="31" t="str">
        <f t="shared" si="244"/>
        <v xml:space="preserve">  </v>
      </c>
      <c r="CW218" s="336">
        <f t="shared" si="254"/>
        <v>0.7676150892546969</v>
      </c>
      <c r="CX218" s="28">
        <v>5.5036819459528621</v>
      </c>
      <c r="CY218" s="227"/>
      <c r="CZ218" s="10">
        <v>1.2</v>
      </c>
      <c r="DA218" s="910">
        <v>0.7</v>
      </c>
      <c r="DB218" s="675" t="str">
        <f t="shared" si="255"/>
        <v xml:space="preserve">  </v>
      </c>
      <c r="DC218" s="519"/>
      <c r="DD218" s="28">
        <f t="shared" si="256"/>
        <v>0.93906573202820742</v>
      </c>
      <c r="DE218" s="28"/>
      <c r="DF218" s="28">
        <v>0.2</v>
      </c>
      <c r="DG218" s="28">
        <v>0.12</v>
      </c>
      <c r="DH218" s="28" t="str">
        <f t="shared" si="257"/>
        <v xml:space="preserve">  </v>
      </c>
      <c r="DI218" s="335"/>
      <c r="DJ218" s="31">
        <f t="shared" si="258"/>
        <v>1.8767854039908802</v>
      </c>
      <c r="DK218" s="550">
        <f t="shared" si="259"/>
        <v>1.619822810983375</v>
      </c>
    </row>
    <row r="219" spans="1:116" ht="15" x14ac:dyDescent="0.25">
      <c r="A219" s="536" t="s">
        <v>2227</v>
      </c>
      <c r="B219" s="173" t="s">
        <v>1356</v>
      </c>
      <c r="C219" s="102" t="s">
        <v>584</v>
      </c>
      <c r="D219" s="419">
        <v>9</v>
      </c>
      <c r="E219" s="213"/>
      <c r="F219" s="421">
        <v>1</v>
      </c>
      <c r="G219" s="420">
        <v>11452800</v>
      </c>
      <c r="H219" s="420">
        <v>201212051410</v>
      </c>
      <c r="I219" s="420"/>
      <c r="J219" s="102" t="s">
        <v>749</v>
      </c>
      <c r="K219" s="164" t="s">
        <v>2557</v>
      </c>
      <c r="L219" s="165" t="s">
        <v>1660</v>
      </c>
      <c r="M219" s="419" t="s">
        <v>739</v>
      </c>
      <c r="N219" s="419"/>
      <c r="O219" s="419"/>
      <c r="P219" s="117">
        <v>41248</v>
      </c>
      <c r="Q219" s="112">
        <v>0.59027777777777779</v>
      </c>
      <c r="R219" s="102" t="s">
        <v>748</v>
      </c>
      <c r="S219" s="566" t="s">
        <v>748</v>
      </c>
      <c r="T219" s="567">
        <v>132.9</v>
      </c>
      <c r="U219" s="234">
        <v>145.30000000000001</v>
      </c>
      <c r="V219" s="33">
        <f t="shared" si="233"/>
        <v>12.400000000000006</v>
      </c>
      <c r="W219" s="234">
        <v>85</v>
      </c>
      <c r="X219" s="33">
        <f t="shared" si="234"/>
        <v>145.88235294117652</v>
      </c>
      <c r="Y219" s="281" t="str">
        <f t="shared" si="227"/>
        <v xml:space="preserve">  </v>
      </c>
      <c r="Z219" s="566" t="s">
        <v>748</v>
      </c>
      <c r="AA219" s="567">
        <v>134</v>
      </c>
      <c r="AB219" s="234">
        <v>149.4</v>
      </c>
      <c r="AC219" s="33">
        <f t="shared" si="235"/>
        <v>15.400000000000006</v>
      </c>
      <c r="AD219" s="234">
        <v>104</v>
      </c>
      <c r="AE219" s="33">
        <f t="shared" si="236"/>
        <v>148.07692307692315</v>
      </c>
      <c r="AF219" s="281" t="str">
        <f t="shared" si="228"/>
        <v xml:space="preserve">  </v>
      </c>
      <c r="AG219" s="566" t="s">
        <v>748</v>
      </c>
      <c r="AH219" s="567">
        <v>132</v>
      </c>
      <c r="AI219" s="234">
        <v>148.29999999999998</v>
      </c>
      <c r="AJ219" s="33">
        <f t="shared" si="237"/>
        <v>16.299999999999983</v>
      </c>
      <c r="AK219" s="234">
        <v>110</v>
      </c>
      <c r="AL219" s="33">
        <f t="shared" si="247"/>
        <v>148.18181818181802</v>
      </c>
      <c r="AM219" s="281" t="str">
        <f t="shared" si="226"/>
        <v xml:space="preserve">  </v>
      </c>
      <c r="AN219" s="49">
        <f t="shared" si="248"/>
        <v>147.3803647333059</v>
      </c>
      <c r="AO219" s="49">
        <f t="shared" si="249"/>
        <v>1.2983760020797994</v>
      </c>
      <c r="AP219" s="49">
        <f t="shared" si="250"/>
        <v>0.8809694591469448</v>
      </c>
      <c r="AQ219" s="9">
        <f t="shared" si="251"/>
        <v>3</v>
      </c>
      <c r="AR219" s="429" t="str">
        <f t="shared" si="229"/>
        <v xml:space="preserve">  </v>
      </c>
      <c r="AS219" s="494"/>
      <c r="AT219" s="662" t="s">
        <v>178</v>
      </c>
      <c r="AU219" s="662" t="s">
        <v>178</v>
      </c>
      <c r="AV219" s="662" t="s">
        <v>178</v>
      </c>
      <c r="AW219" s="661" t="s">
        <v>2720</v>
      </c>
      <c r="AX219" s="661" t="s">
        <v>2720</v>
      </c>
      <c r="AY219" s="10"/>
      <c r="AZ219" s="334"/>
      <c r="BA219" s="662" t="s">
        <v>178</v>
      </c>
      <c r="BB219" s="662" t="s">
        <v>178</v>
      </c>
      <c r="BC219" s="662" t="s">
        <v>178</v>
      </c>
      <c r="BD219" s="661" t="s">
        <v>2720</v>
      </c>
      <c r="BE219" s="661" t="s">
        <v>2720</v>
      </c>
      <c r="BF219" s="10" t="str">
        <f t="shared" si="238"/>
        <v xml:space="preserve">  </v>
      </c>
      <c r="BG219" s="334"/>
      <c r="BH219" s="852" t="s">
        <v>178</v>
      </c>
      <c r="BI219" s="700"/>
      <c r="BJ219" s="28">
        <v>10.731704083147195</v>
      </c>
      <c r="BK219" s="28"/>
      <c r="BL219" s="28">
        <v>0.1</v>
      </c>
      <c r="BM219" s="28">
        <v>1</v>
      </c>
      <c r="BN219" s="31" t="str">
        <f t="shared" si="239"/>
        <v xml:space="preserve">  </v>
      </c>
      <c r="BP219" s="417"/>
      <c r="BQ219" s="716">
        <v>6.69114885229323E-2</v>
      </c>
      <c r="BS219" s="727">
        <v>6.0000000000000001E-3</v>
      </c>
      <c r="BT219" s="716">
        <v>0.01</v>
      </c>
      <c r="BU219" s="31" t="str">
        <f t="shared" si="240"/>
        <v xml:space="preserve">  </v>
      </c>
      <c r="BV219" s="520"/>
      <c r="BW219" s="31">
        <f t="shared" si="252"/>
        <v>0.62349360366736595</v>
      </c>
      <c r="BX219" s="336"/>
      <c r="BY219" s="33">
        <v>280.16540842998114</v>
      </c>
      <c r="BZ219" s="31"/>
      <c r="CA219" s="680">
        <v>2</v>
      </c>
      <c r="CB219" s="680">
        <v>13</v>
      </c>
      <c r="CC219" s="680" t="str">
        <f t="shared" si="253"/>
        <v xml:space="preserve">  </v>
      </c>
      <c r="CD219" s="498"/>
      <c r="CE219" s="31">
        <v>40.871188994491384</v>
      </c>
      <c r="CF219" s="49"/>
      <c r="CG219" s="660">
        <v>0.5</v>
      </c>
      <c r="CH219" s="660">
        <v>3</v>
      </c>
      <c r="CI219" s="31" t="str">
        <f t="shared" si="242"/>
        <v xml:space="preserve">  </v>
      </c>
      <c r="CJ219" s="504"/>
      <c r="CK219" s="5">
        <v>3.15925622049072</v>
      </c>
      <c r="CL219" s="5"/>
      <c r="CM219" s="227">
        <v>0.6</v>
      </c>
      <c r="CN219" s="227">
        <v>0.8</v>
      </c>
      <c r="CO219" s="31" t="str">
        <f t="shared" si="243"/>
        <v xml:space="preserve">  </v>
      </c>
      <c r="CP219" s="658"/>
      <c r="CQ219" s="28">
        <f>CK219*(AE219/1000)</f>
        <v>0.46781294034189536</v>
      </c>
      <c r="CR219" s="28"/>
      <c r="CS219" s="227">
        <v>0.1</v>
      </c>
      <c r="CT219" s="464">
        <v>0.13</v>
      </c>
      <c r="CU219" s="31" t="str">
        <f t="shared" si="244"/>
        <v xml:space="preserve">  </v>
      </c>
      <c r="CW219" s="336">
        <f t="shared" si="254"/>
        <v>1.1276396462342997</v>
      </c>
      <c r="CX219" s="28">
        <v>5.6087283634625393</v>
      </c>
      <c r="CY219" s="227"/>
      <c r="CZ219" s="10">
        <v>1.2</v>
      </c>
      <c r="DA219" s="910">
        <v>0.7</v>
      </c>
      <c r="DB219" s="675" t="str">
        <f t="shared" si="255"/>
        <v xml:space="preserve">  </v>
      </c>
      <c r="DC219" s="519"/>
      <c r="DD219" s="28">
        <f t="shared" si="256"/>
        <v>0.83111156658581176</v>
      </c>
      <c r="DE219" s="28"/>
      <c r="DF219" s="28">
        <v>0.2</v>
      </c>
      <c r="DG219" s="28">
        <v>0.12</v>
      </c>
      <c r="DH219" s="28" t="str">
        <f t="shared" si="257"/>
        <v xml:space="preserve">  </v>
      </c>
      <c r="DI219" s="335"/>
      <c r="DJ219" s="31">
        <f t="shared" si="258"/>
        <v>2.0019346410012897</v>
      </c>
      <c r="DK219" s="550">
        <f t="shared" si="259"/>
        <v>2.0334900623953684</v>
      </c>
    </row>
    <row r="220" spans="1:116" ht="45" x14ac:dyDescent="0.25">
      <c r="A220" s="536" t="s">
        <v>2228</v>
      </c>
      <c r="B220" s="173" t="s">
        <v>1357</v>
      </c>
      <c r="C220" s="419" t="s">
        <v>584</v>
      </c>
      <c r="D220" s="419">
        <v>9</v>
      </c>
      <c r="E220" s="213"/>
      <c r="F220" s="421">
        <v>1</v>
      </c>
      <c r="G220" s="420">
        <v>11452900</v>
      </c>
      <c r="H220" s="420">
        <v>201212051430</v>
      </c>
      <c r="I220" s="420"/>
      <c r="J220" s="102" t="s">
        <v>751</v>
      </c>
      <c r="K220" s="663" t="s">
        <v>2558</v>
      </c>
      <c r="L220" s="165" t="s">
        <v>729</v>
      </c>
      <c r="M220" s="419" t="s">
        <v>729</v>
      </c>
      <c r="N220" s="419"/>
      <c r="O220" s="419"/>
      <c r="P220" s="117">
        <v>41248</v>
      </c>
      <c r="Q220" s="112">
        <v>0.60416666666666663</v>
      </c>
      <c r="R220" s="102" t="s">
        <v>750</v>
      </c>
      <c r="S220" s="566" t="s">
        <v>750</v>
      </c>
      <c r="T220" s="567">
        <v>133.9</v>
      </c>
      <c r="U220" s="234">
        <v>146.5</v>
      </c>
      <c r="V220" s="33">
        <f t="shared" si="233"/>
        <v>12.599999999999994</v>
      </c>
      <c r="W220" s="234">
        <v>130</v>
      </c>
      <c r="X220" s="33">
        <f t="shared" si="234"/>
        <v>96.923076923076877</v>
      </c>
      <c r="Y220" s="281" t="str">
        <f t="shared" si="227"/>
        <v xml:space="preserve">  </v>
      </c>
      <c r="Z220" s="566" t="s">
        <v>750</v>
      </c>
      <c r="AA220" s="567">
        <v>133.9</v>
      </c>
      <c r="AB220" s="234">
        <v>146.80000000000001</v>
      </c>
      <c r="AC220" s="33">
        <f t="shared" si="235"/>
        <v>12.900000000000006</v>
      </c>
      <c r="AD220" s="234">
        <v>130</v>
      </c>
      <c r="AE220" s="33">
        <f t="shared" si="236"/>
        <v>99.230769230769269</v>
      </c>
      <c r="AF220" s="281" t="str">
        <f t="shared" si="228"/>
        <v xml:space="preserve">  </v>
      </c>
      <c r="AG220" s="566" t="s">
        <v>750</v>
      </c>
      <c r="AH220" s="567">
        <v>133.1</v>
      </c>
      <c r="AI220" s="234">
        <v>146.4</v>
      </c>
      <c r="AJ220" s="33">
        <f t="shared" si="237"/>
        <v>13.300000000000011</v>
      </c>
      <c r="AK220" s="234">
        <v>130</v>
      </c>
      <c r="AL220" s="33">
        <f t="shared" si="247"/>
        <v>102.30769230769239</v>
      </c>
      <c r="AM220" s="281" t="str">
        <f t="shared" si="226"/>
        <v xml:space="preserve">  </v>
      </c>
      <c r="AN220" s="49">
        <f t="shared" si="248"/>
        <v>99.487179487179503</v>
      </c>
      <c r="AO220" s="49">
        <f t="shared" si="249"/>
        <v>2.7014496802187149</v>
      </c>
      <c r="AP220" s="49">
        <f t="shared" si="250"/>
        <v>2.7153746785703574</v>
      </c>
      <c r="AQ220" s="9">
        <f t="shared" si="251"/>
        <v>3</v>
      </c>
      <c r="AR220" s="429" t="str">
        <f t="shared" si="229"/>
        <v xml:space="preserve">  </v>
      </c>
      <c r="AS220" s="494"/>
      <c r="AT220" s="662" t="s">
        <v>178</v>
      </c>
      <c r="AU220" s="662" t="s">
        <v>178</v>
      </c>
      <c r="AV220" s="662" t="s">
        <v>178</v>
      </c>
      <c r="AW220" s="661" t="s">
        <v>2720</v>
      </c>
      <c r="AX220" s="661" t="s">
        <v>2720</v>
      </c>
      <c r="AY220" s="10"/>
      <c r="AZ220" s="334"/>
      <c r="BA220" s="662" t="s">
        <v>178</v>
      </c>
      <c r="BB220" s="662" t="s">
        <v>178</v>
      </c>
      <c r="BC220" s="662" t="s">
        <v>178</v>
      </c>
      <c r="BD220" s="661" t="s">
        <v>2720</v>
      </c>
      <c r="BE220" s="661" t="s">
        <v>2720</v>
      </c>
      <c r="BF220" s="10" t="str">
        <f t="shared" si="238"/>
        <v xml:space="preserve">  </v>
      </c>
      <c r="BG220" s="334"/>
      <c r="BH220" s="852" t="s">
        <v>178</v>
      </c>
      <c r="BI220" s="700"/>
      <c r="BJ220" s="28">
        <v>9.9312096036070443</v>
      </c>
      <c r="BK220" s="28"/>
      <c r="BL220" s="28">
        <v>0.1</v>
      </c>
      <c r="BM220" s="28">
        <v>1</v>
      </c>
      <c r="BN220" s="31" t="str">
        <f t="shared" si="239"/>
        <v xml:space="preserve">  </v>
      </c>
      <c r="BP220" s="417"/>
      <c r="BQ220" s="716">
        <v>7.7983685385948576E-2</v>
      </c>
      <c r="BS220" s="727">
        <v>6.0000000000000001E-3</v>
      </c>
      <c r="BT220" s="716">
        <v>0.01</v>
      </c>
      <c r="BU220" s="31" t="str">
        <f t="shared" si="240"/>
        <v xml:space="preserve">  </v>
      </c>
      <c r="BV220" s="520"/>
      <c r="BW220" s="31">
        <f t="shared" si="252"/>
        <v>0.78523854090869938</v>
      </c>
      <c r="BX220" s="336"/>
      <c r="BY220" s="33">
        <v>275.99800145647515</v>
      </c>
      <c r="BZ220" s="31"/>
      <c r="CA220" s="680">
        <v>2</v>
      </c>
      <c r="CB220" s="680">
        <v>13</v>
      </c>
      <c r="CC220" s="680" t="str">
        <f t="shared" si="253"/>
        <v xml:space="preserve">  </v>
      </c>
      <c r="CD220" s="498"/>
      <c r="CE220" s="31">
        <v>26.750575525781425</v>
      </c>
      <c r="CF220" s="49"/>
      <c r="CG220" s="660">
        <v>0.5</v>
      </c>
      <c r="CH220" s="660">
        <v>3</v>
      </c>
      <c r="CI220" s="31" t="str">
        <f t="shared" si="242"/>
        <v xml:space="preserve">  </v>
      </c>
      <c r="CJ220" s="504"/>
      <c r="CK220" s="5">
        <v>2.5380279230666876</v>
      </c>
      <c r="CL220" s="5"/>
      <c r="CM220" s="227">
        <v>0.6</v>
      </c>
      <c r="CN220" s="227">
        <v>0.8</v>
      </c>
      <c r="CO220" s="31" t="str">
        <f t="shared" si="243"/>
        <v xml:space="preserve">  </v>
      </c>
      <c r="CP220" s="658"/>
      <c r="CQ220" s="28">
        <f>CK220*(AE220/1000)</f>
        <v>0.25185046313507908</v>
      </c>
      <c r="CR220" s="28"/>
      <c r="CS220" s="227">
        <v>0.1</v>
      </c>
      <c r="CT220" s="464">
        <v>0.13</v>
      </c>
      <c r="CU220" s="31" t="str">
        <f t="shared" si="244"/>
        <v xml:space="preserve">  </v>
      </c>
      <c r="CW220" s="336">
        <f t="shared" si="254"/>
        <v>0.91958199322937273</v>
      </c>
      <c r="CX220" s="28">
        <v>7.7106721999690491</v>
      </c>
      <c r="CY220" s="227"/>
      <c r="CZ220" s="10">
        <v>1.2</v>
      </c>
      <c r="DA220" s="910">
        <v>0.7</v>
      </c>
      <c r="DB220" s="675" t="str">
        <f t="shared" si="255"/>
        <v xml:space="preserve">  </v>
      </c>
      <c r="DC220" s="519"/>
      <c r="DD220" s="28">
        <f t="shared" si="256"/>
        <v>0.78886107891991109</v>
      </c>
      <c r="DE220" s="28"/>
      <c r="DF220" s="28">
        <v>0.2</v>
      </c>
      <c r="DG220" s="28">
        <v>0.12</v>
      </c>
      <c r="DH220" s="28" t="str">
        <f t="shared" si="257"/>
        <v xml:space="preserve">  </v>
      </c>
      <c r="DI220" s="335"/>
      <c r="DJ220" s="31">
        <f t="shared" si="258"/>
        <v>2.7937420413477234</v>
      </c>
      <c r="DK220" s="550">
        <f t="shared" si="259"/>
        <v>2.9489499325337118</v>
      </c>
    </row>
    <row r="221" spans="1:116" ht="45" x14ac:dyDescent="0.25">
      <c r="A221" s="536" t="s">
        <v>2229</v>
      </c>
      <c r="B221" s="173" t="s">
        <v>1358</v>
      </c>
      <c r="C221" s="419" t="s">
        <v>584</v>
      </c>
      <c r="D221" s="419">
        <v>9</v>
      </c>
      <c r="E221" s="213"/>
      <c r="F221" s="421">
        <v>1</v>
      </c>
      <c r="G221" s="420">
        <v>11452600</v>
      </c>
      <c r="H221" s="420">
        <v>201212221040</v>
      </c>
      <c r="I221" s="420"/>
      <c r="J221" s="102" t="s">
        <v>753</v>
      </c>
      <c r="K221" s="663" t="s">
        <v>2556</v>
      </c>
      <c r="L221" s="163" t="s">
        <v>1658</v>
      </c>
      <c r="M221" s="419" t="s">
        <v>536</v>
      </c>
      <c r="N221" s="419"/>
      <c r="O221" s="419"/>
      <c r="P221" s="117">
        <v>41265</v>
      </c>
      <c r="Q221" s="112">
        <v>0.44444444444444442</v>
      </c>
      <c r="R221" s="102" t="s">
        <v>752</v>
      </c>
      <c r="S221" s="566" t="s">
        <v>752</v>
      </c>
      <c r="T221" s="567">
        <v>133.5</v>
      </c>
      <c r="U221" s="234">
        <v>183.7</v>
      </c>
      <c r="V221" s="33">
        <f t="shared" si="233"/>
        <v>50.199999999999989</v>
      </c>
      <c r="W221" s="234">
        <v>41</v>
      </c>
      <c r="X221" s="33">
        <f t="shared" si="234"/>
        <v>1224.3902439024387</v>
      </c>
      <c r="Y221" s="281" t="str">
        <f t="shared" si="227"/>
        <v xml:space="preserve">  </v>
      </c>
      <c r="Z221" s="566" t="s">
        <v>752</v>
      </c>
      <c r="AA221" s="567">
        <v>133.9</v>
      </c>
      <c r="AB221" s="234">
        <v>189.4</v>
      </c>
      <c r="AC221" s="33">
        <f t="shared" si="235"/>
        <v>55.5</v>
      </c>
      <c r="AD221" s="234">
        <v>49</v>
      </c>
      <c r="AE221" s="33">
        <f t="shared" si="236"/>
        <v>1132.6530612244896</v>
      </c>
      <c r="AF221" s="281" t="str">
        <f t="shared" si="228"/>
        <v xml:space="preserve">  </v>
      </c>
      <c r="AG221" s="566" t="s">
        <v>752</v>
      </c>
      <c r="AH221" s="567">
        <v>133.1</v>
      </c>
      <c r="AI221" s="234">
        <v>195.1</v>
      </c>
      <c r="AJ221" s="33">
        <f t="shared" si="237"/>
        <v>62</v>
      </c>
      <c r="AK221" s="234">
        <v>47</v>
      </c>
      <c r="AL221" s="33">
        <f t="shared" si="247"/>
        <v>1319.1489361702127</v>
      </c>
      <c r="AM221" s="281" t="str">
        <f t="shared" si="226"/>
        <v xml:space="preserve">  </v>
      </c>
      <c r="AN221" s="49">
        <f t="shared" si="248"/>
        <v>1225.3974137657135</v>
      </c>
      <c r="AO221" s="49">
        <f t="shared" si="249"/>
        <v>93.252016794773965</v>
      </c>
      <c r="AP221" s="49">
        <f t="shared" si="250"/>
        <v>7.6099407218598092</v>
      </c>
      <c r="AQ221" s="9">
        <f t="shared" si="251"/>
        <v>3</v>
      </c>
      <c r="AR221" s="429" t="str">
        <f t="shared" si="229"/>
        <v xml:space="preserve">  </v>
      </c>
      <c r="AS221" s="494"/>
      <c r="AT221" s="662" t="s">
        <v>178</v>
      </c>
      <c r="AU221" s="662" t="s">
        <v>178</v>
      </c>
      <c r="AV221" s="662" t="s">
        <v>178</v>
      </c>
      <c r="AW221" s="661" t="s">
        <v>2720</v>
      </c>
      <c r="AX221" s="661" t="s">
        <v>2720</v>
      </c>
      <c r="AY221" s="10"/>
      <c r="AZ221" s="334"/>
      <c r="BA221" s="662" t="s">
        <v>178</v>
      </c>
      <c r="BB221" s="662" t="s">
        <v>178</v>
      </c>
      <c r="BC221" s="662" t="s">
        <v>178</v>
      </c>
      <c r="BD221" s="661" t="s">
        <v>2720</v>
      </c>
      <c r="BE221" s="661" t="s">
        <v>2720</v>
      </c>
      <c r="BF221" s="10" t="str">
        <f t="shared" si="238"/>
        <v xml:space="preserve">  </v>
      </c>
      <c r="BG221" s="334"/>
      <c r="BH221" s="852" t="s">
        <v>178</v>
      </c>
      <c r="BI221" s="700"/>
      <c r="BJ221" s="28">
        <v>12.493324883432441</v>
      </c>
      <c r="BK221" s="28"/>
      <c r="BL221" s="28">
        <v>0.1</v>
      </c>
      <c r="BM221" s="28">
        <v>1</v>
      </c>
      <c r="BN221" s="31" t="str">
        <f t="shared" si="239"/>
        <v xml:space="preserve">  </v>
      </c>
      <c r="BP221" s="417"/>
      <c r="BQ221" s="716">
        <v>8.9491504390972004E-2</v>
      </c>
      <c r="BS221" s="727">
        <v>6.0000000000000001E-3</v>
      </c>
      <c r="BT221" s="716">
        <v>0.01</v>
      </c>
      <c r="BU221" s="31" t="str">
        <f t="shared" si="240"/>
        <v xml:space="preserve">  </v>
      </c>
      <c r="BV221" s="520"/>
      <c r="BW221" s="31">
        <f t="shared" si="252"/>
        <v>0.71631455377941744</v>
      </c>
      <c r="BX221" s="336"/>
      <c r="BY221" s="33">
        <v>208.41815757662312</v>
      </c>
      <c r="BZ221" s="31"/>
      <c r="CA221" s="680">
        <v>2</v>
      </c>
      <c r="CB221" s="680">
        <v>13</v>
      </c>
      <c r="CC221" s="680" t="str">
        <f t="shared" si="253"/>
        <v xml:space="preserve">  </v>
      </c>
      <c r="CD221" s="498"/>
      <c r="CE221" s="31">
        <v>255.18515878893848</v>
      </c>
      <c r="CF221" s="49"/>
      <c r="CG221" s="660">
        <v>0.5</v>
      </c>
      <c r="CH221" s="660">
        <v>3</v>
      </c>
      <c r="CI221" s="31" t="str">
        <f t="shared" si="242"/>
        <v xml:space="preserve">  </v>
      </c>
      <c r="CJ221" s="504"/>
      <c r="CK221" s="5">
        <v>1.4143546786192212</v>
      </c>
      <c r="CL221" s="5"/>
      <c r="CM221" s="227">
        <v>0.6</v>
      </c>
      <c r="CN221" s="227">
        <v>0.8</v>
      </c>
      <c r="CO221" s="31" t="str">
        <f t="shared" si="243"/>
        <v xml:space="preserve">  </v>
      </c>
      <c r="CP221" s="658"/>
      <c r="CQ221" s="28">
        <f>CK221*(AE221/1000)</f>
        <v>1.60197315639524</v>
      </c>
      <c r="CR221" s="28"/>
      <c r="CS221" s="227">
        <v>0.1</v>
      </c>
      <c r="CT221" s="464">
        <v>0.13</v>
      </c>
      <c r="CU221" s="31" t="str">
        <f t="shared" si="244"/>
        <v xml:space="preserve">  </v>
      </c>
      <c r="CW221" s="336">
        <f t="shared" si="254"/>
        <v>0.67861394374875716</v>
      </c>
      <c r="CX221" s="28">
        <v>4.6801022999187003</v>
      </c>
      <c r="CY221" s="227"/>
      <c r="CZ221" s="10">
        <v>1.2</v>
      </c>
      <c r="DA221" s="910">
        <v>0.7</v>
      </c>
      <c r="DB221" s="675" t="str">
        <f t="shared" si="255"/>
        <v xml:space="preserve">  </v>
      </c>
      <c r="DC221" s="519"/>
      <c r="DD221" s="28">
        <f t="shared" si="256"/>
        <v>6.1737519701055188</v>
      </c>
      <c r="DE221" s="28"/>
      <c r="DF221" s="28">
        <v>0.2</v>
      </c>
      <c r="DG221" s="28">
        <v>0.12</v>
      </c>
      <c r="DH221" s="28" t="str">
        <f t="shared" si="257"/>
        <v xml:space="preserve">  </v>
      </c>
      <c r="DI221" s="335"/>
      <c r="DJ221" s="31">
        <f t="shared" si="258"/>
        <v>2.2455348201598517</v>
      </c>
      <c r="DK221" s="550">
        <f t="shared" si="259"/>
        <v>2.4193225026898126</v>
      </c>
    </row>
    <row r="222" spans="1:116" ht="15" x14ac:dyDescent="0.25">
      <c r="A222" s="536" t="s">
        <v>2230</v>
      </c>
      <c r="B222" s="173" t="s">
        <v>1359</v>
      </c>
      <c r="C222" s="102" t="s">
        <v>586</v>
      </c>
      <c r="D222" s="102">
        <v>2</v>
      </c>
      <c r="E222" s="213"/>
      <c r="F222" s="421">
        <v>4</v>
      </c>
      <c r="G222" s="420">
        <v>88888823</v>
      </c>
      <c r="H222" s="420">
        <v>201212231500</v>
      </c>
      <c r="I222" s="420"/>
      <c r="J222" s="102" t="s">
        <v>755</v>
      </c>
      <c r="K222" s="167" t="s">
        <v>124</v>
      </c>
      <c r="L222" s="167"/>
      <c r="M222" s="419" t="s">
        <v>41</v>
      </c>
      <c r="N222" s="419"/>
      <c r="O222" s="417" t="s">
        <v>42</v>
      </c>
      <c r="P222" s="117">
        <v>41266</v>
      </c>
      <c r="Q222" s="112">
        <v>0.625</v>
      </c>
      <c r="R222" s="102" t="s">
        <v>754</v>
      </c>
      <c r="S222" s="566" t="s">
        <v>754</v>
      </c>
      <c r="T222" s="567">
        <v>132.80000000000001</v>
      </c>
      <c r="U222" s="234">
        <v>132.6</v>
      </c>
      <c r="V222" s="33">
        <f t="shared" si="233"/>
        <v>-0.20000000000001705</v>
      </c>
      <c r="W222" s="234">
        <v>147</v>
      </c>
      <c r="X222" s="33">
        <f t="shared" si="234"/>
        <v>-1.3605442176871909</v>
      </c>
      <c r="Y222" s="281" t="str">
        <f t="shared" si="227"/>
        <v>&lt;MDL</v>
      </c>
      <c r="Z222" s="566" t="s">
        <v>754</v>
      </c>
      <c r="AA222" s="567">
        <v>132</v>
      </c>
      <c r="AB222" s="234">
        <v>132</v>
      </c>
      <c r="AC222" s="701">
        <v>0</v>
      </c>
      <c r="AD222" s="234">
        <v>112</v>
      </c>
      <c r="AE222" s="33">
        <f t="shared" si="236"/>
        <v>0</v>
      </c>
      <c r="AF222" s="281" t="str">
        <f t="shared" si="228"/>
        <v>&lt;MDL</v>
      </c>
      <c r="AG222" s="566" t="s">
        <v>754</v>
      </c>
      <c r="AH222" s="567">
        <v>132.9</v>
      </c>
      <c r="AI222" s="234">
        <v>132.39999999999998</v>
      </c>
      <c r="AJ222" s="33">
        <f t="shared" si="237"/>
        <v>-0.50000000000002842</v>
      </c>
      <c r="AK222" s="234">
        <v>96</v>
      </c>
      <c r="AL222" s="8" t="s">
        <v>79</v>
      </c>
      <c r="AM222" s="281" t="str">
        <f t="shared" si="226"/>
        <v>&lt;MDL</v>
      </c>
      <c r="AN222" s="4" t="s">
        <v>79</v>
      </c>
      <c r="AO222" s="4" t="s">
        <v>79</v>
      </c>
      <c r="AP222" s="4" t="s">
        <v>79</v>
      </c>
      <c r="AQ222" s="245">
        <v>3</v>
      </c>
      <c r="AR222" s="429" t="s">
        <v>79</v>
      </c>
      <c r="AS222" s="568"/>
      <c r="AT222" s="662" t="s">
        <v>178</v>
      </c>
      <c r="AU222" s="662" t="s">
        <v>178</v>
      </c>
      <c r="AV222" s="662" t="s">
        <v>178</v>
      </c>
      <c r="AW222" s="661" t="s">
        <v>2720</v>
      </c>
      <c r="AX222" s="661" t="s">
        <v>2720</v>
      </c>
      <c r="AY222" s="10"/>
      <c r="AZ222" s="334"/>
      <c r="BA222" s="662" t="s">
        <v>178</v>
      </c>
      <c r="BB222" s="662" t="s">
        <v>178</v>
      </c>
      <c r="BC222" s="662" t="s">
        <v>178</v>
      </c>
      <c r="BD222" s="661" t="s">
        <v>2720</v>
      </c>
      <c r="BE222" s="661" t="s">
        <v>2720</v>
      </c>
      <c r="BF222" s="10" t="str">
        <f t="shared" si="238"/>
        <v xml:space="preserve">  </v>
      </c>
      <c r="BG222" s="334"/>
      <c r="BH222" s="852" t="s">
        <v>178</v>
      </c>
      <c r="BI222" s="700"/>
      <c r="BJ222" s="28">
        <v>3.0425706585486628E-2</v>
      </c>
      <c r="BK222" s="28"/>
      <c r="BL222" s="28">
        <v>0.1</v>
      </c>
      <c r="BM222" s="28">
        <v>1</v>
      </c>
      <c r="BN222" s="31" t="str">
        <f t="shared" si="239"/>
        <v>&lt;MDL</v>
      </c>
      <c r="BP222" s="417"/>
      <c r="BQ222" s="716">
        <v>0</v>
      </c>
      <c r="BS222" s="727">
        <v>6.0000000000000001E-3</v>
      </c>
      <c r="BT222" s="716">
        <v>0.01</v>
      </c>
      <c r="BU222" s="31" t="str">
        <f t="shared" si="240"/>
        <v>&lt;MDL</v>
      </c>
      <c r="BV222" s="520"/>
      <c r="BW222" s="31" t="s">
        <v>79</v>
      </c>
      <c r="BX222" s="336"/>
      <c r="BY222" s="33" t="s">
        <v>2667</v>
      </c>
      <c r="BZ222" s="742"/>
      <c r="CA222" s="742"/>
      <c r="CB222" s="742"/>
      <c r="CC222" s="237" t="s">
        <v>79</v>
      </c>
      <c r="CD222" s="819"/>
      <c r="CE222" s="840">
        <v>-0.21305385068843249</v>
      </c>
      <c r="CF222" s="49"/>
      <c r="CG222" s="660">
        <v>0.5</v>
      </c>
      <c r="CH222" s="660">
        <v>3</v>
      </c>
      <c r="CI222" s="31" t="str">
        <f t="shared" si="242"/>
        <v>&lt;MDL</v>
      </c>
      <c r="CJ222" s="504"/>
      <c r="CK222" s="227" t="s">
        <v>2667</v>
      </c>
      <c r="CL222" s="5"/>
      <c r="CM222" s="227"/>
      <c r="CN222" s="227"/>
      <c r="CO222" s="31" t="s">
        <v>79</v>
      </c>
      <c r="CP222" s="658"/>
      <c r="CQ222" s="840">
        <v>9.8205967667853804E-4</v>
      </c>
      <c r="CR222" s="28"/>
      <c r="CS222" s="227">
        <v>0.1</v>
      </c>
      <c r="CT222" s="464">
        <v>0.13</v>
      </c>
      <c r="CU222" s="31" t="str">
        <f t="shared" si="244"/>
        <v>&lt;MDL</v>
      </c>
      <c r="CW222" s="336" t="s">
        <v>79</v>
      </c>
      <c r="CX222" s="909" t="s">
        <v>2667</v>
      </c>
      <c r="CY222" s="227"/>
      <c r="CZ222" s="10">
        <v>1.2</v>
      </c>
      <c r="DA222" s="910">
        <v>0.7</v>
      </c>
      <c r="DB222" s="457" t="s">
        <v>79</v>
      </c>
      <c r="DC222" s="519"/>
      <c r="DD222" s="31" t="s">
        <v>79</v>
      </c>
      <c r="DE222" s="237"/>
      <c r="DF222" s="237"/>
      <c r="DG222" s="237"/>
      <c r="DH222" s="237"/>
      <c r="DI222" s="498"/>
      <c r="DJ222" s="31" t="s">
        <v>79</v>
      </c>
      <c r="DK222" s="336" t="s">
        <v>79</v>
      </c>
    </row>
    <row r="223" spans="1:116" ht="45" x14ac:dyDescent="0.25">
      <c r="A223" s="536" t="s">
        <v>2231</v>
      </c>
      <c r="B223" s="173" t="s">
        <v>1360</v>
      </c>
      <c r="C223" s="419" t="s">
        <v>584</v>
      </c>
      <c r="D223" s="419">
        <v>9</v>
      </c>
      <c r="E223" s="213"/>
      <c r="F223" s="421">
        <v>1</v>
      </c>
      <c r="G223" s="420">
        <v>11452900</v>
      </c>
      <c r="H223" s="420">
        <v>201212221200</v>
      </c>
      <c r="I223" s="420"/>
      <c r="J223" s="102" t="s">
        <v>757</v>
      </c>
      <c r="K223" s="663" t="s">
        <v>2558</v>
      </c>
      <c r="L223" s="165" t="s">
        <v>729</v>
      </c>
      <c r="M223" s="419" t="s">
        <v>729</v>
      </c>
      <c r="N223" s="419"/>
      <c r="O223" s="419"/>
      <c r="P223" s="117">
        <v>41265</v>
      </c>
      <c r="Q223" s="112">
        <v>0.5</v>
      </c>
      <c r="R223" s="102" t="s">
        <v>756</v>
      </c>
      <c r="S223" s="566" t="s">
        <v>756</v>
      </c>
      <c r="T223" s="567">
        <v>134.30000000000001</v>
      </c>
      <c r="U223" s="234">
        <v>151.29999999999998</v>
      </c>
      <c r="V223" s="33">
        <f t="shared" si="233"/>
        <v>16.999999999999972</v>
      </c>
      <c r="W223" s="234">
        <v>48</v>
      </c>
      <c r="X223" s="33">
        <f t="shared" si="234"/>
        <v>354.16666666666606</v>
      </c>
      <c r="Y223" s="281" t="str">
        <f t="shared" si="227"/>
        <v xml:space="preserve">  </v>
      </c>
      <c r="Z223" s="566" t="s">
        <v>756</v>
      </c>
      <c r="AA223" s="567">
        <v>132</v>
      </c>
      <c r="AB223" s="234">
        <v>150.29999999999998</v>
      </c>
      <c r="AC223" s="33">
        <f t="shared" si="235"/>
        <v>18.299999999999983</v>
      </c>
      <c r="AD223" s="234">
        <v>52</v>
      </c>
      <c r="AE223" s="33">
        <f t="shared" si="236"/>
        <v>351.92307692307662</v>
      </c>
      <c r="AF223" s="281" t="str">
        <f t="shared" si="228"/>
        <v xml:space="preserve">  </v>
      </c>
      <c r="AG223" s="566" t="s">
        <v>756</v>
      </c>
      <c r="AH223" s="567">
        <v>133.5</v>
      </c>
      <c r="AI223" s="234">
        <v>156.5</v>
      </c>
      <c r="AJ223" s="33">
        <f t="shared" si="237"/>
        <v>23</v>
      </c>
      <c r="AK223" s="234">
        <v>66</v>
      </c>
      <c r="AL223" s="33">
        <f t="shared" ref="AL223:AL236" si="260">AJ223/(AK223/1000)</f>
        <v>348.48484848484844</v>
      </c>
      <c r="AM223" s="281" t="str">
        <f t="shared" si="226"/>
        <v xml:space="preserve">  </v>
      </c>
      <c r="AN223" s="49">
        <f t="shared" ref="AN223:AN236" si="261">AVERAGE(X223,AE223,AL223)</f>
        <v>351.52486402486375</v>
      </c>
      <c r="AO223" s="49">
        <f t="shared" ref="AO223:AO236" si="262">STDEV(X223,AE223,AL223)</f>
        <v>2.8617642455372985</v>
      </c>
      <c r="AP223" s="49">
        <f t="shared" ref="AP223:AP234" si="263">AO223/AN223*100</f>
        <v>0.81410009316862508</v>
      </c>
      <c r="AQ223" s="9">
        <f t="shared" ref="AQ223:AQ236" si="264">COUNT(X223,AE223,AL223)</f>
        <v>3</v>
      </c>
      <c r="AR223" s="429" t="str">
        <f t="shared" si="229"/>
        <v xml:space="preserve">  </v>
      </c>
      <c r="AS223" s="494"/>
      <c r="AT223" s="662" t="s">
        <v>178</v>
      </c>
      <c r="AU223" s="662" t="s">
        <v>178</v>
      </c>
      <c r="AV223" s="662" t="s">
        <v>178</v>
      </c>
      <c r="AW223" s="661" t="s">
        <v>2720</v>
      </c>
      <c r="AX223" s="661" t="s">
        <v>2720</v>
      </c>
      <c r="AY223" s="10"/>
      <c r="AZ223" s="334"/>
      <c r="BA223" s="662" t="s">
        <v>178</v>
      </c>
      <c r="BB223" s="662" t="s">
        <v>178</v>
      </c>
      <c r="BC223" s="662" t="s">
        <v>178</v>
      </c>
      <c r="BD223" s="661" t="s">
        <v>2720</v>
      </c>
      <c r="BE223" s="661" t="s">
        <v>2720</v>
      </c>
      <c r="BF223" s="10" t="str">
        <f t="shared" si="238"/>
        <v xml:space="preserve">  </v>
      </c>
      <c r="BG223" s="334"/>
      <c r="BH223" s="852" t="s">
        <v>178</v>
      </c>
      <c r="BI223" s="700"/>
      <c r="BJ223" s="28">
        <v>2.9897283435607491</v>
      </c>
      <c r="BK223" s="28"/>
      <c r="BL223" s="28">
        <v>0.1</v>
      </c>
      <c r="BM223" s="28">
        <v>1</v>
      </c>
      <c r="BN223" s="31" t="str">
        <f t="shared" si="239"/>
        <v xml:space="preserve">  </v>
      </c>
      <c r="BP223" s="417"/>
      <c r="BQ223" s="716">
        <v>0.11194892393661456</v>
      </c>
      <c r="BS223" s="727">
        <v>6.0000000000000001E-3</v>
      </c>
      <c r="BT223" s="716">
        <v>0.01</v>
      </c>
      <c r="BU223" s="31" t="str">
        <f t="shared" si="240"/>
        <v xml:space="preserve">  </v>
      </c>
      <c r="BV223" s="520"/>
      <c r="BW223" s="31">
        <f t="shared" ref="BW223:BW236" si="265">BQ223/BJ223*100</f>
        <v>3.7444513705644584</v>
      </c>
      <c r="BX223" s="336"/>
      <c r="BY223" s="33">
        <v>187.62892155102031</v>
      </c>
      <c r="BZ223" s="31"/>
      <c r="CA223" s="680">
        <v>2</v>
      </c>
      <c r="CB223" s="680">
        <v>13</v>
      </c>
      <c r="CC223" s="680" t="str">
        <f t="shared" ref="CC223:CC236" si="266">IF(BY223&lt;CA223,"&lt;MDL",IF(BY223&lt;CB223,"E, &lt;RL",IF(BY223&gt;CB223,"  ",)))</f>
        <v xml:space="preserve">  </v>
      </c>
      <c r="CD223" s="498"/>
      <c r="CE223" s="31">
        <v>66.451909715986247</v>
      </c>
      <c r="CF223" s="49"/>
      <c r="CG223" s="660">
        <v>0.5</v>
      </c>
      <c r="CH223" s="660">
        <v>3</v>
      </c>
      <c r="CI223" s="31" t="str">
        <f t="shared" si="242"/>
        <v xml:space="preserve">  </v>
      </c>
      <c r="CJ223" s="504"/>
      <c r="CK223" s="5">
        <v>2.1777754695364702</v>
      </c>
      <c r="CL223" s="5"/>
      <c r="CM223" s="227">
        <v>0.6</v>
      </c>
      <c r="CN223" s="227">
        <v>0.8</v>
      </c>
      <c r="CO223" s="31" t="str">
        <f t="shared" si="243"/>
        <v xml:space="preserve">  </v>
      </c>
      <c r="CP223" s="658"/>
      <c r="CQ223" s="28">
        <f t="shared" ref="CQ223:CQ236" si="267">CK223*(AE223/1000)</f>
        <v>0.7664094440868725</v>
      </c>
      <c r="CR223" s="28"/>
      <c r="CS223" s="227">
        <v>0.1</v>
      </c>
      <c r="CT223" s="464">
        <v>0.13</v>
      </c>
      <c r="CU223" s="31" t="str">
        <f t="shared" si="244"/>
        <v xml:space="preserve">  </v>
      </c>
      <c r="CW223" s="336">
        <f t="shared" ref="CW223:CW236" si="268">CK223/BY223*100</f>
        <v>1.1606821866981132</v>
      </c>
      <c r="CX223" s="28">
        <v>4.1822665222144257</v>
      </c>
      <c r="CY223" s="227"/>
      <c r="CZ223" s="10">
        <v>1.2</v>
      </c>
      <c r="DA223" s="910">
        <v>0.7</v>
      </c>
      <c r="DB223" s="675" t="str">
        <f t="shared" ref="DB223:DB236" si="269">IF(CX223&lt;DA223,"&lt;MDL",IF(CX223&lt;CZ223,"E, &lt;RL",IF(CX223&gt;CZ223,"  ",)))</f>
        <v xml:space="preserve">  </v>
      </c>
      <c r="DC223" s="519"/>
      <c r="DD223" s="28">
        <f t="shared" ref="DD223:DD236" si="270">CX223*(AL223/1000)</f>
        <v>1.4574565153171481</v>
      </c>
      <c r="DE223" s="28"/>
      <c r="DF223" s="28">
        <v>0.2</v>
      </c>
      <c r="DG223" s="28">
        <v>0.12</v>
      </c>
      <c r="DH223" s="28" t="str">
        <f t="shared" ref="DH223:DH236" si="271">IF(DD223&lt;DG223,"&lt;MDL",IF(DD223&lt;DF223,"E, &lt;RL",IF(DD223&gt;DF223,"  ",)))</f>
        <v xml:space="preserve">  </v>
      </c>
      <c r="DI223" s="335"/>
      <c r="DJ223" s="31">
        <f t="shared" ref="DJ223:DJ236" si="272">CX223/BY223*100</f>
        <v>2.2290095192372452</v>
      </c>
      <c r="DK223" s="550">
        <f t="shared" ref="DK223:DK236" si="273">100*DD223/CE223</f>
        <v>2.1932500082334427</v>
      </c>
    </row>
    <row r="224" spans="1:116" ht="45" x14ac:dyDescent="0.25">
      <c r="A224" s="536" t="s">
        <v>2232</v>
      </c>
      <c r="B224" s="173" t="s">
        <v>1361</v>
      </c>
      <c r="C224" s="419" t="s">
        <v>584</v>
      </c>
      <c r="D224" s="419">
        <v>9</v>
      </c>
      <c r="E224" s="213"/>
      <c r="F224" s="421">
        <v>1</v>
      </c>
      <c r="G224" s="420">
        <v>11452600</v>
      </c>
      <c r="H224" s="420">
        <v>201212230900</v>
      </c>
      <c r="I224" s="420"/>
      <c r="J224" s="102" t="s">
        <v>759</v>
      </c>
      <c r="K224" s="663" t="s">
        <v>2556</v>
      </c>
      <c r="L224" s="163" t="s">
        <v>1658</v>
      </c>
      <c r="M224" s="419" t="s">
        <v>536</v>
      </c>
      <c r="N224" s="419"/>
      <c r="O224" s="419"/>
      <c r="P224" s="117">
        <v>41266</v>
      </c>
      <c r="Q224" s="112">
        <v>0.375</v>
      </c>
      <c r="R224" s="102" t="s">
        <v>758</v>
      </c>
      <c r="S224" s="566" t="s">
        <v>758</v>
      </c>
      <c r="T224" s="567">
        <v>133.1</v>
      </c>
      <c r="U224" s="234">
        <v>169.1</v>
      </c>
      <c r="V224" s="33">
        <f t="shared" si="233"/>
        <v>36</v>
      </c>
      <c r="W224" s="234">
        <v>112</v>
      </c>
      <c r="X224" s="33">
        <f t="shared" si="234"/>
        <v>321.42857142857144</v>
      </c>
      <c r="Y224" s="281" t="str">
        <f t="shared" si="227"/>
        <v xml:space="preserve">  </v>
      </c>
      <c r="Z224" s="566" t="s">
        <v>758</v>
      </c>
      <c r="AA224" s="567">
        <v>134</v>
      </c>
      <c r="AB224" s="234">
        <v>172</v>
      </c>
      <c r="AC224" s="33">
        <f t="shared" si="235"/>
        <v>38</v>
      </c>
      <c r="AD224" s="234">
        <v>56</v>
      </c>
      <c r="AE224" s="33">
        <f t="shared" si="236"/>
        <v>678.57142857142856</v>
      </c>
      <c r="AF224" s="281" t="str">
        <f t="shared" si="228"/>
        <v xml:space="preserve">  </v>
      </c>
      <c r="AG224" s="566" t="s">
        <v>758</v>
      </c>
      <c r="AH224" s="567">
        <v>133.5</v>
      </c>
      <c r="AI224" s="47">
        <v>154.4</v>
      </c>
      <c r="AJ224" s="33">
        <f t="shared" si="237"/>
        <v>20.900000000000006</v>
      </c>
      <c r="AK224" s="234">
        <v>69</v>
      </c>
      <c r="AL224" s="33">
        <f t="shared" si="260"/>
        <v>302.89855072463774</v>
      </c>
      <c r="AM224" s="281" t="str">
        <f t="shared" si="226"/>
        <v xml:space="preserve">  </v>
      </c>
      <c r="AN224" s="49">
        <f t="shared" si="261"/>
        <v>434.29951690821258</v>
      </c>
      <c r="AO224" s="49">
        <f t="shared" si="262"/>
        <v>211.74847233811056</v>
      </c>
      <c r="AP224" s="47">
        <f t="shared" si="263"/>
        <v>48.756322329242366</v>
      </c>
      <c r="AQ224" s="9">
        <f t="shared" si="264"/>
        <v>3</v>
      </c>
      <c r="AR224" s="429" t="str">
        <f t="shared" si="229"/>
        <v xml:space="preserve">  </v>
      </c>
      <c r="AS224" s="494"/>
      <c r="AT224" s="662" t="s">
        <v>178</v>
      </c>
      <c r="AU224" s="662" t="s">
        <v>178</v>
      </c>
      <c r="AV224" s="662" t="s">
        <v>178</v>
      </c>
      <c r="AW224" s="661" t="s">
        <v>2720</v>
      </c>
      <c r="AX224" s="661" t="s">
        <v>2720</v>
      </c>
      <c r="AY224" s="10"/>
      <c r="AZ224" s="334"/>
      <c r="BA224" s="662" t="s">
        <v>178</v>
      </c>
      <c r="BB224" s="662" t="s">
        <v>178</v>
      </c>
      <c r="BC224" s="662" t="s">
        <v>178</v>
      </c>
      <c r="BD224" s="661" t="s">
        <v>2720</v>
      </c>
      <c r="BE224" s="661" t="s">
        <v>2720</v>
      </c>
      <c r="BF224" s="10" t="str">
        <f t="shared" si="238"/>
        <v xml:space="preserve">  </v>
      </c>
      <c r="BG224" s="334"/>
      <c r="BH224" s="852" t="s">
        <v>178</v>
      </c>
      <c r="BI224" s="700"/>
      <c r="BJ224" s="28">
        <v>10.863835251758852</v>
      </c>
      <c r="BK224" s="28"/>
      <c r="BL224" s="28">
        <v>0.1</v>
      </c>
      <c r="BM224" s="28">
        <v>1</v>
      </c>
      <c r="BN224" s="31" t="str">
        <f t="shared" si="239"/>
        <v xml:space="preserve">  </v>
      </c>
      <c r="BP224" s="417"/>
      <c r="BQ224" s="716">
        <v>7.6638560215639043E-2</v>
      </c>
      <c r="BS224" s="727">
        <v>6.0000000000000001E-3</v>
      </c>
      <c r="BT224" s="716">
        <v>0.01</v>
      </c>
      <c r="BU224" s="31" t="str">
        <f t="shared" si="240"/>
        <v xml:space="preserve">  </v>
      </c>
      <c r="BV224" s="520"/>
      <c r="BW224" s="31">
        <f t="shared" si="265"/>
        <v>0.70544663500149529</v>
      </c>
      <c r="BX224" s="336"/>
      <c r="BY224" s="33">
        <v>231.32152168783929</v>
      </c>
      <c r="BZ224" s="31"/>
      <c r="CA224" s="680">
        <v>2</v>
      </c>
      <c r="CB224" s="680">
        <v>13</v>
      </c>
      <c r="CC224" s="680" t="str">
        <f t="shared" si="266"/>
        <v xml:space="preserve">  </v>
      </c>
      <c r="CD224" s="498"/>
      <c r="CE224" s="31">
        <v>74.35334625680548</v>
      </c>
      <c r="CF224" s="49"/>
      <c r="CG224" s="660">
        <v>0.5</v>
      </c>
      <c r="CH224" s="660">
        <v>3</v>
      </c>
      <c r="CI224" s="31" t="str">
        <f t="shared" si="242"/>
        <v xml:space="preserve">  </v>
      </c>
      <c r="CJ224" s="504"/>
      <c r="CK224" s="5">
        <v>1.4655776199470758</v>
      </c>
      <c r="CL224" s="5"/>
      <c r="CM224" s="227">
        <v>0.6</v>
      </c>
      <c r="CN224" s="227">
        <v>0.8</v>
      </c>
      <c r="CO224" s="31" t="str">
        <f t="shared" si="243"/>
        <v xml:space="preserve">  </v>
      </c>
      <c r="CP224" s="658"/>
      <c r="CQ224" s="28">
        <f t="shared" si="267"/>
        <v>0.99449909924980151</v>
      </c>
      <c r="CR224" s="28"/>
      <c r="CS224" s="227">
        <v>0.1</v>
      </c>
      <c r="CT224" s="464">
        <v>0.13</v>
      </c>
      <c r="CU224" s="31" t="str">
        <f t="shared" si="244"/>
        <v xml:space="preserve">  </v>
      </c>
      <c r="CW224" s="336">
        <f t="shared" si="268"/>
        <v>0.63356734351973698</v>
      </c>
      <c r="CX224" s="28">
        <v>10.079842798409155</v>
      </c>
      <c r="CY224" s="227"/>
      <c r="CZ224" s="10">
        <v>1.2</v>
      </c>
      <c r="DA224" s="910">
        <v>0.7</v>
      </c>
      <c r="DB224" s="675" t="str">
        <f t="shared" si="269"/>
        <v xml:space="preserve">  </v>
      </c>
      <c r="DC224" s="519"/>
      <c r="DD224" s="28">
        <f t="shared" si="270"/>
        <v>3.0531697751703097</v>
      </c>
      <c r="DE224" s="28"/>
      <c r="DF224" s="28">
        <v>0.2</v>
      </c>
      <c r="DG224" s="28">
        <v>0.12</v>
      </c>
      <c r="DH224" s="28" t="str">
        <f t="shared" si="271"/>
        <v xml:space="preserve">  </v>
      </c>
      <c r="DI224" s="335"/>
      <c r="DJ224" s="31">
        <f t="shared" si="272"/>
        <v>4.3575032382899366</v>
      </c>
      <c r="DK224" s="550">
        <f t="shared" si="273"/>
        <v>4.1062977375962504</v>
      </c>
    </row>
    <row r="225" spans="1:116" ht="15" x14ac:dyDescent="0.25">
      <c r="A225" s="536" t="s">
        <v>2233</v>
      </c>
      <c r="B225" s="173" t="s">
        <v>1362</v>
      </c>
      <c r="C225" s="419" t="s">
        <v>584</v>
      </c>
      <c r="D225" s="419">
        <v>9</v>
      </c>
      <c r="E225" s="213"/>
      <c r="F225" s="421">
        <v>1</v>
      </c>
      <c r="G225" s="420">
        <v>384115121402501</v>
      </c>
      <c r="H225" s="420">
        <v>201212231010</v>
      </c>
      <c r="I225" s="420"/>
      <c r="J225" s="102" t="s">
        <v>761</v>
      </c>
      <c r="K225" s="164" t="s">
        <v>2559</v>
      </c>
      <c r="L225" s="165" t="s">
        <v>1680</v>
      </c>
      <c r="M225" s="419" t="s">
        <v>736</v>
      </c>
      <c r="N225" s="419"/>
      <c r="O225" s="419"/>
      <c r="P225" s="117">
        <v>41266</v>
      </c>
      <c r="Q225" s="112">
        <v>0.4236111111111111</v>
      </c>
      <c r="R225" s="102" t="s">
        <v>760</v>
      </c>
      <c r="S225" s="566" t="s">
        <v>760</v>
      </c>
      <c r="T225" s="567">
        <v>134.19999999999999</v>
      </c>
      <c r="U225" s="234">
        <v>144.5</v>
      </c>
      <c r="V225" s="33">
        <f t="shared" si="233"/>
        <v>10.300000000000011</v>
      </c>
      <c r="W225" s="234">
        <v>97</v>
      </c>
      <c r="X225" s="33">
        <f t="shared" si="234"/>
        <v>106.1855670103094</v>
      </c>
      <c r="Y225" s="281" t="str">
        <f t="shared" si="227"/>
        <v xml:space="preserve">  </v>
      </c>
      <c r="Z225" s="566" t="s">
        <v>760</v>
      </c>
      <c r="AA225" s="567">
        <v>132.6</v>
      </c>
      <c r="AB225" s="234">
        <v>144.1</v>
      </c>
      <c r="AC225" s="33">
        <f t="shared" si="235"/>
        <v>11.5</v>
      </c>
      <c r="AD225" s="234">
        <v>105</v>
      </c>
      <c r="AE225" s="33">
        <f t="shared" si="236"/>
        <v>109.52380952380953</v>
      </c>
      <c r="AF225" s="281" t="str">
        <f t="shared" si="228"/>
        <v xml:space="preserve">  </v>
      </c>
      <c r="AG225" s="566" t="s">
        <v>760</v>
      </c>
      <c r="AH225" s="567">
        <v>131.9</v>
      </c>
      <c r="AI225" s="234">
        <v>145.19999999999999</v>
      </c>
      <c r="AJ225" s="33">
        <f t="shared" si="237"/>
        <v>13.299999999999983</v>
      </c>
      <c r="AK225" s="234">
        <v>119</v>
      </c>
      <c r="AL225" s="33">
        <f t="shared" si="260"/>
        <v>111.7647058823528</v>
      </c>
      <c r="AM225" s="281" t="str">
        <f t="shared" si="226"/>
        <v xml:space="preserve">  </v>
      </c>
      <c r="AN225" s="49">
        <f t="shared" si="261"/>
        <v>109.15802747215724</v>
      </c>
      <c r="AO225" s="49">
        <f t="shared" si="262"/>
        <v>2.8074980000651197</v>
      </c>
      <c r="AP225" s="49">
        <f t="shared" si="263"/>
        <v>2.5719574318812453</v>
      </c>
      <c r="AQ225" s="9">
        <f t="shared" si="264"/>
        <v>3</v>
      </c>
      <c r="AR225" s="429" t="str">
        <f t="shared" si="229"/>
        <v xml:space="preserve">  </v>
      </c>
      <c r="AS225" s="494"/>
      <c r="AT225" s="662" t="s">
        <v>178</v>
      </c>
      <c r="AU225" s="662" t="s">
        <v>178</v>
      </c>
      <c r="AV225" s="662" t="s">
        <v>178</v>
      </c>
      <c r="AW225" s="661" t="s">
        <v>2720</v>
      </c>
      <c r="AX225" s="661" t="s">
        <v>2720</v>
      </c>
      <c r="AY225" s="10"/>
      <c r="AZ225" s="334"/>
      <c r="BA225" s="662" t="s">
        <v>178</v>
      </c>
      <c r="BB225" s="662" t="s">
        <v>178</v>
      </c>
      <c r="BC225" s="662" t="s">
        <v>178</v>
      </c>
      <c r="BD225" s="661" t="s">
        <v>2720</v>
      </c>
      <c r="BE225" s="661" t="s">
        <v>2720</v>
      </c>
      <c r="BF225" s="10" t="str">
        <f t="shared" si="238"/>
        <v xml:space="preserve">  </v>
      </c>
      <c r="BG225" s="334"/>
      <c r="BH225" s="852" t="s">
        <v>178</v>
      </c>
      <c r="BI225" s="700"/>
      <c r="BJ225" s="28">
        <v>5.8284395241681874</v>
      </c>
      <c r="BK225" s="28"/>
      <c r="BL225" s="28">
        <v>0.1</v>
      </c>
      <c r="BM225" s="28">
        <v>1</v>
      </c>
      <c r="BN225" s="31" t="str">
        <f t="shared" si="239"/>
        <v xml:space="preserve">  </v>
      </c>
      <c r="BP225" s="417"/>
      <c r="BQ225" s="716">
        <v>0.40025536650923393</v>
      </c>
      <c r="BS225" s="727">
        <v>6.0000000000000001E-3</v>
      </c>
      <c r="BT225" s="716">
        <v>0.01</v>
      </c>
      <c r="BU225" s="31" t="str">
        <f t="shared" si="240"/>
        <v xml:space="preserve">  </v>
      </c>
      <c r="BV225" s="520"/>
      <c r="BW225" s="31">
        <f t="shared" si="265"/>
        <v>6.8672817972895901</v>
      </c>
      <c r="BX225" s="336"/>
      <c r="BY225" s="33">
        <v>330.38542604138019</v>
      </c>
      <c r="BZ225" s="31"/>
      <c r="CA225" s="680">
        <v>2</v>
      </c>
      <c r="CB225" s="680">
        <v>13</v>
      </c>
      <c r="CC225" s="680" t="str">
        <f t="shared" si="266"/>
        <v xml:space="preserve">  </v>
      </c>
      <c r="CD225" s="498"/>
      <c r="CE225" s="31">
        <v>35.082163796146588</v>
      </c>
      <c r="CF225" s="49"/>
      <c r="CG225" s="660">
        <v>0.5</v>
      </c>
      <c r="CH225" s="660">
        <v>3</v>
      </c>
      <c r="CI225" s="31" t="str">
        <f t="shared" si="242"/>
        <v xml:space="preserve">  </v>
      </c>
      <c r="CJ225" s="504"/>
      <c r="CK225" s="5">
        <v>7.2912664876274658</v>
      </c>
      <c r="CL225" s="5"/>
      <c r="CM225" s="227">
        <v>0.6</v>
      </c>
      <c r="CN225" s="227">
        <v>0.8</v>
      </c>
      <c r="CO225" s="31" t="str">
        <f t="shared" si="243"/>
        <v xml:space="preserve">  </v>
      </c>
      <c r="CP225" s="658"/>
      <c r="CQ225" s="28">
        <f t="shared" si="267"/>
        <v>0.79856728197824633</v>
      </c>
      <c r="CR225" s="28"/>
      <c r="CS225" s="227">
        <v>0.1</v>
      </c>
      <c r="CT225" s="464">
        <v>0.13</v>
      </c>
      <c r="CU225" s="31" t="str">
        <f t="shared" si="244"/>
        <v xml:space="preserve">  </v>
      </c>
      <c r="CW225" s="336">
        <f t="shared" si="268"/>
        <v>2.2068971307209679</v>
      </c>
      <c r="CX225" s="28">
        <v>6.6347644511361725</v>
      </c>
      <c r="CY225" s="227"/>
      <c r="CZ225" s="10">
        <v>1.2</v>
      </c>
      <c r="DA225" s="910">
        <v>0.7</v>
      </c>
      <c r="DB225" s="675" t="str">
        <f t="shared" si="269"/>
        <v xml:space="preserve">  </v>
      </c>
      <c r="DC225" s="519"/>
      <c r="DD225" s="28">
        <f t="shared" si="270"/>
        <v>0.74153249747992422</v>
      </c>
      <c r="DE225" s="28"/>
      <c r="DF225" s="28">
        <v>0.2</v>
      </c>
      <c r="DG225" s="28">
        <v>0.12</v>
      </c>
      <c r="DH225" s="28" t="str">
        <f t="shared" si="271"/>
        <v xml:space="preserve">  </v>
      </c>
      <c r="DI225" s="335"/>
      <c r="DJ225" s="31">
        <f t="shared" si="272"/>
        <v>2.0081892021184919</v>
      </c>
      <c r="DK225" s="550">
        <f t="shared" si="273"/>
        <v>2.1137022841258548</v>
      </c>
    </row>
    <row r="226" spans="1:116" ht="15" x14ac:dyDescent="0.25">
      <c r="A226" s="536" t="s">
        <v>2234</v>
      </c>
      <c r="B226" s="173" t="s">
        <v>1363</v>
      </c>
      <c r="C226" s="102" t="s">
        <v>584</v>
      </c>
      <c r="D226" s="419">
        <v>9</v>
      </c>
      <c r="E226" s="213"/>
      <c r="F226" s="421">
        <v>1</v>
      </c>
      <c r="G226" s="420">
        <v>11452800</v>
      </c>
      <c r="H226" s="420">
        <v>201212231100</v>
      </c>
      <c r="I226" s="420"/>
      <c r="J226" s="102" t="s">
        <v>763</v>
      </c>
      <c r="K226" s="164" t="s">
        <v>2557</v>
      </c>
      <c r="L226" s="165" t="s">
        <v>1660</v>
      </c>
      <c r="M226" s="419" t="s">
        <v>739</v>
      </c>
      <c r="N226" s="419"/>
      <c r="O226" s="419"/>
      <c r="P226" s="117">
        <v>41266</v>
      </c>
      <c r="Q226" s="112">
        <v>0.45833333333333331</v>
      </c>
      <c r="R226" s="102" t="s">
        <v>762</v>
      </c>
      <c r="S226" s="566" t="s">
        <v>762</v>
      </c>
      <c r="T226" s="567">
        <v>133.80000000000001</v>
      </c>
      <c r="U226" s="234">
        <v>155.6</v>
      </c>
      <c r="V226" s="33">
        <f t="shared" si="233"/>
        <v>21.799999999999983</v>
      </c>
      <c r="W226" s="234">
        <v>46</v>
      </c>
      <c r="X226" s="33">
        <f t="shared" si="234"/>
        <v>473.91304347826053</v>
      </c>
      <c r="Y226" s="281" t="str">
        <f t="shared" si="227"/>
        <v xml:space="preserve">  </v>
      </c>
      <c r="Z226" s="566" t="s">
        <v>762</v>
      </c>
      <c r="AA226" s="567">
        <v>132.80000000000001</v>
      </c>
      <c r="AB226" s="234">
        <v>154.9</v>
      </c>
      <c r="AC226" s="33">
        <f t="shared" si="235"/>
        <v>22.099999999999994</v>
      </c>
      <c r="AD226" s="234">
        <v>52</v>
      </c>
      <c r="AE226" s="33">
        <f t="shared" si="236"/>
        <v>424.99999999999989</v>
      </c>
      <c r="AF226" s="281" t="str">
        <f t="shared" si="228"/>
        <v xml:space="preserve">  </v>
      </c>
      <c r="AG226" s="566" t="s">
        <v>762</v>
      </c>
      <c r="AH226" s="567">
        <v>134</v>
      </c>
      <c r="AI226" s="234">
        <v>157.1</v>
      </c>
      <c r="AJ226" s="33">
        <f t="shared" si="237"/>
        <v>23.099999999999994</v>
      </c>
      <c r="AK226" s="234">
        <v>60</v>
      </c>
      <c r="AL226" s="33">
        <f t="shared" si="260"/>
        <v>384.99999999999994</v>
      </c>
      <c r="AM226" s="281" t="str">
        <f t="shared" si="226"/>
        <v xml:space="preserve">  </v>
      </c>
      <c r="AN226" s="49">
        <f t="shared" si="261"/>
        <v>427.97101449275345</v>
      </c>
      <c r="AO226" s="49">
        <f t="shared" si="262"/>
        <v>44.530916456759321</v>
      </c>
      <c r="AP226" s="49">
        <f t="shared" si="263"/>
        <v>10.405124400665066</v>
      </c>
      <c r="AQ226" s="9">
        <f t="shared" si="264"/>
        <v>3</v>
      </c>
      <c r="AR226" s="429" t="str">
        <f t="shared" si="229"/>
        <v xml:space="preserve">  </v>
      </c>
      <c r="AS226" s="494"/>
      <c r="AT226" s="662" t="s">
        <v>178</v>
      </c>
      <c r="AU226" s="662" t="s">
        <v>178</v>
      </c>
      <c r="AV226" s="662" t="s">
        <v>178</v>
      </c>
      <c r="AW226" s="661" t="s">
        <v>2720</v>
      </c>
      <c r="AX226" s="661" t="s">
        <v>2720</v>
      </c>
      <c r="AY226" s="10"/>
      <c r="AZ226" s="334"/>
      <c r="BA226" s="662" t="s">
        <v>178</v>
      </c>
      <c r="BB226" s="662" t="s">
        <v>178</v>
      </c>
      <c r="BC226" s="662" t="s">
        <v>178</v>
      </c>
      <c r="BD226" s="661" t="s">
        <v>2720</v>
      </c>
      <c r="BE226" s="661" t="s">
        <v>2720</v>
      </c>
      <c r="BF226" s="10" t="str">
        <f t="shared" si="238"/>
        <v xml:space="preserve">  </v>
      </c>
      <c r="BG226" s="334"/>
      <c r="BH226" s="852" t="s">
        <v>178</v>
      </c>
      <c r="BI226" s="700"/>
      <c r="BJ226" s="28">
        <v>9.7205094790100475</v>
      </c>
      <c r="BK226" s="28"/>
      <c r="BL226" s="28">
        <v>0.1</v>
      </c>
      <c r="BM226" s="28">
        <v>1</v>
      </c>
      <c r="BN226" s="31" t="str">
        <f t="shared" si="239"/>
        <v xml:space="preserve">  </v>
      </c>
      <c r="BP226" s="417"/>
      <c r="BQ226" s="716">
        <v>9.6588349444763855E-2</v>
      </c>
      <c r="BR226" s="716">
        <v>1.6097865170814143E-3</v>
      </c>
      <c r="BS226" s="727">
        <v>6.0000000000000001E-3</v>
      </c>
      <c r="BT226" s="716">
        <v>0.01</v>
      </c>
      <c r="BU226" s="31" t="str">
        <f t="shared" si="240"/>
        <v xml:space="preserve">  </v>
      </c>
      <c r="BV226" s="520"/>
      <c r="BW226" s="31">
        <f t="shared" si="265"/>
        <v>0.99365521584369232</v>
      </c>
      <c r="BX226" s="336"/>
      <c r="BY226" s="33">
        <v>194.15381910860839</v>
      </c>
      <c r="BZ226" s="31"/>
      <c r="CA226" s="680">
        <v>2</v>
      </c>
      <c r="CB226" s="680">
        <v>13</v>
      </c>
      <c r="CC226" s="680" t="str">
        <f t="shared" si="266"/>
        <v xml:space="preserve">  </v>
      </c>
      <c r="CD226" s="498"/>
      <c r="CE226" s="31">
        <v>92.012027316688261</v>
      </c>
      <c r="CF226" s="49"/>
      <c r="CG226" s="660">
        <v>0.5</v>
      </c>
      <c r="CH226" s="660">
        <v>3</v>
      </c>
      <c r="CI226" s="31" t="str">
        <f t="shared" si="242"/>
        <v xml:space="preserve">  </v>
      </c>
      <c r="CJ226" s="504"/>
      <c r="CK226" s="5">
        <v>1.2458974890616177</v>
      </c>
      <c r="CL226" s="5"/>
      <c r="CM226" s="227">
        <v>0.6</v>
      </c>
      <c r="CN226" s="227">
        <v>0.8</v>
      </c>
      <c r="CO226" s="31" t="str">
        <f t="shared" si="243"/>
        <v xml:space="preserve">  </v>
      </c>
      <c r="CP226" s="658"/>
      <c r="CQ226" s="28">
        <f t="shared" si="267"/>
        <v>0.52950643285118737</v>
      </c>
      <c r="CR226" s="28"/>
      <c r="CS226" s="227">
        <v>0.1</v>
      </c>
      <c r="CT226" s="464">
        <v>0.13</v>
      </c>
      <c r="CU226" s="31" t="str">
        <f t="shared" si="244"/>
        <v xml:space="preserve">  </v>
      </c>
      <c r="CW226" s="336">
        <f t="shared" si="268"/>
        <v>0.64170640308891924</v>
      </c>
      <c r="CX226" s="28">
        <v>4.6459652790511248</v>
      </c>
      <c r="CY226" s="227"/>
      <c r="CZ226" s="10">
        <v>1.2</v>
      </c>
      <c r="DA226" s="910">
        <v>0.7</v>
      </c>
      <c r="DB226" s="675" t="str">
        <f t="shared" si="269"/>
        <v xml:space="preserve">  </v>
      </c>
      <c r="DC226" s="519"/>
      <c r="DD226" s="28">
        <f t="shared" si="270"/>
        <v>1.7886966324346829</v>
      </c>
      <c r="DE226" s="28"/>
      <c r="DF226" s="28">
        <v>0.2</v>
      </c>
      <c r="DG226" s="28">
        <v>0.12</v>
      </c>
      <c r="DH226" s="28" t="str">
        <f t="shared" si="271"/>
        <v xml:space="preserve">  </v>
      </c>
      <c r="DI226" s="335"/>
      <c r="DJ226" s="31">
        <f t="shared" si="272"/>
        <v>2.3929301521759929</v>
      </c>
      <c r="DK226" s="550">
        <f t="shared" si="273"/>
        <v>1.9439813300475624</v>
      </c>
    </row>
    <row r="227" spans="1:116" ht="45" x14ac:dyDescent="0.25">
      <c r="A227" s="536" t="s">
        <v>2235</v>
      </c>
      <c r="B227" s="173" t="s">
        <v>1364</v>
      </c>
      <c r="C227" s="419" t="s">
        <v>584</v>
      </c>
      <c r="D227" s="419">
        <v>9</v>
      </c>
      <c r="E227" s="213"/>
      <c r="F227" s="421">
        <v>1</v>
      </c>
      <c r="G227" s="420">
        <v>11452900</v>
      </c>
      <c r="H227" s="420">
        <v>201212231130</v>
      </c>
      <c r="I227" s="420"/>
      <c r="J227" s="102" t="s">
        <v>765</v>
      </c>
      <c r="K227" s="663" t="s">
        <v>2558</v>
      </c>
      <c r="L227" s="165" t="s">
        <v>729</v>
      </c>
      <c r="M227" s="419" t="s">
        <v>729</v>
      </c>
      <c r="N227" s="419"/>
      <c r="O227" s="419"/>
      <c r="P227" s="117">
        <v>41266</v>
      </c>
      <c r="Q227" s="112">
        <v>0.47916666666666669</v>
      </c>
      <c r="R227" s="102" t="s">
        <v>764</v>
      </c>
      <c r="S227" s="566" t="s">
        <v>764</v>
      </c>
      <c r="T227" s="567">
        <v>132.69999999999999</v>
      </c>
      <c r="U227" s="234">
        <v>153.4</v>
      </c>
      <c r="V227" s="33">
        <f t="shared" si="233"/>
        <v>20.700000000000017</v>
      </c>
      <c r="W227" s="234">
        <v>53</v>
      </c>
      <c r="X227" s="33">
        <f t="shared" si="234"/>
        <v>390.56603773584936</v>
      </c>
      <c r="Y227" s="281" t="str">
        <f t="shared" si="227"/>
        <v xml:space="preserve">  </v>
      </c>
      <c r="Z227" s="566" t="s">
        <v>764</v>
      </c>
      <c r="AA227" s="567">
        <v>133.69999999999999</v>
      </c>
      <c r="AB227" s="234">
        <v>157.1</v>
      </c>
      <c r="AC227" s="33">
        <f t="shared" si="235"/>
        <v>23.400000000000006</v>
      </c>
      <c r="AD227" s="234">
        <v>59</v>
      </c>
      <c r="AE227" s="33">
        <f t="shared" si="236"/>
        <v>396.61016949152554</v>
      </c>
      <c r="AF227" s="281" t="str">
        <f t="shared" si="228"/>
        <v xml:space="preserve">  </v>
      </c>
      <c r="AG227" s="566" t="s">
        <v>764</v>
      </c>
      <c r="AH227" s="567">
        <v>134.30000000000001</v>
      </c>
      <c r="AI227" s="234">
        <v>148.9</v>
      </c>
      <c r="AJ227" s="33">
        <f t="shared" si="237"/>
        <v>14.599999999999994</v>
      </c>
      <c r="AK227" s="234">
        <v>39</v>
      </c>
      <c r="AL227" s="33">
        <f t="shared" si="260"/>
        <v>374.35897435897419</v>
      </c>
      <c r="AM227" s="281" t="str">
        <f t="shared" si="226"/>
        <v xml:space="preserve">  </v>
      </c>
      <c r="AN227" s="49">
        <f t="shared" si="261"/>
        <v>387.17839386211637</v>
      </c>
      <c r="AO227" s="49">
        <f t="shared" si="262"/>
        <v>11.505912370088245</v>
      </c>
      <c r="AP227" s="49">
        <f t="shared" si="263"/>
        <v>2.9717341030620061</v>
      </c>
      <c r="AQ227" s="9">
        <f t="shared" si="264"/>
        <v>3</v>
      </c>
      <c r="AR227" s="429" t="str">
        <f t="shared" si="229"/>
        <v xml:space="preserve">  </v>
      </c>
      <c r="AS227" s="494"/>
      <c r="AT227" s="662" t="s">
        <v>178</v>
      </c>
      <c r="AU227" s="662" t="s">
        <v>178</v>
      </c>
      <c r="AV227" s="662" t="s">
        <v>178</v>
      </c>
      <c r="AW227" s="661" t="s">
        <v>2720</v>
      </c>
      <c r="AX227" s="661" t="s">
        <v>2720</v>
      </c>
      <c r="AY227" s="10"/>
      <c r="AZ227" s="334"/>
      <c r="BA227" s="662" t="s">
        <v>178</v>
      </c>
      <c r="BB227" s="662" t="s">
        <v>178</v>
      </c>
      <c r="BC227" s="662" t="s">
        <v>178</v>
      </c>
      <c r="BD227" s="661" t="s">
        <v>2720</v>
      </c>
      <c r="BE227" s="661" t="s">
        <v>2720</v>
      </c>
      <c r="BF227" s="10" t="str">
        <f t="shared" si="238"/>
        <v xml:space="preserve">  </v>
      </c>
      <c r="BG227" s="334"/>
      <c r="BH227" s="852" t="s">
        <v>178</v>
      </c>
      <c r="BI227" s="700"/>
      <c r="BJ227" s="28">
        <v>11.408223307921665</v>
      </c>
      <c r="BK227" s="28"/>
      <c r="BL227" s="28">
        <v>0.1</v>
      </c>
      <c r="BM227" s="28">
        <v>1</v>
      </c>
      <c r="BN227" s="31" t="str">
        <f t="shared" si="239"/>
        <v xml:space="preserve">  </v>
      </c>
      <c r="BP227" s="417"/>
      <c r="BQ227" s="716">
        <v>7.7120818273926181E-2</v>
      </c>
      <c r="BS227" s="727">
        <v>6.0000000000000001E-3</v>
      </c>
      <c r="BT227" s="716">
        <v>0.01</v>
      </c>
      <c r="BU227" s="31" t="str">
        <f t="shared" si="240"/>
        <v xml:space="preserve">  </v>
      </c>
      <c r="BV227" s="520"/>
      <c r="BW227" s="31">
        <f t="shared" si="265"/>
        <v>0.67601077040957713</v>
      </c>
      <c r="BX227" s="336"/>
      <c r="BY227" s="33">
        <v>187.52572873410489</v>
      </c>
      <c r="BZ227" s="31"/>
      <c r="CA227" s="680">
        <v>2</v>
      </c>
      <c r="CB227" s="680">
        <v>13</v>
      </c>
      <c r="CC227" s="680" t="str">
        <f t="shared" si="266"/>
        <v xml:space="preserve">  </v>
      </c>
      <c r="CD227" s="498"/>
      <c r="CE227" s="31">
        <v>73.241180845207069</v>
      </c>
      <c r="CF227" s="49"/>
      <c r="CG227" s="660">
        <v>0.5</v>
      </c>
      <c r="CH227" s="660">
        <v>3</v>
      </c>
      <c r="CI227" s="31" t="str">
        <f t="shared" si="242"/>
        <v xml:space="preserve">  </v>
      </c>
      <c r="CJ227" s="504"/>
      <c r="CK227" s="5">
        <v>1.3866346887802965</v>
      </c>
      <c r="CL227" s="5"/>
      <c r="CM227" s="227">
        <v>0.6</v>
      </c>
      <c r="CN227" s="227">
        <v>0.8</v>
      </c>
      <c r="CO227" s="31" t="str">
        <f t="shared" si="243"/>
        <v xml:space="preserve">  </v>
      </c>
      <c r="CP227" s="658"/>
      <c r="CQ227" s="28">
        <f t="shared" si="267"/>
        <v>0.54995341893998217</v>
      </c>
      <c r="CR227" s="28"/>
      <c r="CS227" s="227">
        <v>0.1</v>
      </c>
      <c r="CT227" s="464">
        <v>0.13</v>
      </c>
      <c r="CU227" s="31" t="str">
        <f t="shared" si="244"/>
        <v xml:space="preserve">  </v>
      </c>
      <c r="CW227" s="336">
        <f t="shared" si="268"/>
        <v>0.73943703519554027</v>
      </c>
      <c r="CX227" s="28">
        <v>4.083782265832606</v>
      </c>
      <c r="CY227" s="227"/>
      <c r="CZ227" s="10">
        <v>1.2</v>
      </c>
      <c r="DA227" s="910">
        <v>0.7</v>
      </c>
      <c r="DB227" s="675" t="str">
        <f t="shared" si="269"/>
        <v xml:space="preserve">  </v>
      </c>
      <c r="DC227" s="519"/>
      <c r="DD227" s="28">
        <f t="shared" si="270"/>
        <v>1.5288005405424621</v>
      </c>
      <c r="DE227" s="28"/>
      <c r="DF227" s="28">
        <v>0.2</v>
      </c>
      <c r="DG227" s="28">
        <v>0.12</v>
      </c>
      <c r="DH227" s="28" t="str">
        <f t="shared" si="271"/>
        <v xml:space="preserve">  </v>
      </c>
      <c r="DI227" s="335"/>
      <c r="DJ227" s="31">
        <f t="shared" si="272"/>
        <v>2.177718382112277</v>
      </c>
      <c r="DK227" s="550">
        <f t="shared" si="273"/>
        <v>2.0873510269769326</v>
      </c>
    </row>
    <row r="228" spans="1:116" ht="45" x14ac:dyDescent="0.25">
      <c r="A228" s="536" t="s">
        <v>2236</v>
      </c>
      <c r="B228" s="173" t="s">
        <v>1365</v>
      </c>
      <c r="C228" s="419" t="s">
        <v>584</v>
      </c>
      <c r="D228" s="419">
        <v>9</v>
      </c>
      <c r="E228" s="213"/>
      <c r="F228" s="421">
        <v>1</v>
      </c>
      <c r="G228" s="420">
        <v>11452600</v>
      </c>
      <c r="H228" s="420">
        <v>201212241000</v>
      </c>
      <c r="I228" s="420"/>
      <c r="J228" s="102" t="s">
        <v>767</v>
      </c>
      <c r="K228" s="663" t="s">
        <v>2556</v>
      </c>
      <c r="L228" s="163" t="s">
        <v>1658</v>
      </c>
      <c r="M228" s="419" t="s">
        <v>536</v>
      </c>
      <c r="N228" s="419"/>
      <c r="O228" s="419"/>
      <c r="P228" s="117">
        <v>41267</v>
      </c>
      <c r="Q228" s="112">
        <v>0.41666666666666669</v>
      </c>
      <c r="R228" s="102" t="s">
        <v>766</v>
      </c>
      <c r="S228" s="566" t="s">
        <v>766</v>
      </c>
      <c r="T228" s="567">
        <v>133.6</v>
      </c>
      <c r="U228" s="234">
        <v>172.5</v>
      </c>
      <c r="V228" s="33">
        <f t="shared" si="233"/>
        <v>38.900000000000006</v>
      </c>
      <c r="W228" s="234">
        <v>20</v>
      </c>
      <c r="X228" s="33">
        <f t="shared" si="234"/>
        <v>1945.0000000000002</v>
      </c>
      <c r="Y228" s="281" t="str">
        <f t="shared" si="227"/>
        <v xml:space="preserve">  </v>
      </c>
      <c r="Z228" s="566" t="s">
        <v>766</v>
      </c>
      <c r="AA228" s="567">
        <v>133.4</v>
      </c>
      <c r="AB228" s="234">
        <v>192.20000000000002</v>
      </c>
      <c r="AC228" s="33">
        <f t="shared" si="235"/>
        <v>58.800000000000011</v>
      </c>
      <c r="AD228" s="234">
        <v>30</v>
      </c>
      <c r="AE228" s="33">
        <f t="shared" si="236"/>
        <v>1960.0000000000005</v>
      </c>
      <c r="AF228" s="281" t="str">
        <f t="shared" si="228"/>
        <v xml:space="preserve">  </v>
      </c>
      <c r="AG228" s="566" t="s">
        <v>766</v>
      </c>
      <c r="AH228" s="567">
        <v>133.30000000000001</v>
      </c>
      <c r="AI228" s="234">
        <v>172.7</v>
      </c>
      <c r="AJ228" s="33">
        <f t="shared" si="237"/>
        <v>39.399999999999977</v>
      </c>
      <c r="AK228" s="234">
        <v>20</v>
      </c>
      <c r="AL228" s="33">
        <f t="shared" si="260"/>
        <v>1969.9999999999989</v>
      </c>
      <c r="AM228" s="281" t="str">
        <f t="shared" si="226"/>
        <v xml:space="preserve">  </v>
      </c>
      <c r="AN228" s="49">
        <f t="shared" si="261"/>
        <v>1958.3333333333333</v>
      </c>
      <c r="AO228" s="49">
        <f t="shared" si="262"/>
        <v>12.583057392117299</v>
      </c>
      <c r="AP228" s="49">
        <f t="shared" si="263"/>
        <v>0.64253910087407484</v>
      </c>
      <c r="AQ228" s="9">
        <f t="shared" si="264"/>
        <v>3</v>
      </c>
      <c r="AR228" s="429" t="str">
        <f t="shared" si="229"/>
        <v xml:space="preserve">  </v>
      </c>
      <c r="AS228" s="494"/>
      <c r="AT228" s="662" t="s">
        <v>178</v>
      </c>
      <c r="AU228" s="662" t="s">
        <v>178</v>
      </c>
      <c r="AV228" s="662" t="s">
        <v>178</v>
      </c>
      <c r="AW228" s="661" t="s">
        <v>2720</v>
      </c>
      <c r="AX228" s="661" t="s">
        <v>2720</v>
      </c>
      <c r="AY228" s="10"/>
      <c r="AZ228" s="334"/>
      <c r="BA228" s="662" t="s">
        <v>178</v>
      </c>
      <c r="BB228" s="662" t="s">
        <v>178</v>
      </c>
      <c r="BC228" s="662" t="s">
        <v>178</v>
      </c>
      <c r="BD228" s="661" t="s">
        <v>2720</v>
      </c>
      <c r="BE228" s="661" t="s">
        <v>2720</v>
      </c>
      <c r="BF228" s="10" t="str">
        <f t="shared" si="238"/>
        <v xml:space="preserve">  </v>
      </c>
      <c r="BG228" s="334"/>
      <c r="BH228" s="852" t="s">
        <v>178</v>
      </c>
      <c r="BI228" s="700"/>
      <c r="BJ228" s="28">
        <v>14.230825792506709</v>
      </c>
      <c r="BK228" s="28">
        <v>0.18676455503218925</v>
      </c>
      <c r="BL228" s="28">
        <v>0.1</v>
      </c>
      <c r="BM228" s="28">
        <v>1</v>
      </c>
      <c r="BN228" s="31" t="str">
        <f t="shared" si="239"/>
        <v xml:space="preserve">  </v>
      </c>
      <c r="BP228" s="417"/>
      <c r="BQ228" s="716">
        <v>5.9999699828923989E-2</v>
      </c>
      <c r="BS228" s="727">
        <v>6.0000000000000001E-3</v>
      </c>
      <c r="BT228" s="716">
        <v>0.01</v>
      </c>
      <c r="BU228" s="31" t="str">
        <f t="shared" si="240"/>
        <v xml:space="preserve">  </v>
      </c>
      <c r="BV228" s="520"/>
      <c r="BW228" s="31">
        <f t="shared" si="265"/>
        <v>0.42161783654548729</v>
      </c>
      <c r="BX228" s="336"/>
      <c r="BY228" s="33">
        <v>229.68130680101646</v>
      </c>
      <c r="BZ228" s="31"/>
      <c r="CA228" s="680">
        <v>2</v>
      </c>
      <c r="CB228" s="680">
        <v>13</v>
      </c>
      <c r="CC228" s="680" t="str">
        <f t="shared" si="266"/>
        <v xml:space="preserve">  </v>
      </c>
      <c r="CD228" s="498"/>
      <c r="CE228" s="31">
        <v>446.73014172797707</v>
      </c>
      <c r="CF228" s="49"/>
      <c r="CG228" s="660">
        <v>0.5</v>
      </c>
      <c r="CH228" s="660">
        <v>3</v>
      </c>
      <c r="CI228" s="31" t="str">
        <f t="shared" si="242"/>
        <v xml:space="preserve">  </v>
      </c>
      <c r="CJ228" s="504"/>
      <c r="CK228" s="5">
        <v>1.0107420545370873</v>
      </c>
      <c r="CL228" s="5"/>
      <c r="CM228" s="227">
        <v>0.6</v>
      </c>
      <c r="CN228" s="227">
        <v>0.8</v>
      </c>
      <c r="CO228" s="31" t="str">
        <f t="shared" si="243"/>
        <v xml:space="preserve">  </v>
      </c>
      <c r="CP228" s="658"/>
      <c r="CQ228" s="28">
        <f t="shared" si="267"/>
        <v>1.9810544268926915</v>
      </c>
      <c r="CR228" s="28"/>
      <c r="CS228" s="227">
        <v>0.1</v>
      </c>
      <c r="CT228" s="464">
        <v>0.13</v>
      </c>
      <c r="CU228" s="31" t="str">
        <f t="shared" si="244"/>
        <v xml:space="preserve">  </v>
      </c>
      <c r="CW228" s="336">
        <f t="shared" si="268"/>
        <v>0.44006282819208264</v>
      </c>
      <c r="CX228" s="28">
        <v>4.7416097983322079</v>
      </c>
      <c r="CY228" s="227"/>
      <c r="CZ228" s="10">
        <v>1.2</v>
      </c>
      <c r="DA228" s="910">
        <v>0.7</v>
      </c>
      <c r="DB228" s="675" t="str">
        <f t="shared" si="269"/>
        <v xml:space="preserve">  </v>
      </c>
      <c r="DC228" s="519"/>
      <c r="DD228" s="28">
        <f t="shared" si="270"/>
        <v>9.3409713027144434</v>
      </c>
      <c r="DE228" s="28"/>
      <c r="DF228" s="28">
        <v>0.2</v>
      </c>
      <c r="DG228" s="28">
        <v>0.12</v>
      </c>
      <c r="DH228" s="28" t="str">
        <f t="shared" si="271"/>
        <v xml:space="preserve">  </v>
      </c>
      <c r="DI228" s="335"/>
      <c r="DJ228" s="31">
        <f t="shared" si="272"/>
        <v>2.0644299984064807</v>
      </c>
      <c r="DK228" s="550">
        <f t="shared" si="273"/>
        <v>2.0909650883602899</v>
      </c>
    </row>
    <row r="229" spans="1:116" ht="15" x14ac:dyDescent="0.25">
      <c r="A229" s="536" t="s">
        <v>2237</v>
      </c>
      <c r="B229" s="173" t="s">
        <v>1366</v>
      </c>
      <c r="C229" s="419" t="s">
        <v>584</v>
      </c>
      <c r="D229" s="419">
        <v>9</v>
      </c>
      <c r="E229" s="213"/>
      <c r="F229" s="421">
        <v>1</v>
      </c>
      <c r="G229" s="420">
        <v>384115121402501</v>
      </c>
      <c r="H229" s="420">
        <v>201212241150</v>
      </c>
      <c r="I229" s="420"/>
      <c r="J229" s="102" t="s">
        <v>769</v>
      </c>
      <c r="K229" s="164" t="s">
        <v>2559</v>
      </c>
      <c r="L229" s="165" t="s">
        <v>1680</v>
      </c>
      <c r="M229" s="419" t="s">
        <v>736</v>
      </c>
      <c r="N229" s="419"/>
      <c r="O229" s="419"/>
      <c r="P229" s="117">
        <v>41267</v>
      </c>
      <c r="Q229" s="112">
        <v>0.49305555555555558</v>
      </c>
      <c r="R229" s="102" t="s">
        <v>768</v>
      </c>
      <c r="S229" s="566" t="s">
        <v>768</v>
      </c>
      <c r="T229" s="567">
        <v>134.5</v>
      </c>
      <c r="U229" s="234">
        <v>149.60000000000002</v>
      </c>
      <c r="V229" s="33">
        <f t="shared" si="233"/>
        <v>15.100000000000023</v>
      </c>
      <c r="W229" s="234">
        <v>50</v>
      </c>
      <c r="X229" s="33">
        <f t="shared" si="234"/>
        <v>302.00000000000045</v>
      </c>
      <c r="Y229" s="281" t="str">
        <f t="shared" si="227"/>
        <v xml:space="preserve">  </v>
      </c>
      <c r="Z229" s="566" t="s">
        <v>768</v>
      </c>
      <c r="AA229" s="567">
        <v>134.1</v>
      </c>
      <c r="AB229" s="234">
        <v>150</v>
      </c>
      <c r="AC229" s="33">
        <f t="shared" si="235"/>
        <v>15.900000000000006</v>
      </c>
      <c r="AD229" s="234">
        <v>50</v>
      </c>
      <c r="AE229" s="33">
        <f t="shared" si="236"/>
        <v>318.00000000000011</v>
      </c>
      <c r="AF229" s="281" t="str">
        <f t="shared" si="228"/>
        <v xml:space="preserve">  </v>
      </c>
      <c r="AG229" s="566" t="s">
        <v>768</v>
      </c>
      <c r="AH229" s="567">
        <v>126.8</v>
      </c>
      <c r="AI229" s="234">
        <v>135.1</v>
      </c>
      <c r="AJ229" s="33">
        <f t="shared" si="237"/>
        <v>8.2999999999999972</v>
      </c>
      <c r="AK229" s="234">
        <v>25</v>
      </c>
      <c r="AL229" s="33">
        <f t="shared" si="260"/>
        <v>331.99999999999989</v>
      </c>
      <c r="AM229" s="281" t="str">
        <f t="shared" si="226"/>
        <v xml:space="preserve">  </v>
      </c>
      <c r="AN229" s="49">
        <f t="shared" si="261"/>
        <v>317.33333333333348</v>
      </c>
      <c r="AO229" s="49">
        <f t="shared" si="262"/>
        <v>15.011106998929986</v>
      </c>
      <c r="AP229" s="49">
        <f t="shared" si="263"/>
        <v>4.7303908610073462</v>
      </c>
      <c r="AQ229" s="9">
        <f t="shared" si="264"/>
        <v>3</v>
      </c>
      <c r="AR229" s="429" t="str">
        <f t="shared" si="229"/>
        <v xml:space="preserve">  </v>
      </c>
      <c r="AS229" s="494"/>
      <c r="AT229" s="662" t="s">
        <v>178</v>
      </c>
      <c r="AU229" s="662" t="s">
        <v>178</v>
      </c>
      <c r="AV229" s="662" t="s">
        <v>178</v>
      </c>
      <c r="AW229" s="661" t="s">
        <v>2720</v>
      </c>
      <c r="AX229" s="661" t="s">
        <v>2720</v>
      </c>
      <c r="AY229" s="10"/>
      <c r="AZ229" s="334"/>
      <c r="BA229" s="662" t="s">
        <v>178</v>
      </c>
      <c r="BB229" s="662" t="s">
        <v>178</v>
      </c>
      <c r="BC229" s="662" t="s">
        <v>178</v>
      </c>
      <c r="BD229" s="661" t="s">
        <v>2720</v>
      </c>
      <c r="BE229" s="661" t="s">
        <v>2720</v>
      </c>
      <c r="BF229" s="10" t="str">
        <f t="shared" si="238"/>
        <v xml:space="preserve">  </v>
      </c>
      <c r="BG229" s="334"/>
      <c r="BH229" s="852" t="s">
        <v>178</v>
      </c>
      <c r="BI229" s="700"/>
      <c r="BJ229" s="28">
        <v>10.398933625782815</v>
      </c>
      <c r="BK229" s="28"/>
      <c r="BL229" s="28">
        <v>0.1</v>
      </c>
      <c r="BM229" s="28">
        <v>1</v>
      </c>
      <c r="BN229" s="31" t="str">
        <f t="shared" si="239"/>
        <v xml:space="preserve">  </v>
      </c>
      <c r="BP229" s="417"/>
      <c r="BQ229" s="716">
        <v>0.40228943315166266</v>
      </c>
      <c r="BS229" s="727">
        <v>6.0000000000000001E-3</v>
      </c>
      <c r="BT229" s="716">
        <v>0.01</v>
      </c>
      <c r="BU229" s="31" t="str">
        <f t="shared" si="240"/>
        <v xml:space="preserve">  </v>
      </c>
      <c r="BV229" s="520"/>
      <c r="BW229" s="31">
        <f t="shared" si="265"/>
        <v>3.8685642934986899</v>
      </c>
      <c r="BX229" s="336"/>
      <c r="BY229" s="33">
        <v>393.14340094150685</v>
      </c>
      <c r="BZ229" s="31"/>
      <c r="CA229" s="680">
        <v>2</v>
      </c>
      <c r="CB229" s="680">
        <v>13</v>
      </c>
      <c r="CC229" s="680" t="str">
        <f t="shared" si="266"/>
        <v xml:space="preserve">  </v>
      </c>
      <c r="CD229" s="498"/>
      <c r="CE229" s="31">
        <v>118.72930708433525</v>
      </c>
      <c r="CF229" s="49"/>
      <c r="CG229" s="660">
        <v>0.5</v>
      </c>
      <c r="CH229" s="660">
        <v>3</v>
      </c>
      <c r="CI229" s="31" t="str">
        <f t="shared" si="242"/>
        <v xml:space="preserve">  </v>
      </c>
      <c r="CJ229" s="504"/>
      <c r="CK229" s="5">
        <v>7.1090414699872744</v>
      </c>
      <c r="CL229" s="5"/>
      <c r="CM229" s="227">
        <v>0.6</v>
      </c>
      <c r="CN229" s="227">
        <v>0.8</v>
      </c>
      <c r="CO229" s="31" t="str">
        <f t="shared" si="243"/>
        <v xml:space="preserve">  </v>
      </c>
      <c r="CP229" s="658"/>
      <c r="CQ229" s="28">
        <f t="shared" si="267"/>
        <v>2.2606751874559539</v>
      </c>
      <c r="CR229" s="28"/>
      <c r="CS229" s="227">
        <v>0.1</v>
      </c>
      <c r="CT229" s="464">
        <v>0.13</v>
      </c>
      <c r="CU229" s="31" t="str">
        <f t="shared" si="244"/>
        <v xml:space="preserve">  </v>
      </c>
      <c r="CW229" s="336">
        <f t="shared" si="268"/>
        <v>1.808256593640492</v>
      </c>
      <c r="CX229" s="28">
        <v>8.9075655591124683</v>
      </c>
      <c r="CY229" s="227"/>
      <c r="CZ229" s="10">
        <v>1.2</v>
      </c>
      <c r="DA229" s="910">
        <v>0.7</v>
      </c>
      <c r="DB229" s="675" t="str">
        <f t="shared" si="269"/>
        <v xml:space="preserve">  </v>
      </c>
      <c r="DC229" s="519"/>
      <c r="DD229" s="28">
        <f t="shared" si="270"/>
        <v>2.9573117656253385</v>
      </c>
      <c r="DE229" s="28"/>
      <c r="DF229" s="28">
        <v>0.2</v>
      </c>
      <c r="DG229" s="28">
        <v>0.12</v>
      </c>
      <c r="DH229" s="28" t="str">
        <f t="shared" si="271"/>
        <v xml:space="preserve">  </v>
      </c>
      <c r="DI229" s="335"/>
      <c r="DJ229" s="31">
        <f t="shared" si="272"/>
        <v>2.2657293846928295</v>
      </c>
      <c r="DK229" s="550">
        <f t="shared" si="273"/>
        <v>2.4908018401258878</v>
      </c>
    </row>
    <row r="230" spans="1:116" ht="15" x14ac:dyDescent="0.25">
      <c r="A230" s="536" t="s">
        <v>2238</v>
      </c>
      <c r="B230" s="173" t="s">
        <v>1367</v>
      </c>
      <c r="C230" s="102" t="s">
        <v>584</v>
      </c>
      <c r="D230" s="419">
        <v>9</v>
      </c>
      <c r="E230" s="213"/>
      <c r="F230" s="421">
        <v>1</v>
      </c>
      <c r="G230" s="420">
        <v>11452800</v>
      </c>
      <c r="H230" s="420">
        <v>201212241240</v>
      </c>
      <c r="I230" s="420"/>
      <c r="J230" s="102" t="s">
        <v>771</v>
      </c>
      <c r="K230" s="164" t="s">
        <v>2557</v>
      </c>
      <c r="L230" s="165" t="s">
        <v>1660</v>
      </c>
      <c r="M230" s="419" t="s">
        <v>739</v>
      </c>
      <c r="N230" s="419"/>
      <c r="O230" s="419"/>
      <c r="P230" s="117">
        <v>41267</v>
      </c>
      <c r="Q230" s="112">
        <v>0.52777777777777779</v>
      </c>
      <c r="R230" s="102" t="s">
        <v>770</v>
      </c>
      <c r="S230" s="566" t="s">
        <v>770</v>
      </c>
      <c r="T230" s="567">
        <v>133.4</v>
      </c>
      <c r="U230" s="234">
        <v>163.20000000000002</v>
      </c>
      <c r="V230" s="33">
        <f t="shared" si="233"/>
        <v>29.800000000000011</v>
      </c>
      <c r="W230" s="234">
        <v>20</v>
      </c>
      <c r="X230" s="33">
        <f t="shared" si="234"/>
        <v>1490.0000000000005</v>
      </c>
      <c r="Y230" s="281" t="str">
        <f t="shared" si="227"/>
        <v xml:space="preserve">  </v>
      </c>
      <c r="Z230" s="566" t="s">
        <v>770</v>
      </c>
      <c r="AA230" s="567">
        <v>132.80000000000001</v>
      </c>
      <c r="AB230" s="234">
        <v>164.6</v>
      </c>
      <c r="AC230" s="33">
        <f t="shared" si="235"/>
        <v>31.799999999999983</v>
      </c>
      <c r="AD230" s="234">
        <v>20</v>
      </c>
      <c r="AE230" s="33">
        <f t="shared" si="236"/>
        <v>1589.9999999999991</v>
      </c>
      <c r="AF230" s="281" t="str">
        <f t="shared" si="228"/>
        <v xml:space="preserve">  </v>
      </c>
      <c r="AG230" s="566" t="s">
        <v>770</v>
      </c>
      <c r="AH230" s="567">
        <v>127.5</v>
      </c>
      <c r="AI230" s="234">
        <v>159.20000000000002</v>
      </c>
      <c r="AJ230" s="33">
        <f t="shared" si="237"/>
        <v>31.700000000000017</v>
      </c>
      <c r="AK230" s="234">
        <v>20</v>
      </c>
      <c r="AL230" s="33">
        <f t="shared" si="260"/>
        <v>1585.0000000000009</v>
      </c>
      <c r="AM230" s="281" t="str">
        <f t="shared" si="226"/>
        <v xml:space="preserve">  </v>
      </c>
      <c r="AN230" s="49">
        <f t="shared" si="261"/>
        <v>1555</v>
      </c>
      <c r="AO230" s="49">
        <f t="shared" si="262"/>
        <v>56.347138347922922</v>
      </c>
      <c r="AP230" s="49">
        <f t="shared" si="263"/>
        <v>3.6236101831461682</v>
      </c>
      <c r="AQ230" s="9">
        <f t="shared" si="264"/>
        <v>3</v>
      </c>
      <c r="AR230" s="429" t="str">
        <f t="shared" si="229"/>
        <v xml:space="preserve">  </v>
      </c>
      <c r="AS230" s="494"/>
      <c r="AT230" s="662" t="s">
        <v>178</v>
      </c>
      <c r="AU230" s="662" t="s">
        <v>178</v>
      </c>
      <c r="AV230" s="662" t="s">
        <v>178</v>
      </c>
      <c r="AW230" s="661" t="s">
        <v>2720</v>
      </c>
      <c r="AX230" s="661" t="s">
        <v>2720</v>
      </c>
      <c r="AY230" s="10"/>
      <c r="AZ230" s="334"/>
      <c r="BA230" s="662" t="s">
        <v>178</v>
      </c>
      <c r="BB230" s="662" t="s">
        <v>178</v>
      </c>
      <c r="BC230" s="662" t="s">
        <v>178</v>
      </c>
      <c r="BD230" s="661" t="s">
        <v>2720</v>
      </c>
      <c r="BE230" s="661" t="s">
        <v>2720</v>
      </c>
      <c r="BF230" s="10" t="str">
        <f t="shared" si="238"/>
        <v xml:space="preserve">  </v>
      </c>
      <c r="BG230" s="334"/>
      <c r="BH230" s="852" t="s">
        <v>178</v>
      </c>
      <c r="BI230" s="700"/>
      <c r="BJ230" s="28">
        <v>11.848923085526593</v>
      </c>
      <c r="BK230" s="28"/>
      <c r="BL230" s="28">
        <v>0.1</v>
      </c>
      <c r="BM230" s="28">
        <v>1</v>
      </c>
      <c r="BN230" s="31" t="str">
        <f t="shared" si="239"/>
        <v xml:space="preserve">  </v>
      </c>
      <c r="BP230" s="417"/>
      <c r="BQ230" s="716">
        <v>6.8160055391272123E-2</v>
      </c>
      <c r="BS230" s="727">
        <v>6.0000000000000001E-3</v>
      </c>
      <c r="BT230" s="716">
        <v>0.01</v>
      </c>
      <c r="BU230" s="31" t="str">
        <f t="shared" si="240"/>
        <v xml:space="preserve">  </v>
      </c>
      <c r="BV230" s="520"/>
      <c r="BW230" s="31">
        <f t="shared" si="265"/>
        <v>0.57524261824713274</v>
      </c>
      <c r="BX230" s="336"/>
      <c r="BY230" s="33">
        <v>167.92365178139451</v>
      </c>
      <c r="BZ230" s="31"/>
      <c r="CA230" s="680">
        <v>2</v>
      </c>
      <c r="CB230" s="680">
        <v>13</v>
      </c>
      <c r="CC230" s="680" t="str">
        <f t="shared" si="266"/>
        <v xml:space="preserve">  </v>
      </c>
      <c r="CD230" s="498"/>
      <c r="CE230" s="31">
        <v>250.2062411542779</v>
      </c>
      <c r="CF230" s="49"/>
      <c r="CG230" s="660">
        <v>0.5</v>
      </c>
      <c r="CH230" s="660">
        <v>3</v>
      </c>
      <c r="CI230" s="31" t="str">
        <f t="shared" si="242"/>
        <v xml:space="preserve">  </v>
      </c>
      <c r="CJ230" s="504"/>
      <c r="CK230" s="5">
        <v>0.98576556225091139</v>
      </c>
      <c r="CL230" s="5"/>
      <c r="CM230" s="227">
        <v>0.6</v>
      </c>
      <c r="CN230" s="227">
        <v>0.8</v>
      </c>
      <c r="CO230" s="31" t="str">
        <f t="shared" si="243"/>
        <v xml:space="preserve">  </v>
      </c>
      <c r="CP230" s="658"/>
      <c r="CQ230" s="28">
        <f t="shared" si="267"/>
        <v>1.5673672439789483</v>
      </c>
      <c r="CR230" s="28"/>
      <c r="CS230" s="227">
        <v>0.1</v>
      </c>
      <c r="CT230" s="464">
        <v>0.13</v>
      </c>
      <c r="CU230" s="31" t="str">
        <f t="shared" si="244"/>
        <v xml:space="preserve">  </v>
      </c>
      <c r="CW230" s="336">
        <f t="shared" si="268"/>
        <v>0.5870319944769874</v>
      </c>
      <c r="CX230" s="28">
        <v>4.1880453924513397</v>
      </c>
      <c r="CY230" s="227"/>
      <c r="CZ230" s="10">
        <v>1.2</v>
      </c>
      <c r="DA230" s="910">
        <v>0.7</v>
      </c>
      <c r="DB230" s="675" t="str">
        <f t="shared" si="269"/>
        <v xml:space="preserve">  </v>
      </c>
      <c r="DC230" s="519"/>
      <c r="DD230" s="28">
        <f t="shared" si="270"/>
        <v>6.6380519470353772</v>
      </c>
      <c r="DE230" s="28"/>
      <c r="DF230" s="28">
        <v>0.2</v>
      </c>
      <c r="DG230" s="28">
        <v>0.12</v>
      </c>
      <c r="DH230" s="28" t="str">
        <f t="shared" si="271"/>
        <v xml:space="preserve">  </v>
      </c>
      <c r="DI230" s="335"/>
      <c r="DJ230" s="31">
        <f t="shared" si="272"/>
        <v>2.4940175776449878</v>
      </c>
      <c r="DK230" s="550">
        <f t="shared" si="273"/>
        <v>2.6530321211861119</v>
      </c>
    </row>
    <row r="231" spans="1:116" ht="45" x14ac:dyDescent="0.25">
      <c r="A231" s="536" t="s">
        <v>2239</v>
      </c>
      <c r="B231" s="173" t="s">
        <v>1368</v>
      </c>
      <c r="C231" s="419" t="s">
        <v>584</v>
      </c>
      <c r="D231" s="419">
        <v>9</v>
      </c>
      <c r="E231" s="213"/>
      <c r="F231" s="421">
        <v>1</v>
      </c>
      <c r="G231" s="420">
        <v>11452600</v>
      </c>
      <c r="H231" s="420">
        <v>201212271240</v>
      </c>
      <c r="I231" s="420"/>
      <c r="J231" s="102" t="s">
        <v>773</v>
      </c>
      <c r="K231" s="663" t="s">
        <v>2556</v>
      </c>
      <c r="L231" s="163" t="s">
        <v>1658</v>
      </c>
      <c r="M231" s="419" t="s">
        <v>536</v>
      </c>
      <c r="N231" s="419"/>
      <c r="O231" s="419"/>
      <c r="P231" s="117">
        <v>41270</v>
      </c>
      <c r="Q231" s="112">
        <v>0.52777777777777779</v>
      </c>
      <c r="R231" s="102" t="s">
        <v>772</v>
      </c>
      <c r="S231" s="566" t="s">
        <v>772</v>
      </c>
      <c r="T231" s="567">
        <v>125.3</v>
      </c>
      <c r="U231" s="234">
        <v>142.5</v>
      </c>
      <c r="V231" s="33">
        <f t="shared" si="233"/>
        <v>17.200000000000003</v>
      </c>
      <c r="W231" s="234">
        <v>125</v>
      </c>
      <c r="X231" s="33">
        <f t="shared" si="234"/>
        <v>137.60000000000002</v>
      </c>
      <c r="Y231" s="281" t="str">
        <f t="shared" si="227"/>
        <v xml:space="preserve">  </v>
      </c>
      <c r="Z231" s="566" t="s">
        <v>772</v>
      </c>
      <c r="AA231" s="567">
        <v>125.2</v>
      </c>
      <c r="AB231" s="234">
        <v>142</v>
      </c>
      <c r="AC231" s="33">
        <f t="shared" si="235"/>
        <v>16.799999999999997</v>
      </c>
      <c r="AD231" s="234">
        <v>125</v>
      </c>
      <c r="AE231" s="33">
        <f t="shared" si="236"/>
        <v>134.39999999999998</v>
      </c>
      <c r="AF231" s="281" t="str">
        <f t="shared" si="228"/>
        <v xml:space="preserve">  </v>
      </c>
      <c r="AG231" s="566" t="s">
        <v>772</v>
      </c>
      <c r="AH231" s="567">
        <v>124</v>
      </c>
      <c r="AI231" s="234">
        <v>141.30000000000001</v>
      </c>
      <c r="AJ231" s="33">
        <f t="shared" si="237"/>
        <v>17.300000000000011</v>
      </c>
      <c r="AK231" s="234">
        <v>125</v>
      </c>
      <c r="AL231" s="33">
        <f t="shared" si="260"/>
        <v>138.40000000000009</v>
      </c>
      <c r="AM231" s="281" t="str">
        <f t="shared" si="226"/>
        <v xml:space="preserve">  </v>
      </c>
      <c r="AN231" s="49">
        <f t="shared" si="261"/>
        <v>136.80000000000004</v>
      </c>
      <c r="AO231" s="49">
        <f t="shared" si="262"/>
        <v>2.1166010488517242</v>
      </c>
      <c r="AP231" s="49">
        <f t="shared" si="263"/>
        <v>1.5472229889266986</v>
      </c>
      <c r="AQ231" s="9">
        <f t="shared" si="264"/>
        <v>3</v>
      </c>
      <c r="AR231" s="429" t="str">
        <f t="shared" si="229"/>
        <v xml:space="preserve">  </v>
      </c>
      <c r="AS231" s="494"/>
      <c r="AT231" s="662" t="s">
        <v>178</v>
      </c>
      <c r="AU231" s="662" t="s">
        <v>178</v>
      </c>
      <c r="AV231" s="662" t="s">
        <v>178</v>
      </c>
      <c r="AW231" s="661" t="s">
        <v>2720</v>
      </c>
      <c r="AX231" s="661" t="s">
        <v>2720</v>
      </c>
      <c r="AY231" s="10"/>
      <c r="AZ231" s="334"/>
      <c r="BA231" s="662" t="s">
        <v>178</v>
      </c>
      <c r="BB231" s="662" t="s">
        <v>178</v>
      </c>
      <c r="BC231" s="662" t="s">
        <v>178</v>
      </c>
      <c r="BD231" s="661" t="s">
        <v>2720</v>
      </c>
      <c r="BE231" s="661" t="s">
        <v>2720</v>
      </c>
      <c r="BF231" s="10" t="str">
        <f t="shared" si="238"/>
        <v xml:space="preserve">  </v>
      </c>
      <c r="BG231" s="334"/>
      <c r="BH231" s="852" t="s">
        <v>178</v>
      </c>
      <c r="BI231" s="700"/>
      <c r="BJ231" s="28">
        <v>6.4689978731500304</v>
      </c>
      <c r="BK231" s="28"/>
      <c r="BL231" s="28">
        <v>0.1</v>
      </c>
      <c r="BM231" s="28">
        <v>1</v>
      </c>
      <c r="BN231" s="31" t="str">
        <f t="shared" si="239"/>
        <v xml:space="preserve">  </v>
      </c>
      <c r="BP231" s="417"/>
      <c r="BQ231" s="716">
        <v>6.5917687059454555E-2</v>
      </c>
      <c r="BS231" s="727">
        <v>6.0000000000000001E-3</v>
      </c>
      <c r="BT231" s="716">
        <v>0.01</v>
      </c>
      <c r="BU231" s="31" t="str">
        <f t="shared" si="240"/>
        <v xml:space="preserve">  </v>
      </c>
      <c r="BV231" s="520"/>
      <c r="BW231" s="31">
        <f t="shared" si="265"/>
        <v>1.0189783387168811</v>
      </c>
      <c r="BX231" s="336"/>
      <c r="BY231" s="33">
        <v>194.83364274971356</v>
      </c>
      <c r="BZ231" s="31"/>
      <c r="CA231" s="680">
        <v>2</v>
      </c>
      <c r="CB231" s="680">
        <v>13</v>
      </c>
      <c r="CC231" s="680" t="str">
        <f t="shared" si="266"/>
        <v xml:space="preserve">  </v>
      </c>
      <c r="CD231" s="498"/>
      <c r="CE231" s="31">
        <v>26.809109242360591</v>
      </c>
      <c r="CF231" s="49"/>
      <c r="CG231" s="660">
        <v>0.5</v>
      </c>
      <c r="CH231" s="660">
        <v>3</v>
      </c>
      <c r="CI231" s="31" t="str">
        <f t="shared" si="242"/>
        <v xml:space="preserve">  </v>
      </c>
      <c r="CJ231" s="504"/>
      <c r="CK231" s="5">
        <v>1.5953013858933622</v>
      </c>
      <c r="CL231" s="5"/>
      <c r="CM231" s="227">
        <v>0.6</v>
      </c>
      <c r="CN231" s="227">
        <v>0.8</v>
      </c>
      <c r="CO231" s="31" t="str">
        <f t="shared" si="243"/>
        <v xml:space="preserve">  </v>
      </c>
      <c r="CP231" s="658"/>
      <c r="CQ231" s="28">
        <f t="shared" si="267"/>
        <v>0.21440850626406782</v>
      </c>
      <c r="CR231" s="28"/>
      <c r="CS231" s="227">
        <v>0.1</v>
      </c>
      <c r="CT231" s="464">
        <v>0.13</v>
      </c>
      <c r="CU231" s="31" t="str">
        <f t="shared" si="244"/>
        <v xml:space="preserve">  </v>
      </c>
      <c r="CW231" s="336">
        <f t="shared" si="268"/>
        <v>0.81880180618637421</v>
      </c>
      <c r="CX231" s="28">
        <v>4.2735719156435525</v>
      </c>
      <c r="CY231" s="227"/>
      <c r="CZ231" s="10">
        <v>1.2</v>
      </c>
      <c r="DA231" s="910">
        <v>0.7</v>
      </c>
      <c r="DB231" s="675" t="str">
        <f t="shared" si="269"/>
        <v xml:space="preserve">  </v>
      </c>
      <c r="DC231" s="519"/>
      <c r="DD231" s="28">
        <f t="shared" si="270"/>
        <v>0.59146235312506801</v>
      </c>
      <c r="DE231" s="28"/>
      <c r="DF231" s="28">
        <v>0.2</v>
      </c>
      <c r="DG231" s="28">
        <v>0.12</v>
      </c>
      <c r="DH231" s="28" t="str">
        <f t="shared" si="271"/>
        <v xml:space="preserve">  </v>
      </c>
      <c r="DI231" s="335"/>
      <c r="DJ231" s="31">
        <f t="shared" si="272"/>
        <v>2.1934466015879259</v>
      </c>
      <c r="DK231" s="550">
        <f t="shared" si="273"/>
        <v>2.206199198108787</v>
      </c>
    </row>
    <row r="232" spans="1:116" ht="15" x14ac:dyDescent="0.25">
      <c r="A232" s="536" t="s">
        <v>2240</v>
      </c>
      <c r="B232" s="173" t="s">
        <v>1369</v>
      </c>
      <c r="C232" s="419" t="s">
        <v>584</v>
      </c>
      <c r="D232" s="419">
        <v>9</v>
      </c>
      <c r="E232" s="213"/>
      <c r="F232" s="421">
        <v>1</v>
      </c>
      <c r="G232" s="420">
        <v>384115121402501</v>
      </c>
      <c r="H232" s="420">
        <v>201212271320</v>
      </c>
      <c r="I232" s="420"/>
      <c r="J232" s="102" t="s">
        <v>775</v>
      </c>
      <c r="K232" s="164" t="s">
        <v>2559</v>
      </c>
      <c r="L232" s="165" t="s">
        <v>1680</v>
      </c>
      <c r="M232" s="419" t="s">
        <v>736</v>
      </c>
      <c r="N232" s="419"/>
      <c r="O232" s="419"/>
      <c r="P232" s="117">
        <v>41270</v>
      </c>
      <c r="Q232" s="112">
        <v>0.55555555555555558</v>
      </c>
      <c r="R232" s="102" t="s">
        <v>774</v>
      </c>
      <c r="S232" s="566" t="s">
        <v>774</v>
      </c>
      <c r="T232" s="567">
        <v>125.2</v>
      </c>
      <c r="U232" s="234">
        <v>139.9</v>
      </c>
      <c r="V232" s="33">
        <f t="shared" si="233"/>
        <v>14.700000000000003</v>
      </c>
      <c r="W232" s="234">
        <v>50</v>
      </c>
      <c r="X232" s="33">
        <f t="shared" si="234"/>
        <v>294.00000000000006</v>
      </c>
      <c r="Y232" s="281" t="str">
        <f t="shared" si="227"/>
        <v xml:space="preserve">  </v>
      </c>
      <c r="Z232" s="566" t="s">
        <v>774</v>
      </c>
      <c r="AA232" s="567">
        <v>123.6</v>
      </c>
      <c r="AB232" s="234">
        <v>138.19999999999999</v>
      </c>
      <c r="AC232" s="33">
        <f t="shared" si="235"/>
        <v>14.599999999999994</v>
      </c>
      <c r="AD232" s="234">
        <v>50</v>
      </c>
      <c r="AE232" s="33">
        <f t="shared" si="236"/>
        <v>291.99999999999989</v>
      </c>
      <c r="AF232" s="281" t="str">
        <f t="shared" si="228"/>
        <v xml:space="preserve">  </v>
      </c>
      <c r="AG232" s="566" t="s">
        <v>774</v>
      </c>
      <c r="AH232" s="567">
        <v>125.3</v>
      </c>
      <c r="AI232" s="234">
        <v>140</v>
      </c>
      <c r="AJ232" s="33">
        <f t="shared" si="237"/>
        <v>14.700000000000003</v>
      </c>
      <c r="AK232" s="234">
        <v>50</v>
      </c>
      <c r="AL232" s="33">
        <f t="shared" si="260"/>
        <v>294.00000000000006</v>
      </c>
      <c r="AM232" s="281" t="str">
        <f t="shared" si="226"/>
        <v xml:space="preserve">  </v>
      </c>
      <c r="AN232" s="49">
        <f t="shared" si="261"/>
        <v>293.33333333333331</v>
      </c>
      <c r="AO232" s="49">
        <f t="shared" si="262"/>
        <v>1.15470053837935</v>
      </c>
      <c r="AP232" s="49">
        <f t="shared" si="263"/>
        <v>0.39364791081114203</v>
      </c>
      <c r="AQ232" s="9">
        <f t="shared" si="264"/>
        <v>3</v>
      </c>
      <c r="AR232" s="429" t="str">
        <f t="shared" si="229"/>
        <v xml:space="preserve">  </v>
      </c>
      <c r="AS232" s="494"/>
      <c r="AT232" s="662" t="s">
        <v>178</v>
      </c>
      <c r="AU232" s="662" t="s">
        <v>178</v>
      </c>
      <c r="AV232" s="662" t="s">
        <v>178</v>
      </c>
      <c r="AW232" s="661" t="s">
        <v>2720</v>
      </c>
      <c r="AX232" s="661" t="s">
        <v>2720</v>
      </c>
      <c r="AY232" s="10"/>
      <c r="AZ232" s="334"/>
      <c r="BA232" s="662" t="s">
        <v>178</v>
      </c>
      <c r="BB232" s="662" t="s">
        <v>178</v>
      </c>
      <c r="BC232" s="662" t="s">
        <v>178</v>
      </c>
      <c r="BD232" s="661" t="s">
        <v>2720</v>
      </c>
      <c r="BE232" s="661" t="s">
        <v>2720</v>
      </c>
      <c r="BF232" s="10" t="str">
        <f t="shared" si="238"/>
        <v xml:space="preserve">  </v>
      </c>
      <c r="BG232" s="334"/>
      <c r="BH232" s="852" t="s">
        <v>178</v>
      </c>
      <c r="BI232" s="700"/>
      <c r="BJ232" s="28">
        <v>10.583205632813266</v>
      </c>
      <c r="BK232" s="28"/>
      <c r="BL232" s="28">
        <v>0.1</v>
      </c>
      <c r="BM232" s="28">
        <v>1</v>
      </c>
      <c r="BN232" s="31" t="str">
        <f t="shared" si="239"/>
        <v xml:space="preserve">  </v>
      </c>
      <c r="BP232" s="417"/>
      <c r="BQ232" s="716">
        <v>0.18814443584924684</v>
      </c>
      <c r="BS232" s="727">
        <v>6.0000000000000001E-3</v>
      </c>
      <c r="BT232" s="716">
        <v>0.01</v>
      </c>
      <c r="BU232" s="31" t="str">
        <f t="shared" si="240"/>
        <v xml:space="preserve">  </v>
      </c>
      <c r="BV232" s="520"/>
      <c r="BW232" s="31">
        <f t="shared" si="265"/>
        <v>1.7777641517793472</v>
      </c>
      <c r="BX232" s="336"/>
      <c r="BY232" s="33">
        <v>241.50925573981974</v>
      </c>
      <c r="BZ232" s="31"/>
      <c r="CA232" s="680">
        <v>2</v>
      </c>
      <c r="CB232" s="680">
        <v>13</v>
      </c>
      <c r="CC232" s="680" t="str">
        <f t="shared" si="266"/>
        <v xml:space="preserve">  </v>
      </c>
      <c r="CD232" s="498"/>
      <c r="CE232" s="31">
        <v>71.003721187507011</v>
      </c>
      <c r="CF232" s="49"/>
      <c r="CG232" s="660">
        <v>0.5</v>
      </c>
      <c r="CH232" s="660">
        <v>3</v>
      </c>
      <c r="CI232" s="31" t="str">
        <f t="shared" si="242"/>
        <v xml:space="preserve">  </v>
      </c>
      <c r="CJ232" s="504"/>
      <c r="CK232" s="5">
        <v>1.9512045959651414</v>
      </c>
      <c r="CL232" s="5"/>
      <c r="CM232" s="227">
        <v>0.6</v>
      </c>
      <c r="CN232" s="227">
        <v>0.8</v>
      </c>
      <c r="CO232" s="31" t="str">
        <f t="shared" si="243"/>
        <v xml:space="preserve">  </v>
      </c>
      <c r="CP232" s="658"/>
      <c r="CQ232" s="28">
        <f t="shared" si="267"/>
        <v>0.56975174202182099</v>
      </c>
      <c r="CR232" s="28"/>
      <c r="CS232" s="227">
        <v>0.1</v>
      </c>
      <c r="CT232" s="464">
        <v>0.13</v>
      </c>
      <c r="CU232" s="31" t="str">
        <f t="shared" si="244"/>
        <v xml:space="preserve">  </v>
      </c>
      <c r="CW232" s="336">
        <f t="shared" si="268"/>
        <v>0.80792124922416764</v>
      </c>
      <c r="CX232" s="28">
        <v>4.5968016253045425</v>
      </c>
      <c r="CY232" s="227"/>
      <c r="CZ232" s="10">
        <v>1.2</v>
      </c>
      <c r="DA232" s="910">
        <v>0.7</v>
      </c>
      <c r="DB232" s="675" t="str">
        <f t="shared" si="269"/>
        <v xml:space="preserve">  </v>
      </c>
      <c r="DC232" s="519"/>
      <c r="DD232" s="28">
        <f t="shared" si="270"/>
        <v>1.3514596778395356</v>
      </c>
      <c r="DE232" s="28"/>
      <c r="DF232" s="28">
        <v>0.2</v>
      </c>
      <c r="DG232" s="28">
        <v>0.12</v>
      </c>
      <c r="DH232" s="28" t="str">
        <f t="shared" si="271"/>
        <v xml:space="preserve">  </v>
      </c>
      <c r="DI232" s="335"/>
      <c r="DJ232" s="31">
        <f t="shared" si="272"/>
        <v>1.9033645775699468</v>
      </c>
      <c r="DK232" s="550">
        <f t="shared" si="273"/>
        <v>1.9033645775699466</v>
      </c>
    </row>
    <row r="233" spans="1:116" ht="15" x14ac:dyDescent="0.25">
      <c r="A233" s="536" t="s">
        <v>2241</v>
      </c>
      <c r="B233" s="173" t="s">
        <v>1370</v>
      </c>
      <c r="C233" s="102" t="s">
        <v>584</v>
      </c>
      <c r="D233" s="419">
        <v>9</v>
      </c>
      <c r="E233" s="213"/>
      <c r="F233" s="421">
        <v>1</v>
      </c>
      <c r="G233" s="420">
        <v>11452800</v>
      </c>
      <c r="H233" s="420">
        <v>201212271400</v>
      </c>
      <c r="I233" s="420"/>
      <c r="J233" s="102" t="s">
        <v>777</v>
      </c>
      <c r="K233" s="164" t="s">
        <v>2557</v>
      </c>
      <c r="L233" s="165" t="s">
        <v>1660</v>
      </c>
      <c r="M233" s="419" t="s">
        <v>739</v>
      </c>
      <c r="N233" s="419"/>
      <c r="O233" s="419"/>
      <c r="P233" s="117">
        <v>41270</v>
      </c>
      <c r="Q233" s="112">
        <v>0.58333333333333337</v>
      </c>
      <c r="R233" s="102" t="s">
        <v>776</v>
      </c>
      <c r="S233" s="566" t="s">
        <v>776</v>
      </c>
      <c r="T233" s="567">
        <v>123.3</v>
      </c>
      <c r="U233" s="234">
        <v>137.6</v>
      </c>
      <c r="V233" s="33">
        <f t="shared" si="233"/>
        <v>14.299999999999997</v>
      </c>
      <c r="W233" s="234">
        <v>100</v>
      </c>
      <c r="X233" s="33">
        <f t="shared" si="234"/>
        <v>142.99999999999997</v>
      </c>
      <c r="Y233" s="281" t="str">
        <f t="shared" si="227"/>
        <v xml:space="preserve">  </v>
      </c>
      <c r="Z233" s="566" t="s">
        <v>776</v>
      </c>
      <c r="AA233" s="567">
        <v>123.9</v>
      </c>
      <c r="AB233" s="234">
        <v>138.1</v>
      </c>
      <c r="AC233" s="33">
        <f t="shared" si="235"/>
        <v>14.199999999999989</v>
      </c>
      <c r="AD233" s="234">
        <v>100</v>
      </c>
      <c r="AE233" s="33">
        <f t="shared" si="236"/>
        <v>141.99999999999989</v>
      </c>
      <c r="AF233" s="281" t="str">
        <f t="shared" si="228"/>
        <v xml:space="preserve">  </v>
      </c>
      <c r="AG233" s="566" t="s">
        <v>776</v>
      </c>
      <c r="AH233" s="567">
        <v>126.1</v>
      </c>
      <c r="AI233" s="234">
        <v>140.30000000000001</v>
      </c>
      <c r="AJ233" s="33">
        <f t="shared" si="237"/>
        <v>14.200000000000017</v>
      </c>
      <c r="AK233" s="234">
        <v>100</v>
      </c>
      <c r="AL233" s="33">
        <f t="shared" si="260"/>
        <v>142.00000000000017</v>
      </c>
      <c r="AM233" s="281" t="str">
        <f t="shared" si="226"/>
        <v xml:space="preserve">  </v>
      </c>
      <c r="AN233" s="49">
        <f t="shared" si="261"/>
        <v>142.33333333333334</v>
      </c>
      <c r="AO233" s="49">
        <f t="shared" si="262"/>
        <v>0.57735026918959287</v>
      </c>
      <c r="AP233" s="49">
        <f t="shared" si="263"/>
        <v>0.40563250762734859</v>
      </c>
      <c r="AQ233" s="9">
        <f t="shared" si="264"/>
        <v>3</v>
      </c>
      <c r="AR233" s="429" t="str">
        <f t="shared" si="229"/>
        <v xml:space="preserve">  </v>
      </c>
      <c r="AS233" s="494"/>
      <c r="AT233" s="662" t="s">
        <v>178</v>
      </c>
      <c r="AU233" s="662" t="s">
        <v>178</v>
      </c>
      <c r="AV233" s="662" t="s">
        <v>178</v>
      </c>
      <c r="AW233" s="661" t="s">
        <v>2720</v>
      </c>
      <c r="AX233" s="661" t="s">
        <v>2720</v>
      </c>
      <c r="AY233" s="10"/>
      <c r="AZ233" s="334"/>
      <c r="BA233" s="662" t="s">
        <v>178</v>
      </c>
      <c r="BB233" s="662" t="s">
        <v>178</v>
      </c>
      <c r="BC233" s="662" t="s">
        <v>178</v>
      </c>
      <c r="BD233" s="661" t="s">
        <v>2720</v>
      </c>
      <c r="BE233" s="661" t="s">
        <v>2720</v>
      </c>
      <c r="BF233" s="10" t="str">
        <f t="shared" si="238"/>
        <v xml:space="preserve">  </v>
      </c>
      <c r="BG233" s="334"/>
      <c r="BH233" s="852" t="s">
        <v>178</v>
      </c>
      <c r="BI233" s="700"/>
      <c r="BJ233" s="28">
        <v>5.5527865473479867</v>
      </c>
      <c r="BK233" s="28"/>
      <c r="BL233" s="28">
        <v>0.1</v>
      </c>
      <c r="BM233" s="28">
        <v>1</v>
      </c>
      <c r="BN233" s="31" t="str">
        <f t="shared" si="239"/>
        <v xml:space="preserve">  </v>
      </c>
      <c r="BP233" s="417"/>
      <c r="BQ233" s="716">
        <v>7.5299866205864041E-2</v>
      </c>
      <c r="BS233" s="727">
        <v>6.0000000000000001E-3</v>
      </c>
      <c r="BT233" s="716">
        <v>0.01</v>
      </c>
      <c r="BU233" s="31" t="str">
        <f t="shared" si="240"/>
        <v xml:space="preserve">  </v>
      </c>
      <c r="BV233" s="520"/>
      <c r="BW233" s="31">
        <f t="shared" si="265"/>
        <v>1.3560734878567822</v>
      </c>
      <c r="BX233" s="336"/>
      <c r="BY233" s="33">
        <v>147.20641480324602</v>
      </c>
      <c r="BZ233" s="31"/>
      <c r="CA233" s="680">
        <v>2</v>
      </c>
      <c r="CB233" s="680">
        <v>13</v>
      </c>
      <c r="CC233" s="680" t="str">
        <f t="shared" si="266"/>
        <v xml:space="preserve">  </v>
      </c>
      <c r="CD233" s="498"/>
      <c r="CE233" s="31">
        <v>21.050517316864177</v>
      </c>
      <c r="CF233" s="49"/>
      <c r="CG233" s="660">
        <v>0.5</v>
      </c>
      <c r="CH233" s="660">
        <v>3</v>
      </c>
      <c r="CI233" s="31" t="str">
        <f t="shared" si="242"/>
        <v xml:space="preserve">  </v>
      </c>
      <c r="CJ233" s="504"/>
      <c r="CK233" s="5">
        <v>1.5052715645164778</v>
      </c>
      <c r="CL233" s="5"/>
      <c r="CM233" s="227">
        <v>0.6</v>
      </c>
      <c r="CN233" s="227">
        <v>0.8</v>
      </c>
      <c r="CO233" s="31" t="str">
        <f t="shared" si="243"/>
        <v xml:space="preserve">  </v>
      </c>
      <c r="CP233" s="658"/>
      <c r="CQ233" s="28">
        <f t="shared" si="267"/>
        <v>0.21374856216133967</v>
      </c>
      <c r="CR233" s="28"/>
      <c r="CS233" s="227">
        <v>0.1</v>
      </c>
      <c r="CT233" s="464">
        <v>0.13</v>
      </c>
      <c r="CU233" s="31" t="str">
        <f t="shared" si="244"/>
        <v xml:space="preserve">  </v>
      </c>
      <c r="CW233" s="336">
        <f t="shared" si="268"/>
        <v>1.0225584031296477</v>
      </c>
      <c r="CX233" s="28">
        <v>4.982597818049654</v>
      </c>
      <c r="CY233" s="227"/>
      <c r="CZ233" s="10">
        <v>1.2</v>
      </c>
      <c r="DA233" s="910">
        <v>0.7</v>
      </c>
      <c r="DB233" s="675" t="str">
        <f t="shared" si="269"/>
        <v xml:space="preserve">  </v>
      </c>
      <c r="DC233" s="519"/>
      <c r="DD233" s="28">
        <f t="shared" si="270"/>
        <v>0.70752889016305176</v>
      </c>
      <c r="DE233" s="28"/>
      <c r="DF233" s="28">
        <v>0.2</v>
      </c>
      <c r="DG233" s="28">
        <v>0.12</v>
      </c>
      <c r="DH233" s="28" t="str">
        <f t="shared" si="271"/>
        <v xml:space="preserve">  </v>
      </c>
      <c r="DI233" s="335"/>
      <c r="DJ233" s="31">
        <f t="shared" si="272"/>
        <v>3.3847694916755646</v>
      </c>
      <c r="DK233" s="550">
        <f t="shared" si="273"/>
        <v>3.3610997749505658</v>
      </c>
    </row>
    <row r="234" spans="1:116" ht="45" x14ac:dyDescent="0.25">
      <c r="A234" s="536" t="s">
        <v>2242</v>
      </c>
      <c r="B234" s="173" t="s">
        <v>1371</v>
      </c>
      <c r="C234" s="419" t="s">
        <v>584</v>
      </c>
      <c r="D234" s="419">
        <v>9</v>
      </c>
      <c r="E234" s="213"/>
      <c r="F234" s="421">
        <v>1</v>
      </c>
      <c r="G234" s="420">
        <v>11452900</v>
      </c>
      <c r="H234" s="420">
        <v>201212271440</v>
      </c>
      <c r="I234" s="420"/>
      <c r="J234" s="102" t="s">
        <v>779</v>
      </c>
      <c r="K234" s="663" t="s">
        <v>2558</v>
      </c>
      <c r="L234" s="165" t="s">
        <v>729</v>
      </c>
      <c r="M234" s="419" t="s">
        <v>729</v>
      </c>
      <c r="N234" s="419"/>
      <c r="O234" s="419"/>
      <c r="P234" s="117">
        <v>41270</v>
      </c>
      <c r="Q234" s="112">
        <v>0.61111111111111105</v>
      </c>
      <c r="R234" s="102" t="s">
        <v>778</v>
      </c>
      <c r="S234" s="566" t="s">
        <v>778</v>
      </c>
      <c r="T234" s="567">
        <v>123.7</v>
      </c>
      <c r="U234" s="234">
        <v>141.80000000000001</v>
      </c>
      <c r="V234" s="33">
        <f t="shared" si="233"/>
        <v>18.100000000000009</v>
      </c>
      <c r="W234" s="234">
        <v>125</v>
      </c>
      <c r="X234" s="33">
        <f t="shared" si="234"/>
        <v>144.80000000000007</v>
      </c>
      <c r="Y234" s="281" t="str">
        <f t="shared" si="227"/>
        <v xml:space="preserve">  </v>
      </c>
      <c r="Z234" s="566" t="s">
        <v>778</v>
      </c>
      <c r="AA234" s="567">
        <v>123</v>
      </c>
      <c r="AB234" s="234">
        <v>140.69999999999999</v>
      </c>
      <c r="AC234" s="33">
        <f t="shared" si="235"/>
        <v>17.699999999999989</v>
      </c>
      <c r="AD234" s="234">
        <v>125</v>
      </c>
      <c r="AE234" s="33">
        <f t="shared" si="236"/>
        <v>141.59999999999991</v>
      </c>
      <c r="AF234" s="281" t="str">
        <f t="shared" si="228"/>
        <v xml:space="preserve">  </v>
      </c>
      <c r="AG234" s="566" t="s">
        <v>778</v>
      </c>
      <c r="AH234" s="567">
        <v>124.4</v>
      </c>
      <c r="AI234" s="234">
        <v>142.6</v>
      </c>
      <c r="AJ234" s="33">
        <f t="shared" si="237"/>
        <v>18.199999999999989</v>
      </c>
      <c r="AK234" s="234">
        <v>125</v>
      </c>
      <c r="AL234" s="33">
        <f t="shared" si="260"/>
        <v>145.59999999999991</v>
      </c>
      <c r="AM234" s="281" t="str">
        <f t="shared" si="226"/>
        <v xml:space="preserve">  </v>
      </c>
      <c r="AN234" s="49">
        <f t="shared" si="261"/>
        <v>143.99999999999997</v>
      </c>
      <c r="AO234" s="49">
        <f t="shared" si="262"/>
        <v>2.1166010488517024</v>
      </c>
      <c r="AP234" s="49">
        <f t="shared" si="263"/>
        <v>1.4698618394803491</v>
      </c>
      <c r="AQ234" s="9">
        <f t="shared" si="264"/>
        <v>3</v>
      </c>
      <c r="AR234" s="429" t="str">
        <f t="shared" si="229"/>
        <v xml:space="preserve">  </v>
      </c>
      <c r="AS234" s="494"/>
      <c r="AT234" s="662" t="s">
        <v>178</v>
      </c>
      <c r="AU234" s="662" t="s">
        <v>178</v>
      </c>
      <c r="AV234" s="662" t="s">
        <v>178</v>
      </c>
      <c r="AW234" s="661" t="s">
        <v>2720</v>
      </c>
      <c r="AX234" s="661" t="s">
        <v>2720</v>
      </c>
      <c r="AY234" s="10"/>
      <c r="AZ234" s="334"/>
      <c r="BA234" s="662" t="s">
        <v>178</v>
      </c>
      <c r="BB234" s="662" t="s">
        <v>178</v>
      </c>
      <c r="BC234" s="662" t="s">
        <v>178</v>
      </c>
      <c r="BD234" s="661" t="s">
        <v>2720</v>
      </c>
      <c r="BE234" s="661" t="s">
        <v>2720</v>
      </c>
      <c r="BF234" s="10" t="str">
        <f t="shared" si="238"/>
        <v xml:space="preserve">  </v>
      </c>
      <c r="BG234" s="334"/>
      <c r="BH234" s="852" t="s">
        <v>178</v>
      </c>
      <c r="BI234" s="700"/>
      <c r="BJ234" s="28">
        <v>5.2120093347454644</v>
      </c>
      <c r="BK234" s="28"/>
      <c r="BL234" s="28">
        <v>0.1</v>
      </c>
      <c r="BM234" s="28">
        <v>1</v>
      </c>
      <c r="BN234" s="31" t="str">
        <f t="shared" si="239"/>
        <v xml:space="preserve">  </v>
      </c>
      <c r="BP234" s="417"/>
      <c r="BQ234" s="716">
        <v>7.4831774479568083E-2</v>
      </c>
      <c r="BS234" s="727">
        <v>6.0000000000000001E-3</v>
      </c>
      <c r="BT234" s="716">
        <v>0.01</v>
      </c>
      <c r="BU234" s="31" t="str">
        <f t="shared" si="240"/>
        <v xml:space="preserve">  </v>
      </c>
      <c r="BV234" s="520"/>
      <c r="BW234" s="31">
        <f t="shared" si="265"/>
        <v>1.4357567240086802</v>
      </c>
      <c r="BX234" s="336"/>
      <c r="BY234" s="33">
        <v>134.43103973069944</v>
      </c>
      <c r="BZ234" s="31"/>
      <c r="CA234" s="680">
        <v>2</v>
      </c>
      <c r="CB234" s="680">
        <v>13</v>
      </c>
      <c r="CC234" s="680" t="str">
        <f t="shared" si="266"/>
        <v xml:space="preserve">  </v>
      </c>
      <c r="CD234" s="498"/>
      <c r="CE234" s="31">
        <v>19.465614553005288</v>
      </c>
      <c r="CF234" s="49"/>
      <c r="CG234" s="660">
        <v>0.5</v>
      </c>
      <c r="CH234" s="660">
        <v>3</v>
      </c>
      <c r="CI234" s="31" t="str">
        <f t="shared" si="242"/>
        <v xml:space="preserve">  </v>
      </c>
      <c r="CJ234" s="504"/>
      <c r="CK234" s="5">
        <v>1.3443305796310676</v>
      </c>
      <c r="CL234" s="5"/>
      <c r="CM234" s="227">
        <v>0.6</v>
      </c>
      <c r="CN234" s="227">
        <v>0.8</v>
      </c>
      <c r="CO234" s="31" t="str">
        <f t="shared" si="243"/>
        <v xml:space="preserve">  </v>
      </c>
      <c r="CP234" s="658"/>
      <c r="CQ234" s="28">
        <f t="shared" si="267"/>
        <v>0.19035721007575906</v>
      </c>
      <c r="CR234" s="28"/>
      <c r="CS234" s="227">
        <v>0.1</v>
      </c>
      <c r="CT234" s="464">
        <v>0.13</v>
      </c>
      <c r="CU234" s="31" t="str">
        <f t="shared" si="244"/>
        <v xml:space="preserve">  </v>
      </c>
      <c r="CW234" s="336">
        <f t="shared" si="268"/>
        <v>1.0000150131428827</v>
      </c>
      <c r="CX234" s="28">
        <v>4.9358417451799532</v>
      </c>
      <c r="CY234" s="227"/>
      <c r="CZ234" s="10">
        <v>1.2</v>
      </c>
      <c r="DA234" s="910">
        <v>0.7</v>
      </c>
      <c r="DB234" s="675" t="str">
        <f t="shared" si="269"/>
        <v xml:space="preserve">  </v>
      </c>
      <c r="DC234" s="519"/>
      <c r="DD234" s="28">
        <f t="shared" si="270"/>
        <v>0.71865855809820067</v>
      </c>
      <c r="DE234" s="28"/>
      <c r="DF234" s="28">
        <v>0.2</v>
      </c>
      <c r="DG234" s="28">
        <v>0.12</v>
      </c>
      <c r="DH234" s="28" t="str">
        <f t="shared" si="271"/>
        <v xml:space="preserve">  </v>
      </c>
      <c r="DI234" s="335"/>
      <c r="DJ234" s="31">
        <f t="shared" si="272"/>
        <v>3.6716533287756579</v>
      </c>
      <c r="DK234" s="550">
        <f t="shared" si="273"/>
        <v>3.6919387062827012</v>
      </c>
    </row>
    <row r="235" spans="1:116" ht="45" x14ac:dyDescent="0.25">
      <c r="A235" s="536" t="s">
        <v>2243</v>
      </c>
      <c r="B235" s="173" t="s">
        <v>1372</v>
      </c>
      <c r="C235" s="419" t="s">
        <v>584</v>
      </c>
      <c r="D235" s="419">
        <v>9</v>
      </c>
      <c r="E235" s="213"/>
      <c r="F235" s="421">
        <v>1</v>
      </c>
      <c r="G235" s="420">
        <v>11452600</v>
      </c>
      <c r="H235" s="420">
        <v>201301161000</v>
      </c>
      <c r="I235" s="420"/>
      <c r="J235" s="102" t="s">
        <v>841</v>
      </c>
      <c r="K235" s="663" t="s">
        <v>2556</v>
      </c>
      <c r="L235" s="163" t="s">
        <v>1658</v>
      </c>
      <c r="M235" s="419" t="s">
        <v>533</v>
      </c>
      <c r="N235" s="419"/>
      <c r="O235" s="419"/>
      <c r="P235" s="101">
        <v>41290</v>
      </c>
      <c r="Q235" s="112">
        <v>0.41666666666666669</v>
      </c>
      <c r="R235" s="102" t="s">
        <v>890</v>
      </c>
      <c r="S235" s="465" t="s">
        <v>890</v>
      </c>
      <c r="T235" s="567">
        <v>130.6</v>
      </c>
      <c r="U235" s="251">
        <v>137.6</v>
      </c>
      <c r="V235" s="31">
        <f t="shared" si="233"/>
        <v>7</v>
      </c>
      <c r="W235" s="234">
        <v>500</v>
      </c>
      <c r="X235" s="31">
        <f t="shared" si="234"/>
        <v>14</v>
      </c>
      <c r="Y235" s="281" t="str">
        <f t="shared" si="227"/>
        <v xml:space="preserve">  </v>
      </c>
      <c r="Z235" s="465" t="s">
        <v>890</v>
      </c>
      <c r="AA235" s="569">
        <v>131.9</v>
      </c>
      <c r="AB235" s="251">
        <v>138.9</v>
      </c>
      <c r="AC235" s="33">
        <f t="shared" si="235"/>
        <v>7</v>
      </c>
      <c r="AD235" s="234">
        <v>500</v>
      </c>
      <c r="AE235" s="547">
        <v>14</v>
      </c>
      <c r="AF235" s="281" t="str">
        <f t="shared" si="228"/>
        <v xml:space="preserve">  </v>
      </c>
      <c r="AG235" s="465" t="s">
        <v>890</v>
      </c>
      <c r="AH235" s="569">
        <v>132.6</v>
      </c>
      <c r="AI235" s="251">
        <v>139.1</v>
      </c>
      <c r="AJ235" s="33">
        <f t="shared" si="237"/>
        <v>6.5</v>
      </c>
      <c r="AK235" s="234">
        <v>500</v>
      </c>
      <c r="AL235" s="31">
        <f t="shared" si="260"/>
        <v>13</v>
      </c>
      <c r="AM235" s="281" t="str">
        <f t="shared" si="226"/>
        <v xml:space="preserve">  </v>
      </c>
      <c r="AN235" s="49">
        <f t="shared" si="261"/>
        <v>13.666666666666666</v>
      </c>
      <c r="AO235" s="49">
        <f t="shared" si="262"/>
        <v>0.57735026918962573</v>
      </c>
      <c r="AP235" s="49">
        <f>AO235/AN235*100</f>
        <v>4.2245141648021391</v>
      </c>
      <c r="AQ235" s="9">
        <f t="shared" si="264"/>
        <v>3</v>
      </c>
      <c r="AR235" s="429" t="str">
        <f t="shared" si="229"/>
        <v xml:space="preserve">  </v>
      </c>
      <c r="AS235" s="494"/>
      <c r="AT235" s="662" t="s">
        <v>178</v>
      </c>
      <c r="AU235" s="662" t="s">
        <v>178</v>
      </c>
      <c r="AV235" s="662" t="s">
        <v>178</v>
      </c>
      <c r="AW235" s="661" t="s">
        <v>2720</v>
      </c>
      <c r="AX235" s="661" t="s">
        <v>2720</v>
      </c>
      <c r="AY235" s="10"/>
      <c r="AZ235" s="334"/>
      <c r="BA235" s="662" t="s">
        <v>178</v>
      </c>
      <c r="BB235" s="662" t="s">
        <v>178</v>
      </c>
      <c r="BC235" s="662" t="s">
        <v>178</v>
      </c>
      <c r="BD235" s="661" t="s">
        <v>2720</v>
      </c>
      <c r="BE235" s="661" t="s">
        <v>2720</v>
      </c>
      <c r="BF235" s="10" t="str">
        <f t="shared" si="238"/>
        <v xml:space="preserve">  </v>
      </c>
      <c r="BG235" s="334"/>
      <c r="BH235" s="852" t="s">
        <v>178</v>
      </c>
      <c r="BI235" s="18"/>
      <c r="BJ235" s="28">
        <v>1.7909874633038547</v>
      </c>
      <c r="BK235" s="28"/>
      <c r="BL235" s="28">
        <v>0.1</v>
      </c>
      <c r="BM235" s="28">
        <v>1</v>
      </c>
      <c r="BN235" s="31" t="str">
        <f t="shared" si="239"/>
        <v xml:space="preserve">  </v>
      </c>
      <c r="BP235" s="417"/>
      <c r="BQ235" s="716">
        <v>5.7114815202400769E-2</v>
      </c>
      <c r="BS235" s="727">
        <v>6.0000000000000001E-3</v>
      </c>
      <c r="BT235" s="716">
        <v>0.01</v>
      </c>
      <c r="BU235" s="31" t="str">
        <f t="shared" si="240"/>
        <v xml:space="preserve">  </v>
      </c>
      <c r="BV235" s="520"/>
      <c r="BW235" s="31">
        <f t="shared" si="265"/>
        <v>3.1890125627702846</v>
      </c>
      <c r="BX235" s="336"/>
      <c r="BY235" s="33">
        <v>250.88524995324968</v>
      </c>
      <c r="BZ235" s="31"/>
      <c r="CA235" s="680">
        <v>2</v>
      </c>
      <c r="CB235" s="680">
        <v>13</v>
      </c>
      <c r="CC235" s="680" t="str">
        <f t="shared" si="266"/>
        <v xml:space="preserve">  </v>
      </c>
      <c r="CD235" s="498"/>
      <c r="CE235" s="547">
        <f>BY235*(X235/1000)</f>
        <v>3.5123934993454955</v>
      </c>
      <c r="CF235" s="547"/>
      <c r="CG235" s="660">
        <v>0.5</v>
      </c>
      <c r="CH235" s="660">
        <v>3</v>
      </c>
      <c r="CI235" s="31" t="str">
        <f t="shared" si="242"/>
        <v xml:space="preserve">  </v>
      </c>
      <c r="CK235" s="5">
        <v>4.0493251534086854</v>
      </c>
      <c r="CL235" s="5"/>
      <c r="CM235" s="227">
        <v>0.6</v>
      </c>
      <c r="CN235" s="227">
        <v>0.8</v>
      </c>
      <c r="CO235" s="31" t="str">
        <f t="shared" si="243"/>
        <v xml:space="preserve">  </v>
      </c>
      <c r="CP235" s="658"/>
      <c r="CQ235" s="28">
        <f t="shared" si="267"/>
        <v>5.6690552147721597E-2</v>
      </c>
      <c r="CR235" s="28"/>
      <c r="CS235" s="227">
        <v>0.1</v>
      </c>
      <c r="CT235" s="464">
        <v>0.13</v>
      </c>
      <c r="CU235" s="31" t="str">
        <f t="shared" si="244"/>
        <v>&lt;MDL</v>
      </c>
      <c r="CW235" s="336">
        <f t="shared" si="268"/>
        <v>1.6140148351340873</v>
      </c>
      <c r="CX235" s="227">
        <v>11.952854323782683</v>
      </c>
      <c r="CY235" s="227"/>
      <c r="CZ235" s="10">
        <v>1.2</v>
      </c>
      <c r="DA235" s="910">
        <v>0.7</v>
      </c>
      <c r="DB235" s="675" t="str">
        <f t="shared" si="269"/>
        <v xml:space="preserve">  </v>
      </c>
      <c r="DC235" s="519"/>
      <c r="DD235" s="28">
        <f t="shared" si="270"/>
        <v>0.15538710620917487</v>
      </c>
      <c r="DE235" s="28"/>
      <c r="DF235" s="28">
        <v>0.2</v>
      </c>
      <c r="DG235" s="28">
        <v>0.12</v>
      </c>
      <c r="DH235" s="28" t="str">
        <f t="shared" si="271"/>
        <v>E, &lt;RL</v>
      </c>
      <c r="DI235" s="335"/>
      <c r="DJ235" s="31">
        <f t="shared" si="272"/>
        <v>4.7642714452164867</v>
      </c>
      <c r="DK235" s="550">
        <f t="shared" si="273"/>
        <v>4.4239663419867368</v>
      </c>
    </row>
    <row r="236" spans="1:116" ht="45" x14ac:dyDescent="0.25">
      <c r="A236" s="536" t="s">
        <v>2244</v>
      </c>
      <c r="B236" s="173" t="s">
        <v>1373</v>
      </c>
      <c r="C236" s="419" t="s">
        <v>584</v>
      </c>
      <c r="D236" s="419">
        <v>9</v>
      </c>
      <c r="E236" s="213"/>
      <c r="F236" s="421">
        <v>1</v>
      </c>
      <c r="G236" s="420">
        <v>11452900</v>
      </c>
      <c r="H236" s="420">
        <v>201301161050</v>
      </c>
      <c r="I236" s="420"/>
      <c r="J236" s="102" t="s">
        <v>845</v>
      </c>
      <c r="K236" s="663" t="s">
        <v>2558</v>
      </c>
      <c r="L236" s="165" t="s">
        <v>729</v>
      </c>
      <c r="M236" s="419" t="s">
        <v>43</v>
      </c>
      <c r="N236" s="419"/>
      <c r="O236" s="419"/>
      <c r="P236" s="101">
        <v>41290</v>
      </c>
      <c r="Q236" s="112">
        <v>0.4513888888888889</v>
      </c>
      <c r="R236" s="102" t="s">
        <v>894</v>
      </c>
      <c r="S236" s="465" t="s">
        <v>894</v>
      </c>
      <c r="T236" s="571">
        <v>131.6</v>
      </c>
      <c r="U236" s="251">
        <v>142.19999999999999</v>
      </c>
      <c r="V236" s="31">
        <f t="shared" si="233"/>
        <v>10.599999999999994</v>
      </c>
      <c r="W236" s="234">
        <v>500</v>
      </c>
      <c r="X236" s="31">
        <f t="shared" si="234"/>
        <v>21.199999999999989</v>
      </c>
      <c r="Y236" s="281" t="str">
        <f t="shared" si="227"/>
        <v xml:space="preserve">  </v>
      </c>
      <c r="Z236" s="465" t="s">
        <v>894</v>
      </c>
      <c r="AA236" s="572">
        <v>123.8</v>
      </c>
      <c r="AB236" s="251">
        <v>134.4</v>
      </c>
      <c r="AC236" s="33">
        <f t="shared" si="235"/>
        <v>10.600000000000009</v>
      </c>
      <c r="AD236" s="234">
        <v>500</v>
      </c>
      <c r="AE236" s="547">
        <v>21.200000000000017</v>
      </c>
      <c r="AF236" s="281" t="str">
        <f t="shared" si="228"/>
        <v xml:space="preserve">  </v>
      </c>
      <c r="AG236" s="465" t="s">
        <v>894</v>
      </c>
      <c r="AH236" s="572">
        <v>132.69999999999999</v>
      </c>
      <c r="AI236" s="251">
        <v>142.19999999999999</v>
      </c>
      <c r="AJ236" s="33">
        <f t="shared" si="237"/>
        <v>9.5</v>
      </c>
      <c r="AK236" s="234">
        <v>500</v>
      </c>
      <c r="AL236" s="31">
        <f t="shared" si="260"/>
        <v>19</v>
      </c>
      <c r="AM236" s="281" t="str">
        <f t="shared" si="226"/>
        <v xml:space="preserve">  </v>
      </c>
      <c r="AN236" s="49">
        <f t="shared" si="261"/>
        <v>20.466666666666669</v>
      </c>
      <c r="AO236" s="49">
        <f t="shared" si="262"/>
        <v>1.2701705922171784</v>
      </c>
      <c r="AP236" s="49">
        <f t="shared" ref="AP236:AP275" si="274">AO236/AN236*100</f>
        <v>6.2060452388461478</v>
      </c>
      <c r="AQ236" s="9">
        <f t="shared" si="264"/>
        <v>3</v>
      </c>
      <c r="AR236" s="429" t="str">
        <f t="shared" si="229"/>
        <v xml:space="preserve">  </v>
      </c>
      <c r="AS236" s="494"/>
      <c r="AT236" s="662" t="s">
        <v>178</v>
      </c>
      <c r="AU236" s="662" t="s">
        <v>178</v>
      </c>
      <c r="AV236" s="662" t="s">
        <v>178</v>
      </c>
      <c r="AW236" s="661" t="s">
        <v>2720</v>
      </c>
      <c r="AX236" s="661" t="s">
        <v>2720</v>
      </c>
      <c r="AY236" s="10"/>
      <c r="AZ236" s="334"/>
      <c r="BA236" s="662" t="s">
        <v>178</v>
      </c>
      <c r="BB236" s="662" t="s">
        <v>178</v>
      </c>
      <c r="BC236" s="662" t="s">
        <v>178</v>
      </c>
      <c r="BD236" s="661" t="s">
        <v>2720</v>
      </c>
      <c r="BE236" s="661" t="s">
        <v>2720</v>
      </c>
      <c r="BF236" s="10" t="str">
        <f t="shared" si="238"/>
        <v xml:space="preserve">  </v>
      </c>
      <c r="BG236" s="334"/>
      <c r="BH236" s="852" t="s">
        <v>178</v>
      </c>
      <c r="BI236" s="18"/>
      <c r="BJ236" s="28">
        <v>2.2629760355923185</v>
      </c>
      <c r="BK236" s="28"/>
      <c r="BL236" s="28">
        <v>0.1</v>
      </c>
      <c r="BM236" s="28">
        <v>1</v>
      </c>
      <c r="BN236" s="31" t="str">
        <f t="shared" si="239"/>
        <v xml:space="preserve">  </v>
      </c>
      <c r="BP236" s="417"/>
      <c r="BQ236" s="716">
        <v>0.16885571513727846</v>
      </c>
      <c r="BS236" s="727">
        <v>6.0000000000000001E-3</v>
      </c>
      <c r="BT236" s="716">
        <v>0.01</v>
      </c>
      <c r="BU236" s="31" t="str">
        <f t="shared" si="240"/>
        <v xml:space="preserve">  </v>
      </c>
      <c r="BV236" s="520"/>
      <c r="BW236" s="31">
        <f t="shared" si="265"/>
        <v>7.4616660751814639</v>
      </c>
      <c r="BX236" s="336"/>
      <c r="BY236" s="33">
        <v>308.30631631785235</v>
      </c>
      <c r="BZ236" s="31"/>
      <c r="CA236" s="680">
        <v>2</v>
      </c>
      <c r="CB236" s="680">
        <v>13</v>
      </c>
      <c r="CC236" s="680" t="str">
        <f t="shared" si="266"/>
        <v xml:space="preserve">  </v>
      </c>
      <c r="CD236" s="498"/>
      <c r="CE236" s="547">
        <f>BY236*(X236/1000)</f>
        <v>6.5360939059384666</v>
      </c>
      <c r="CF236" s="547"/>
      <c r="CG236" s="660">
        <v>0.5</v>
      </c>
      <c r="CH236" s="660">
        <v>3</v>
      </c>
      <c r="CI236" s="31" t="str">
        <f t="shared" si="242"/>
        <v xml:space="preserve">  </v>
      </c>
      <c r="CK236" s="5">
        <v>14.683997701288325</v>
      </c>
      <c r="CL236" s="5"/>
      <c r="CM236" s="227">
        <v>0.6</v>
      </c>
      <c r="CN236" s="227">
        <v>0.8</v>
      </c>
      <c r="CO236" s="31" t="str">
        <f t="shared" si="243"/>
        <v xml:space="preserve">  </v>
      </c>
      <c r="CP236" s="658"/>
      <c r="CQ236" s="28">
        <f t="shared" si="267"/>
        <v>0.31130075126731277</v>
      </c>
      <c r="CR236" s="28"/>
      <c r="CS236" s="227">
        <v>0.1</v>
      </c>
      <c r="CT236" s="464">
        <v>0.13</v>
      </c>
      <c r="CU236" s="31" t="str">
        <f t="shared" si="244"/>
        <v xml:space="preserve">  </v>
      </c>
      <c r="CW236" s="336">
        <f t="shared" si="268"/>
        <v>4.762794962056395</v>
      </c>
      <c r="CX236" s="227">
        <v>9.3842807291012722</v>
      </c>
      <c r="CY236" s="227"/>
      <c r="CZ236" s="10">
        <v>1.2</v>
      </c>
      <c r="DA236" s="910">
        <v>0.7</v>
      </c>
      <c r="DB236" s="675" t="str">
        <f t="shared" si="269"/>
        <v xml:space="preserve">  </v>
      </c>
      <c r="DC236" s="519"/>
      <c r="DD236" s="28">
        <f t="shared" si="270"/>
        <v>0.17830133385292415</v>
      </c>
      <c r="DE236" s="28"/>
      <c r="DF236" s="28">
        <v>0.2</v>
      </c>
      <c r="DG236" s="28">
        <v>0.12</v>
      </c>
      <c r="DH236" s="28" t="str">
        <f t="shared" si="271"/>
        <v>E, &lt;RL</v>
      </c>
      <c r="DI236" s="335"/>
      <c r="DJ236" s="31">
        <f t="shared" si="272"/>
        <v>3.0438172143792306</v>
      </c>
      <c r="DK236" s="550">
        <f t="shared" si="273"/>
        <v>2.7279493902455378</v>
      </c>
    </row>
    <row r="237" spans="1:116" ht="15" x14ac:dyDescent="0.25">
      <c r="A237" s="536" t="s">
        <v>2245</v>
      </c>
      <c r="B237" s="173" t="s">
        <v>1374</v>
      </c>
      <c r="C237" s="102" t="s">
        <v>586</v>
      </c>
      <c r="D237" s="102">
        <v>2</v>
      </c>
      <c r="E237" s="213"/>
      <c r="F237" s="421">
        <v>4</v>
      </c>
      <c r="G237" s="420">
        <v>88888823</v>
      </c>
      <c r="H237" s="420">
        <v>201301161300</v>
      </c>
      <c r="I237" s="420"/>
      <c r="J237" s="102" t="s">
        <v>824</v>
      </c>
      <c r="K237" s="167" t="s">
        <v>124</v>
      </c>
      <c r="L237" s="167"/>
      <c r="M237" s="419" t="s">
        <v>124</v>
      </c>
      <c r="N237" s="419"/>
      <c r="O237" s="417" t="s">
        <v>124</v>
      </c>
      <c r="P237" s="101">
        <v>41290</v>
      </c>
      <c r="Q237" s="112">
        <v>0.54166666666666663</v>
      </c>
      <c r="R237" s="102" t="s">
        <v>860</v>
      </c>
      <c r="S237" s="465" t="s">
        <v>860</v>
      </c>
      <c r="T237" s="571">
        <v>130.5</v>
      </c>
      <c r="U237" s="251">
        <v>130.30000000000001</v>
      </c>
      <c r="V237" s="31">
        <f t="shared" si="233"/>
        <v>-0.19999999999998863</v>
      </c>
      <c r="W237" s="234">
        <v>500</v>
      </c>
      <c r="X237" s="31">
        <f t="shared" si="234"/>
        <v>-0.39999999999997726</v>
      </c>
      <c r="Y237" s="281" t="str">
        <f t="shared" si="227"/>
        <v>&lt;MDL</v>
      </c>
      <c r="Z237" s="465" t="s">
        <v>860</v>
      </c>
      <c r="AA237" s="572">
        <v>132.19999999999999</v>
      </c>
      <c r="AB237" s="251">
        <v>132</v>
      </c>
      <c r="AC237" s="33">
        <f t="shared" si="235"/>
        <v>-0.19999999999998863</v>
      </c>
      <c r="AD237" s="234">
        <v>500</v>
      </c>
      <c r="AE237" s="33">
        <f>AC237/(AD237/1000)</f>
        <v>-0.39999999999997726</v>
      </c>
      <c r="AF237" s="281" t="str">
        <f t="shared" si="228"/>
        <v>&lt;MDL</v>
      </c>
      <c r="AG237" s="465" t="s">
        <v>860</v>
      </c>
      <c r="AH237" s="572">
        <v>132.4</v>
      </c>
      <c r="AI237" s="251">
        <v>132.20000000000002</v>
      </c>
      <c r="AJ237" s="33">
        <f t="shared" si="237"/>
        <v>-0.19999999999998863</v>
      </c>
      <c r="AK237" s="234">
        <v>500</v>
      </c>
      <c r="AL237" s="547" t="s">
        <v>79</v>
      </c>
      <c r="AM237" s="281" t="str">
        <f t="shared" si="226"/>
        <v>&lt;MDL</v>
      </c>
      <c r="AN237" s="547" t="s">
        <v>79</v>
      </c>
      <c r="AO237" s="547" t="s">
        <v>79</v>
      </c>
      <c r="AP237" s="547" t="s">
        <v>79</v>
      </c>
      <c r="AQ237" s="547" t="s">
        <v>79</v>
      </c>
      <c r="AR237" s="429" t="s">
        <v>79</v>
      </c>
      <c r="AS237" s="573"/>
      <c r="AT237" s="662" t="s">
        <v>178</v>
      </c>
      <c r="AU237" s="662" t="s">
        <v>178</v>
      </c>
      <c r="AV237" s="662" t="s">
        <v>178</v>
      </c>
      <c r="AW237" s="661" t="s">
        <v>2720</v>
      </c>
      <c r="AX237" s="661" t="s">
        <v>2720</v>
      </c>
      <c r="AY237" s="10"/>
      <c r="AZ237" s="334"/>
      <c r="BA237" s="662" t="s">
        <v>178</v>
      </c>
      <c r="BB237" s="662" t="s">
        <v>178</v>
      </c>
      <c r="BC237" s="662" t="s">
        <v>178</v>
      </c>
      <c r="BD237" s="661" t="s">
        <v>2720</v>
      </c>
      <c r="BE237" s="661" t="s">
        <v>2720</v>
      </c>
      <c r="BF237" s="10" t="str">
        <f t="shared" si="238"/>
        <v xml:space="preserve">  </v>
      </c>
      <c r="BG237" s="334"/>
      <c r="BH237" s="852" t="s">
        <v>178</v>
      </c>
      <c r="BI237" s="18"/>
      <c r="BJ237" s="28">
        <v>-1.0316836374959379E-2</v>
      </c>
      <c r="BK237" s="28"/>
      <c r="BL237" s="28">
        <v>0.1</v>
      </c>
      <c r="BM237" s="28">
        <v>1</v>
      </c>
      <c r="BN237" s="31" t="str">
        <f t="shared" si="239"/>
        <v>&lt;MDL</v>
      </c>
      <c r="BP237" s="417"/>
      <c r="BQ237" s="716">
        <v>4.4632642668936805E-3</v>
      </c>
      <c r="BS237" s="727">
        <v>6.0000000000000001E-3</v>
      </c>
      <c r="BT237" s="716">
        <v>0.01</v>
      </c>
      <c r="BU237" s="31" t="str">
        <f t="shared" si="240"/>
        <v>&lt;MDL</v>
      </c>
      <c r="BV237" s="520"/>
      <c r="BW237" s="31" t="s">
        <v>79</v>
      </c>
      <c r="BX237" s="336"/>
      <c r="BY237" s="33" t="s">
        <v>2667</v>
      </c>
      <c r="BZ237" s="742"/>
      <c r="CA237" s="742"/>
      <c r="CB237" s="742"/>
      <c r="CC237" s="237" t="s">
        <v>79</v>
      </c>
      <c r="CD237" s="819"/>
      <c r="CE237" s="840">
        <v>4.5556315987109783E-2</v>
      </c>
      <c r="CF237" s="457"/>
      <c r="CG237" s="660">
        <v>0.5</v>
      </c>
      <c r="CH237" s="660">
        <v>3</v>
      </c>
      <c r="CI237" s="31" t="str">
        <f t="shared" si="242"/>
        <v>&lt;MDL</v>
      </c>
      <c r="CK237" s="227" t="s">
        <v>2667</v>
      </c>
      <c r="CL237" s="5"/>
      <c r="CM237" s="227"/>
      <c r="CN237" s="227"/>
      <c r="CO237" s="31" t="s">
        <v>79</v>
      </c>
      <c r="CP237" s="658"/>
      <c r="CQ237" s="840">
        <v>1.5641890783980553E-2</v>
      </c>
      <c r="CR237" s="888"/>
      <c r="CS237" s="227">
        <v>0.1</v>
      </c>
      <c r="CT237" s="464">
        <v>0.13</v>
      </c>
      <c r="CU237" s="31" t="str">
        <f t="shared" si="244"/>
        <v>&lt;MDL</v>
      </c>
      <c r="CW237" s="336" t="s">
        <v>79</v>
      </c>
      <c r="CX237" s="909" t="s">
        <v>2667</v>
      </c>
      <c r="CY237" s="227"/>
      <c r="CZ237" s="10">
        <v>1.2</v>
      </c>
      <c r="DA237" s="910">
        <v>0.7</v>
      </c>
      <c r="DB237" s="457" t="s">
        <v>79</v>
      </c>
      <c r="DC237" s="519"/>
      <c r="DD237" s="31" t="s">
        <v>79</v>
      </c>
      <c r="DE237" s="237"/>
      <c r="DF237" s="237"/>
      <c r="DG237" s="237"/>
      <c r="DH237" s="237"/>
      <c r="DI237" s="498"/>
      <c r="DJ237" s="31" t="s">
        <v>79</v>
      </c>
      <c r="DK237" s="336" t="s">
        <v>79</v>
      </c>
    </row>
    <row r="238" spans="1:116" ht="45" x14ac:dyDescent="0.25">
      <c r="A238" s="536" t="s">
        <v>2246</v>
      </c>
      <c r="B238" s="173" t="s">
        <v>1375</v>
      </c>
      <c r="C238" s="419" t="s">
        <v>584</v>
      </c>
      <c r="D238" s="419">
        <v>7</v>
      </c>
      <c r="E238" s="213"/>
      <c r="F238" s="421">
        <v>1</v>
      </c>
      <c r="G238" s="420">
        <v>11452900</v>
      </c>
      <c r="H238" s="420">
        <v>201302041050</v>
      </c>
      <c r="I238" s="420"/>
      <c r="J238" s="102" t="s">
        <v>846</v>
      </c>
      <c r="K238" s="663" t="s">
        <v>2558</v>
      </c>
      <c r="L238" s="165" t="s">
        <v>729</v>
      </c>
      <c r="M238" s="419" t="s">
        <v>43</v>
      </c>
      <c r="N238" s="419"/>
      <c r="O238" s="419"/>
      <c r="P238" s="101">
        <v>41309</v>
      </c>
      <c r="Q238" s="112">
        <v>0.4513888888888889</v>
      </c>
      <c r="R238" s="102" t="s">
        <v>895</v>
      </c>
      <c r="S238" s="465" t="s">
        <v>895</v>
      </c>
      <c r="T238" s="566">
        <v>131.4</v>
      </c>
      <c r="U238" s="251">
        <v>153.19999999999999</v>
      </c>
      <c r="V238" s="31">
        <f t="shared" si="233"/>
        <v>21.799999999999983</v>
      </c>
      <c r="W238" s="234">
        <v>185</v>
      </c>
      <c r="X238" s="31">
        <f t="shared" si="234"/>
        <v>117.83783783783775</v>
      </c>
      <c r="Y238" s="281" t="str">
        <f t="shared" si="227"/>
        <v xml:space="preserve">  </v>
      </c>
      <c r="Z238" s="465" t="s">
        <v>895</v>
      </c>
      <c r="AA238" s="574">
        <v>131.80000000000001</v>
      </c>
      <c r="AB238" s="251">
        <v>155.79999999999998</v>
      </c>
      <c r="AC238" s="33">
        <f t="shared" si="235"/>
        <v>23.999999999999972</v>
      </c>
      <c r="AD238" s="234">
        <v>250</v>
      </c>
      <c r="AE238" s="547">
        <v>95.999999999999886</v>
      </c>
      <c r="AF238" s="281" t="str">
        <f t="shared" si="228"/>
        <v xml:space="preserve">  </v>
      </c>
      <c r="AG238" s="465" t="s">
        <v>895</v>
      </c>
      <c r="AH238" s="574">
        <v>132.80000000000001</v>
      </c>
      <c r="AI238" s="251">
        <v>152.60000000000002</v>
      </c>
      <c r="AJ238" s="33">
        <f t="shared" si="237"/>
        <v>19.800000000000011</v>
      </c>
      <c r="AK238" s="234">
        <v>204</v>
      </c>
      <c r="AL238" s="31">
        <f t="shared" ref="AL238:AL256" si="275">AJ238/(AK238/1000)</f>
        <v>97.058823529411825</v>
      </c>
      <c r="AM238" s="281" t="str">
        <f t="shared" si="226"/>
        <v xml:space="preserve">  </v>
      </c>
      <c r="AN238" s="49">
        <f t="shared" ref="AN238:AN256" si="276">AVERAGE(X238,AE238,AL238)</f>
        <v>103.63222045574982</v>
      </c>
      <c r="AO238" s="49">
        <f t="shared" ref="AO238:AO256" si="277">STDEV(X238,AE238,AL238)</f>
        <v>12.313811380775579</v>
      </c>
      <c r="AP238" s="49">
        <f t="shared" si="274"/>
        <v>11.882222851756307</v>
      </c>
      <c r="AQ238" s="9">
        <f t="shared" ref="AQ238:AQ256" si="278">COUNT(X238,AE238,AL238)</f>
        <v>3</v>
      </c>
      <c r="AR238" s="429" t="str">
        <f t="shared" si="229"/>
        <v xml:space="preserve">  </v>
      </c>
      <c r="AS238" s="494"/>
      <c r="AT238" s="662" t="s">
        <v>178</v>
      </c>
      <c r="AU238" s="662" t="s">
        <v>178</v>
      </c>
      <c r="AV238" s="662" t="s">
        <v>178</v>
      </c>
      <c r="AW238" s="661" t="s">
        <v>2720</v>
      </c>
      <c r="AX238" s="661" t="s">
        <v>2720</v>
      </c>
      <c r="AY238" s="10"/>
      <c r="AZ238" s="334"/>
      <c r="BA238" s="662" t="s">
        <v>178</v>
      </c>
      <c r="BB238" s="662" t="s">
        <v>178</v>
      </c>
      <c r="BC238" s="662" t="s">
        <v>178</v>
      </c>
      <c r="BD238" s="661" t="s">
        <v>2720</v>
      </c>
      <c r="BE238" s="661" t="s">
        <v>2720</v>
      </c>
      <c r="BF238" s="10" t="str">
        <f t="shared" si="238"/>
        <v xml:space="preserve">  </v>
      </c>
      <c r="BG238" s="334"/>
      <c r="BH238" s="852" t="s">
        <v>178</v>
      </c>
      <c r="BI238" s="18"/>
      <c r="BJ238" s="28">
        <v>2.2160392119314318</v>
      </c>
      <c r="BK238" s="28"/>
      <c r="BL238" s="28">
        <v>0.1</v>
      </c>
      <c r="BM238" s="28">
        <v>1</v>
      </c>
      <c r="BN238" s="31" t="str">
        <f t="shared" si="239"/>
        <v xml:space="preserve">  </v>
      </c>
      <c r="BP238" s="417"/>
      <c r="BQ238" s="716">
        <v>0.22667769568352264</v>
      </c>
      <c r="BS238" s="727">
        <v>6.0000000000000001E-3</v>
      </c>
      <c r="BT238" s="716">
        <v>0.01</v>
      </c>
      <c r="BU238" s="31" t="str">
        <f t="shared" si="240"/>
        <v xml:space="preserve">  </v>
      </c>
      <c r="BV238" s="520"/>
      <c r="BW238" s="31">
        <f t="shared" ref="BW238:BW256" si="279">BQ238/BJ238*100</f>
        <v>10.228956891333944</v>
      </c>
      <c r="BX238" s="336"/>
      <c r="BY238" s="33">
        <v>790.57264695856418</v>
      </c>
      <c r="BZ238" s="31">
        <v>18.483343751725897</v>
      </c>
      <c r="CA238" s="680">
        <v>2</v>
      </c>
      <c r="CB238" s="680">
        <v>13</v>
      </c>
      <c r="CC238" s="680" t="str">
        <f t="shared" ref="CC238:CC256" si="280">IF(BY238&lt;CA238,"&lt;MDL",IF(BY238&lt;CB238,"E, &lt;RL",IF(BY238&gt;CB238,"  ",)))</f>
        <v xml:space="preserve">  </v>
      </c>
      <c r="CD238" s="336"/>
      <c r="CE238" s="547">
        <v>93.735426914916957</v>
      </c>
      <c r="CF238" s="547">
        <v>0.57605554358352151</v>
      </c>
      <c r="CG238" s="660">
        <v>0.5</v>
      </c>
      <c r="CH238" s="660">
        <v>3</v>
      </c>
      <c r="CI238" s="31" t="str">
        <f t="shared" si="242"/>
        <v xml:space="preserve">  </v>
      </c>
      <c r="CK238" s="5">
        <v>10.795240376082921</v>
      </c>
      <c r="CL238" s="5">
        <v>6.404435051244306E-2</v>
      </c>
      <c r="CM238" s="227">
        <v>0.6</v>
      </c>
      <c r="CN238" s="227">
        <v>0.8</v>
      </c>
      <c r="CO238" s="31" t="str">
        <f t="shared" si="243"/>
        <v xml:space="preserve">  </v>
      </c>
      <c r="CP238" s="658"/>
      <c r="CQ238" s="28">
        <v>1.03634307610396</v>
      </c>
      <c r="CR238" s="28">
        <v>6.1482576491945773E-3</v>
      </c>
      <c r="CS238" s="227">
        <v>0.1</v>
      </c>
      <c r="CT238" s="464">
        <v>0.13</v>
      </c>
      <c r="CU238" s="31" t="str">
        <f t="shared" si="244"/>
        <v xml:space="preserve">  </v>
      </c>
      <c r="CW238" s="336">
        <f t="shared" ref="CW238:CW256" si="281">CK238/BY238*100</f>
        <v>1.3654963168297836</v>
      </c>
      <c r="CX238" s="227">
        <v>9.6380076815959388</v>
      </c>
      <c r="CY238" s="227"/>
      <c r="CZ238" s="10">
        <v>1.2</v>
      </c>
      <c r="DA238" s="910">
        <v>0.7</v>
      </c>
      <c r="DB238" s="675" t="str">
        <f t="shared" ref="DB238:DB245" si="282">IF(CX238&lt;DA238,"&lt;MDL",IF(CX238&lt;CZ238,"E, &lt;RL",IF(CX238&gt;CZ238,"  ",)))</f>
        <v xml:space="preserve">  </v>
      </c>
      <c r="DC238" s="519"/>
      <c r="DD238" s="28">
        <f t="shared" ref="DD238:DD245" si="283">CX238*(AL238/1000)</f>
        <v>0.93545368674313578</v>
      </c>
      <c r="DE238" s="28"/>
      <c r="DF238" s="28">
        <v>0.2</v>
      </c>
      <c r="DG238" s="28">
        <v>0.12</v>
      </c>
      <c r="DH238" s="28" t="str">
        <f t="shared" ref="DH238:DH245" si="284">IF(DD238&lt;DG238,"&lt;MDL",IF(DD238&lt;DF238,"E, &lt;RL",IF(DD238&gt;DF238,"  ",)))</f>
        <v xml:space="preserve">  </v>
      </c>
      <c r="DI238" s="335"/>
      <c r="DJ238" s="31">
        <f t="shared" ref="DJ238:DJ245" si="285">CX238/BY238*100</f>
        <v>1.2191172713443361</v>
      </c>
      <c r="DK238" s="550">
        <f>100*DD238/CE238</f>
        <v>0.99797239691695339</v>
      </c>
    </row>
    <row r="239" spans="1:116" ht="45" x14ac:dyDescent="0.25">
      <c r="A239" s="536" t="s">
        <v>2247</v>
      </c>
      <c r="B239" s="169" t="s">
        <v>1376</v>
      </c>
      <c r="C239" s="104" t="s">
        <v>585</v>
      </c>
      <c r="D239" s="104">
        <v>7</v>
      </c>
      <c r="E239" s="213"/>
      <c r="F239" s="421">
        <v>4</v>
      </c>
      <c r="G239" s="103">
        <v>11452900</v>
      </c>
      <c r="H239" s="103">
        <v>201302041055</v>
      </c>
      <c r="I239" s="103"/>
      <c r="J239" s="104" t="s">
        <v>847</v>
      </c>
      <c r="K239" s="663" t="s">
        <v>2558</v>
      </c>
      <c r="L239" s="165" t="s">
        <v>729</v>
      </c>
      <c r="M239" s="104" t="s">
        <v>43</v>
      </c>
      <c r="N239" s="104"/>
      <c r="O239" s="104" t="s">
        <v>40</v>
      </c>
      <c r="P239" s="131">
        <v>41309</v>
      </c>
      <c r="Q239" s="113">
        <v>0.4548611111111111</v>
      </c>
      <c r="R239" s="104" t="s">
        <v>896</v>
      </c>
      <c r="S239" s="465" t="s">
        <v>896</v>
      </c>
      <c r="T239" s="575">
        <v>130.80000000000001</v>
      </c>
      <c r="U239" s="254">
        <v>148.69999999999999</v>
      </c>
      <c r="V239" s="105">
        <f t="shared" si="233"/>
        <v>17.899999999999977</v>
      </c>
      <c r="W239" s="233">
        <v>172</v>
      </c>
      <c r="X239" s="105">
        <f t="shared" si="234"/>
        <v>104.06976744186034</v>
      </c>
      <c r="Y239" s="281" t="str">
        <f t="shared" si="227"/>
        <v xml:space="preserve">  </v>
      </c>
      <c r="Z239" s="465" t="s">
        <v>896</v>
      </c>
      <c r="AA239" s="576">
        <v>131.1</v>
      </c>
      <c r="AB239" s="254">
        <v>148.9</v>
      </c>
      <c r="AC239" s="109">
        <f t="shared" si="235"/>
        <v>17.800000000000011</v>
      </c>
      <c r="AD239" s="233">
        <v>172</v>
      </c>
      <c r="AE239" s="127">
        <v>103.48837209302333</v>
      </c>
      <c r="AF239" s="281" t="str">
        <f t="shared" si="228"/>
        <v xml:space="preserve">  </v>
      </c>
      <c r="AG239" s="465" t="s">
        <v>896</v>
      </c>
      <c r="AH239" s="576">
        <v>131.5</v>
      </c>
      <c r="AI239" s="254">
        <v>152.69999999999999</v>
      </c>
      <c r="AJ239" s="109">
        <f t="shared" si="237"/>
        <v>21.199999999999989</v>
      </c>
      <c r="AK239" s="233">
        <v>206</v>
      </c>
      <c r="AL239" s="105">
        <f t="shared" si="275"/>
        <v>102.91262135922325</v>
      </c>
      <c r="AM239" s="281" t="str">
        <f t="shared" si="226"/>
        <v xml:space="preserve">  </v>
      </c>
      <c r="AN239" s="122">
        <f t="shared" si="276"/>
        <v>103.49025363136896</v>
      </c>
      <c r="AO239" s="122">
        <f t="shared" si="277"/>
        <v>0.57857533587294996</v>
      </c>
      <c r="AP239" s="122">
        <f t="shared" si="274"/>
        <v>0.55906263205598894</v>
      </c>
      <c r="AQ239" s="223">
        <f t="shared" si="278"/>
        <v>3</v>
      </c>
      <c r="AR239" s="429" t="str">
        <f t="shared" si="229"/>
        <v xml:space="preserve">  </v>
      </c>
      <c r="AS239" s="495"/>
      <c r="AT239" s="662" t="s">
        <v>178</v>
      </c>
      <c r="AU239" s="662" t="s">
        <v>178</v>
      </c>
      <c r="AV239" s="662" t="s">
        <v>178</v>
      </c>
      <c r="AW239" s="661" t="s">
        <v>2720</v>
      </c>
      <c r="AX239" s="661" t="s">
        <v>2720</v>
      </c>
      <c r="AY239" s="10"/>
      <c r="AZ239" s="334"/>
      <c r="BA239" s="662" t="s">
        <v>178</v>
      </c>
      <c r="BB239" s="662" t="s">
        <v>178</v>
      </c>
      <c r="BC239" s="662" t="s">
        <v>178</v>
      </c>
      <c r="BD239" s="661" t="s">
        <v>2720</v>
      </c>
      <c r="BE239" s="661" t="s">
        <v>2720</v>
      </c>
      <c r="BF239" s="10" t="str">
        <f t="shared" si="238"/>
        <v xml:space="preserve">  </v>
      </c>
      <c r="BG239" s="334"/>
      <c r="BH239" s="852" t="s">
        <v>178</v>
      </c>
      <c r="BI239" s="18"/>
      <c r="BJ239" s="28">
        <v>2.2750087702770565</v>
      </c>
      <c r="BK239" s="28"/>
      <c r="BL239" s="28">
        <v>0.1</v>
      </c>
      <c r="BM239" s="28">
        <v>1</v>
      </c>
      <c r="BN239" s="31" t="str">
        <f t="shared" si="239"/>
        <v xml:space="preserve">  </v>
      </c>
      <c r="BP239" s="159"/>
      <c r="BQ239" s="733">
        <v>0.24475475332929403</v>
      </c>
      <c r="BR239" s="733"/>
      <c r="BS239" s="727">
        <v>6.0000000000000001E-3</v>
      </c>
      <c r="BT239" s="716">
        <v>0.01</v>
      </c>
      <c r="BU239" s="31" t="str">
        <f t="shared" si="240"/>
        <v xml:space="preserve">  </v>
      </c>
      <c r="BV239" s="520"/>
      <c r="BW239" s="105">
        <f t="shared" si="279"/>
        <v>10.758409221406524</v>
      </c>
      <c r="BX239" s="771"/>
      <c r="BY239" s="33">
        <v>378.35439460728514</v>
      </c>
      <c r="BZ239" s="31"/>
      <c r="CA239" s="680">
        <v>2</v>
      </c>
      <c r="CB239" s="680">
        <v>13</v>
      </c>
      <c r="CC239" s="680" t="str">
        <f t="shared" si="280"/>
        <v xml:space="preserve">  </v>
      </c>
      <c r="CD239" s="498"/>
      <c r="CE239" s="547">
        <f t="shared" ref="CE239:CE256" si="286">BY239*(X239/1000)</f>
        <v>39.375253857386021</v>
      </c>
      <c r="CF239" s="547"/>
      <c r="CG239" s="660">
        <v>0.5</v>
      </c>
      <c r="CH239" s="660">
        <v>3</v>
      </c>
      <c r="CI239" s="31" t="str">
        <f t="shared" si="242"/>
        <v xml:space="preserve">  </v>
      </c>
      <c r="CJ239" s="475"/>
      <c r="CK239" s="885">
        <v>12.041015166404458</v>
      </c>
      <c r="CL239" s="885"/>
      <c r="CM239" s="227">
        <v>0.6</v>
      </c>
      <c r="CN239" s="227">
        <v>0.8</v>
      </c>
      <c r="CO239" s="31" t="str">
        <f t="shared" si="243"/>
        <v xml:space="preserve">  </v>
      </c>
      <c r="CP239" s="828"/>
      <c r="CQ239" s="801">
        <f>CK239*(AE239/1000)</f>
        <v>1.2461050579186019</v>
      </c>
      <c r="CR239" s="801"/>
      <c r="CS239" s="227">
        <v>0.1</v>
      </c>
      <c r="CT239" s="464">
        <v>0.13</v>
      </c>
      <c r="CU239" s="31" t="str">
        <f t="shared" si="244"/>
        <v xml:space="preserve">  </v>
      </c>
      <c r="CW239" s="771">
        <f t="shared" si="281"/>
        <v>3.1824700170068039</v>
      </c>
      <c r="CX239" s="108">
        <v>11.703684962498729</v>
      </c>
      <c r="CY239" s="108"/>
      <c r="CZ239" s="10">
        <v>1.2</v>
      </c>
      <c r="DA239" s="910">
        <v>0.7</v>
      </c>
      <c r="DB239" s="675" t="str">
        <f t="shared" si="282"/>
        <v xml:space="preserve">  </v>
      </c>
      <c r="DC239" s="480"/>
      <c r="DD239" s="28">
        <f t="shared" si="283"/>
        <v>1.2044568990532667</v>
      </c>
      <c r="DE239" s="28"/>
      <c r="DF239" s="28">
        <v>0.2</v>
      </c>
      <c r="DG239" s="28">
        <v>0.12</v>
      </c>
      <c r="DH239" s="28" t="str">
        <f t="shared" si="284"/>
        <v xml:space="preserve">  </v>
      </c>
      <c r="DI239" s="335"/>
      <c r="DJ239" s="105">
        <f t="shared" si="285"/>
        <v>3.093312811827289</v>
      </c>
      <c r="DK239" s="924">
        <f>100*DD239/CE239</f>
        <v>3.0589184349533647</v>
      </c>
      <c r="DL239" s="76"/>
    </row>
    <row r="240" spans="1:116" ht="45" x14ac:dyDescent="0.25">
      <c r="A240" s="536" t="s">
        <v>2248</v>
      </c>
      <c r="B240" s="173" t="s">
        <v>1377</v>
      </c>
      <c r="C240" s="419" t="s">
        <v>584</v>
      </c>
      <c r="D240" s="419">
        <v>9</v>
      </c>
      <c r="E240" s="213"/>
      <c r="F240" s="421">
        <v>1</v>
      </c>
      <c r="G240" s="420">
        <v>11452600</v>
      </c>
      <c r="H240" s="420">
        <v>201302041230</v>
      </c>
      <c r="I240" s="420"/>
      <c r="J240" s="102" t="s">
        <v>842</v>
      </c>
      <c r="K240" s="663" t="s">
        <v>2556</v>
      </c>
      <c r="L240" s="163" t="s">
        <v>1658</v>
      </c>
      <c r="M240" s="419" t="s">
        <v>533</v>
      </c>
      <c r="N240" s="419"/>
      <c r="O240" s="419"/>
      <c r="P240" s="101">
        <v>41309</v>
      </c>
      <c r="Q240" s="112">
        <v>0.52083333333333337</v>
      </c>
      <c r="R240" s="102" t="s">
        <v>891</v>
      </c>
      <c r="S240" s="465" t="s">
        <v>891</v>
      </c>
      <c r="T240" s="566">
        <v>130.5</v>
      </c>
      <c r="U240" s="251">
        <v>134.5</v>
      </c>
      <c r="V240" s="31">
        <f t="shared" si="233"/>
        <v>4</v>
      </c>
      <c r="W240" s="234">
        <v>1102</v>
      </c>
      <c r="X240" s="31">
        <f t="shared" si="234"/>
        <v>3.629764065335753</v>
      </c>
      <c r="Y240" s="281" t="str">
        <f t="shared" si="227"/>
        <v xml:space="preserve">  </v>
      </c>
      <c r="Z240" s="465" t="s">
        <v>891</v>
      </c>
      <c r="AA240" s="574">
        <v>133.4</v>
      </c>
      <c r="AB240" s="251">
        <v>138</v>
      </c>
      <c r="AC240" s="33">
        <f t="shared" si="235"/>
        <v>4.5999999999999943</v>
      </c>
      <c r="AD240" s="234">
        <v>1332</v>
      </c>
      <c r="AE240" s="547">
        <v>3.4534534534534491</v>
      </c>
      <c r="AF240" s="281" t="str">
        <f t="shared" si="228"/>
        <v xml:space="preserve">  </v>
      </c>
      <c r="AG240" s="465" t="s">
        <v>891</v>
      </c>
      <c r="AH240" s="574">
        <v>134.19999999999999</v>
      </c>
      <c r="AI240" s="251">
        <v>138.30000000000001</v>
      </c>
      <c r="AJ240" s="33">
        <f t="shared" si="237"/>
        <v>4.1000000000000227</v>
      </c>
      <c r="AK240" s="234">
        <v>1425</v>
      </c>
      <c r="AL240" s="31">
        <f t="shared" si="275"/>
        <v>2.8771929824561564</v>
      </c>
      <c r="AM240" s="281" t="str">
        <f t="shared" si="226"/>
        <v xml:space="preserve">  </v>
      </c>
      <c r="AN240" s="49">
        <f t="shared" si="276"/>
        <v>3.3201368337484531</v>
      </c>
      <c r="AO240" s="49">
        <f t="shared" si="277"/>
        <v>0.39359979613030432</v>
      </c>
      <c r="AP240" s="49">
        <f t="shared" si="274"/>
        <v>11.854926945463507</v>
      </c>
      <c r="AQ240" s="9">
        <f t="shared" si="278"/>
        <v>3</v>
      </c>
      <c r="AR240" s="429" t="str">
        <f t="shared" si="229"/>
        <v xml:space="preserve">  </v>
      </c>
      <c r="AS240" s="494"/>
      <c r="AT240" s="662" t="s">
        <v>178</v>
      </c>
      <c r="AU240" s="662" t="s">
        <v>178</v>
      </c>
      <c r="AV240" s="662" t="s">
        <v>178</v>
      </c>
      <c r="AW240" s="661" t="s">
        <v>2720</v>
      </c>
      <c r="AX240" s="661" t="s">
        <v>2720</v>
      </c>
      <c r="AY240" s="10"/>
      <c r="AZ240" s="334"/>
      <c r="BA240" s="662" t="s">
        <v>178</v>
      </c>
      <c r="BB240" s="662" t="s">
        <v>178</v>
      </c>
      <c r="BC240" s="662" t="s">
        <v>178</v>
      </c>
      <c r="BD240" s="661" t="s">
        <v>2720</v>
      </c>
      <c r="BE240" s="661" t="s">
        <v>2720</v>
      </c>
      <c r="BF240" s="10" t="str">
        <f t="shared" si="238"/>
        <v xml:space="preserve">  </v>
      </c>
      <c r="BG240" s="334"/>
      <c r="BH240" s="852" t="s">
        <v>178</v>
      </c>
      <c r="BI240" s="18"/>
      <c r="BJ240" s="28">
        <v>1.2901334416792327</v>
      </c>
      <c r="BK240" s="28"/>
      <c r="BL240" s="28">
        <v>0.1</v>
      </c>
      <c r="BM240" s="28">
        <v>1</v>
      </c>
      <c r="BN240" s="31" t="str">
        <f t="shared" ref="BN240:BN271" si="287">IF(BJ240&lt;BL240,"&lt;MDL",IF(BJ240&lt;BM240,"E, &lt;RL",IF(BJ240&gt;BM240,"  ",)))</f>
        <v xml:space="preserve">  </v>
      </c>
      <c r="BP240" s="417"/>
      <c r="BQ240" s="716">
        <v>2.9715221320238377E-2</v>
      </c>
      <c r="BR240" s="716">
        <v>7.304785598744902E-5</v>
      </c>
      <c r="BS240" s="727">
        <v>6.0000000000000001E-3</v>
      </c>
      <c r="BT240" s="716">
        <v>0.01</v>
      </c>
      <c r="BU240" s="31" t="str">
        <f t="shared" ref="BU240:BU271" si="288">IF(BQ240&lt;BS240,"&lt;MDL",IF(BQ240&lt;BT240,"E, &lt;RL",IF(BQ240&gt;BT240,"  ",)))</f>
        <v xml:space="preserve">  </v>
      </c>
      <c r="BV240" s="520"/>
      <c r="BW240" s="31">
        <f t="shared" si="279"/>
        <v>2.3032672714507081</v>
      </c>
      <c r="BX240" s="336"/>
      <c r="BY240" s="33">
        <v>365.45628156559945</v>
      </c>
      <c r="BZ240" s="31"/>
      <c r="CA240" s="680">
        <v>2</v>
      </c>
      <c r="CB240" s="680">
        <v>13</v>
      </c>
      <c r="CC240" s="680" t="str">
        <f t="shared" si="280"/>
        <v xml:space="preserve">  </v>
      </c>
      <c r="CD240" s="498"/>
      <c r="CE240" s="547">
        <f t="shared" si="286"/>
        <v>1.326520078278038</v>
      </c>
      <c r="CF240" s="547"/>
      <c r="CG240" s="660">
        <v>0.5</v>
      </c>
      <c r="CH240" s="660">
        <v>3</v>
      </c>
      <c r="CI240" s="31" t="str">
        <f t="shared" si="242"/>
        <v>E, &lt;RL</v>
      </c>
      <c r="CK240" s="5">
        <v>9.7196720189474686</v>
      </c>
      <c r="CL240" s="5"/>
      <c r="CM240" s="227">
        <v>0.6</v>
      </c>
      <c r="CN240" s="227">
        <v>0.8</v>
      </c>
      <c r="CO240" s="31" t="str">
        <f t="shared" si="243"/>
        <v xml:space="preserve">  </v>
      </c>
      <c r="CP240" s="658"/>
      <c r="CQ240" s="28">
        <f>CK240*(AE240/1000)</f>
        <v>3.3566434900268997E-2</v>
      </c>
      <c r="CR240" s="28"/>
      <c r="CS240" s="227">
        <v>0.1</v>
      </c>
      <c r="CT240" s="464">
        <v>0.13</v>
      </c>
      <c r="CU240" s="31" t="str">
        <f t="shared" si="244"/>
        <v>&lt;MDL</v>
      </c>
      <c r="CW240" s="336">
        <f t="shared" si="281"/>
        <v>2.659599111912593</v>
      </c>
      <c r="CX240" s="227">
        <v>14.059415589343066</v>
      </c>
      <c r="CY240" s="227"/>
      <c r="CZ240" s="10">
        <v>1.2</v>
      </c>
      <c r="DA240" s="910">
        <v>0.7</v>
      </c>
      <c r="DB240" s="675" t="str">
        <f t="shared" si="282"/>
        <v xml:space="preserve">  </v>
      </c>
      <c r="DC240" s="519"/>
      <c r="DD240" s="28">
        <f t="shared" si="283"/>
        <v>4.0451651871092557E-2</v>
      </c>
      <c r="DE240" s="28"/>
      <c r="DF240" s="28">
        <v>0.2</v>
      </c>
      <c r="DG240" s="28">
        <v>0.12</v>
      </c>
      <c r="DH240" s="28" t="str">
        <f t="shared" si="284"/>
        <v>&lt;MDL</v>
      </c>
      <c r="DI240" s="335"/>
      <c r="DJ240" s="31">
        <f t="shared" si="285"/>
        <v>3.8470854924460776</v>
      </c>
      <c r="DK240" s="550" t="s">
        <v>2560</v>
      </c>
    </row>
    <row r="241" spans="1:116" ht="45" x14ac:dyDescent="0.25">
      <c r="A241" s="536" t="s">
        <v>2249</v>
      </c>
      <c r="B241" s="173" t="s">
        <v>1378</v>
      </c>
      <c r="C241" s="419" t="s">
        <v>584</v>
      </c>
      <c r="D241" s="419">
        <v>9</v>
      </c>
      <c r="E241" s="213"/>
      <c r="F241" s="421">
        <v>1</v>
      </c>
      <c r="G241" s="420">
        <v>11452600</v>
      </c>
      <c r="H241" s="420">
        <v>201302211030</v>
      </c>
      <c r="I241" s="420"/>
      <c r="J241" s="102" t="s">
        <v>843</v>
      </c>
      <c r="K241" s="663" t="s">
        <v>2556</v>
      </c>
      <c r="L241" s="163" t="s">
        <v>1658</v>
      </c>
      <c r="M241" s="419" t="s">
        <v>533</v>
      </c>
      <c r="N241" s="419"/>
      <c r="O241" s="419"/>
      <c r="P241" s="101">
        <v>41326</v>
      </c>
      <c r="Q241" s="112">
        <v>0.4375</v>
      </c>
      <c r="R241" s="102" t="s">
        <v>892</v>
      </c>
      <c r="S241" s="465" t="s">
        <v>892</v>
      </c>
      <c r="T241" s="566">
        <v>130.4</v>
      </c>
      <c r="U241" s="251">
        <v>137.1</v>
      </c>
      <c r="V241" s="31">
        <f t="shared" si="233"/>
        <v>6.6999999999999886</v>
      </c>
      <c r="W241" s="234">
        <v>750</v>
      </c>
      <c r="X241" s="31">
        <f t="shared" si="234"/>
        <v>8.9333333333333176</v>
      </c>
      <c r="Y241" s="281" t="str">
        <f t="shared" si="227"/>
        <v xml:space="preserve">  </v>
      </c>
      <c r="Z241" s="465" t="s">
        <v>892</v>
      </c>
      <c r="AA241" s="574">
        <v>131.69999999999999</v>
      </c>
      <c r="AB241" s="251">
        <v>137.30000000000001</v>
      </c>
      <c r="AC241" s="33">
        <f t="shared" si="235"/>
        <v>5.6000000000000227</v>
      </c>
      <c r="AD241" s="234">
        <v>540</v>
      </c>
      <c r="AE241" s="547">
        <v>10.370370370370411</v>
      </c>
      <c r="AF241" s="281" t="str">
        <f t="shared" si="228"/>
        <v xml:space="preserve">  </v>
      </c>
      <c r="AG241" s="465" t="s">
        <v>892</v>
      </c>
      <c r="AH241" s="574">
        <v>122.2</v>
      </c>
      <c r="AI241" s="251">
        <v>126.7</v>
      </c>
      <c r="AJ241" s="33">
        <f t="shared" si="237"/>
        <v>4.5</v>
      </c>
      <c r="AK241" s="234">
        <v>500</v>
      </c>
      <c r="AL241" s="31">
        <f t="shared" si="275"/>
        <v>9</v>
      </c>
      <c r="AM241" s="281" t="str">
        <f t="shared" si="226"/>
        <v xml:space="preserve">  </v>
      </c>
      <c r="AN241" s="49">
        <f t="shared" si="276"/>
        <v>9.4345679012345762</v>
      </c>
      <c r="AO241" s="49">
        <f t="shared" si="277"/>
        <v>0.81111392975441843</v>
      </c>
      <c r="AP241" s="49">
        <f t="shared" si="274"/>
        <v>8.5972557328065733</v>
      </c>
      <c r="AQ241" s="9">
        <f t="shared" si="278"/>
        <v>3</v>
      </c>
      <c r="AR241" s="429" t="str">
        <f t="shared" si="229"/>
        <v xml:space="preserve">  </v>
      </c>
      <c r="AS241" s="494"/>
      <c r="AT241" s="662" t="s">
        <v>178</v>
      </c>
      <c r="AU241" s="662" t="s">
        <v>178</v>
      </c>
      <c r="AV241" s="662" t="s">
        <v>178</v>
      </c>
      <c r="AW241" s="661" t="s">
        <v>2720</v>
      </c>
      <c r="AX241" s="661" t="s">
        <v>2720</v>
      </c>
      <c r="AY241" s="10"/>
      <c r="AZ241" s="334"/>
      <c r="BA241" s="662" t="s">
        <v>178</v>
      </c>
      <c r="BB241" s="662" t="s">
        <v>178</v>
      </c>
      <c r="BC241" s="662" t="s">
        <v>178</v>
      </c>
      <c r="BD241" s="661" t="s">
        <v>2720</v>
      </c>
      <c r="BE241" s="661" t="s">
        <v>2720</v>
      </c>
      <c r="BF241" s="10" t="str">
        <f t="shared" si="238"/>
        <v xml:space="preserve">  </v>
      </c>
      <c r="BG241" s="334"/>
      <c r="BH241" s="852" t="s">
        <v>178</v>
      </c>
      <c r="BI241" s="18"/>
      <c r="BJ241" s="28">
        <v>1.7887093431995074</v>
      </c>
      <c r="BK241" s="28"/>
      <c r="BL241" s="28">
        <v>0.1</v>
      </c>
      <c r="BM241" s="28">
        <v>1</v>
      </c>
      <c r="BN241" s="31" t="str">
        <f t="shared" si="287"/>
        <v xml:space="preserve">  </v>
      </c>
      <c r="BP241" s="417"/>
      <c r="BQ241" s="716">
        <v>3.3379360493538339E-2</v>
      </c>
      <c r="BS241" s="727">
        <v>6.0000000000000001E-3</v>
      </c>
      <c r="BT241" s="716">
        <v>0.01</v>
      </c>
      <c r="BU241" s="31" t="str">
        <f t="shared" si="288"/>
        <v xml:space="preserve">  </v>
      </c>
      <c r="BV241" s="520"/>
      <c r="BW241" s="31">
        <f t="shared" si="279"/>
        <v>1.8661142806931323</v>
      </c>
      <c r="BX241" s="336"/>
      <c r="BY241" s="33">
        <v>311.21068850146798</v>
      </c>
      <c r="BZ241" s="31"/>
      <c r="CA241" s="680">
        <v>2</v>
      </c>
      <c r="CB241" s="680">
        <v>13</v>
      </c>
      <c r="CC241" s="680" t="str">
        <f t="shared" si="280"/>
        <v xml:space="preserve">  </v>
      </c>
      <c r="CD241" s="498"/>
      <c r="CE241" s="547">
        <f t="shared" si="286"/>
        <v>2.7801488172797759</v>
      </c>
      <c r="CF241" s="547"/>
      <c r="CG241" s="660">
        <v>0.5</v>
      </c>
      <c r="CH241" s="660">
        <v>3</v>
      </c>
      <c r="CI241" s="31" t="str">
        <f t="shared" si="242"/>
        <v>E, &lt;RL</v>
      </c>
      <c r="CK241" s="5">
        <v>5.3199865950883289</v>
      </c>
      <c r="CL241" s="5"/>
      <c r="CM241" s="227">
        <v>0.6</v>
      </c>
      <c r="CN241" s="227">
        <v>0.8</v>
      </c>
      <c r="CO241" s="31" t="str">
        <f t="shared" si="243"/>
        <v xml:space="preserve">  </v>
      </c>
      <c r="CP241" s="658"/>
      <c r="CQ241" s="28">
        <f>CK241*(AE241/1000)</f>
        <v>5.5170231356471776E-2</v>
      </c>
      <c r="CR241" s="28"/>
      <c r="CS241" s="227">
        <v>0.1</v>
      </c>
      <c r="CT241" s="464">
        <v>0.13</v>
      </c>
      <c r="CU241" s="31" t="str">
        <f t="shared" si="244"/>
        <v>&lt;MDL</v>
      </c>
      <c r="CW241" s="336">
        <f t="shared" si="281"/>
        <v>1.7094485477683825</v>
      </c>
      <c r="CX241" s="227">
        <v>16.946980861522913</v>
      </c>
      <c r="CY241" s="227"/>
      <c r="CZ241" s="10">
        <v>1.2</v>
      </c>
      <c r="DA241" s="910">
        <v>0.7</v>
      </c>
      <c r="DB241" s="675" t="str">
        <f t="shared" si="282"/>
        <v xml:space="preserve">  </v>
      </c>
      <c r="DC241" s="519"/>
      <c r="DD241" s="28">
        <f t="shared" si="283"/>
        <v>0.15252282775370621</v>
      </c>
      <c r="DE241" s="28"/>
      <c r="DF241" s="28">
        <v>0.2</v>
      </c>
      <c r="DG241" s="28">
        <v>0.12</v>
      </c>
      <c r="DH241" s="28" t="str">
        <f t="shared" si="284"/>
        <v>E, &lt;RL</v>
      </c>
      <c r="DI241" s="335"/>
      <c r="DJ241" s="31">
        <f t="shared" si="285"/>
        <v>5.4455009058736019</v>
      </c>
      <c r="DK241" s="550">
        <f>100*DD241/CE241</f>
        <v>5.486138972335354</v>
      </c>
    </row>
    <row r="242" spans="1:116" ht="45" x14ac:dyDescent="0.25">
      <c r="A242" s="536" t="s">
        <v>2250</v>
      </c>
      <c r="B242" s="173" t="s">
        <v>1379</v>
      </c>
      <c r="C242" s="419" t="s">
        <v>584</v>
      </c>
      <c r="D242" s="419">
        <v>9</v>
      </c>
      <c r="E242" s="213"/>
      <c r="F242" s="421">
        <v>1</v>
      </c>
      <c r="G242" s="420">
        <v>11452900</v>
      </c>
      <c r="H242" s="420">
        <v>201302211130</v>
      </c>
      <c r="I242" s="420"/>
      <c r="J242" s="102" t="s">
        <v>848</v>
      </c>
      <c r="K242" s="663" t="s">
        <v>2558</v>
      </c>
      <c r="L242" s="165" t="s">
        <v>729</v>
      </c>
      <c r="M242" s="419" t="s">
        <v>43</v>
      </c>
      <c r="N242" s="419"/>
      <c r="O242" s="419"/>
      <c r="P242" s="101">
        <v>41326</v>
      </c>
      <c r="Q242" s="112">
        <v>0.47916666666666669</v>
      </c>
      <c r="R242" s="102" t="s">
        <v>897</v>
      </c>
      <c r="S242" s="465" t="s">
        <v>897</v>
      </c>
      <c r="T242" s="566">
        <v>132.19999999999999</v>
      </c>
      <c r="U242" s="251">
        <v>147.10000000000002</v>
      </c>
      <c r="V242" s="31">
        <f t="shared" si="233"/>
        <v>14.900000000000034</v>
      </c>
      <c r="W242" s="234">
        <v>520</v>
      </c>
      <c r="X242" s="31">
        <f t="shared" si="234"/>
        <v>28.653846153846217</v>
      </c>
      <c r="Y242" s="281" t="str">
        <f t="shared" si="227"/>
        <v xml:space="preserve">  </v>
      </c>
      <c r="Z242" s="465" t="s">
        <v>897</v>
      </c>
      <c r="AA242" s="574">
        <v>131.80000000000001</v>
      </c>
      <c r="AB242" s="251">
        <v>145.19999999999999</v>
      </c>
      <c r="AC242" s="33">
        <f t="shared" si="235"/>
        <v>13.399999999999977</v>
      </c>
      <c r="AD242" s="234">
        <v>375</v>
      </c>
      <c r="AE242" s="547">
        <v>35.73333333333327</v>
      </c>
      <c r="AF242" s="281" t="str">
        <f t="shared" si="228"/>
        <v xml:space="preserve">  </v>
      </c>
      <c r="AG242" s="465" t="s">
        <v>897</v>
      </c>
      <c r="AH242" s="574">
        <v>133.30000000000001</v>
      </c>
      <c r="AI242" s="251">
        <v>145.4</v>
      </c>
      <c r="AJ242" s="33">
        <f t="shared" si="237"/>
        <v>12.099999999999994</v>
      </c>
      <c r="AK242" s="234">
        <v>401</v>
      </c>
      <c r="AL242" s="31">
        <f t="shared" si="275"/>
        <v>30.174563591022427</v>
      </c>
      <c r="AM242" s="281" t="str">
        <f t="shared" si="226"/>
        <v xml:space="preserve">  </v>
      </c>
      <c r="AN242" s="49">
        <f t="shared" si="276"/>
        <v>31.520581026067305</v>
      </c>
      <c r="AO242" s="49">
        <f t="shared" si="277"/>
        <v>3.7267421272089627</v>
      </c>
      <c r="AP242" s="49">
        <f t="shared" si="274"/>
        <v>11.82320251053422</v>
      </c>
      <c r="AQ242" s="9">
        <f t="shared" si="278"/>
        <v>3</v>
      </c>
      <c r="AR242" s="429" t="str">
        <f t="shared" si="229"/>
        <v xml:space="preserve">  </v>
      </c>
      <c r="AS242" s="494"/>
      <c r="AT242" s="662" t="s">
        <v>178</v>
      </c>
      <c r="AU242" s="662" t="s">
        <v>178</v>
      </c>
      <c r="AV242" s="662" t="s">
        <v>178</v>
      </c>
      <c r="AW242" s="661" t="s">
        <v>2720</v>
      </c>
      <c r="AX242" s="661" t="s">
        <v>2720</v>
      </c>
      <c r="AY242" s="10"/>
      <c r="AZ242" s="334"/>
      <c r="BA242" s="662" t="s">
        <v>178</v>
      </c>
      <c r="BB242" s="662" t="s">
        <v>178</v>
      </c>
      <c r="BC242" s="662" t="s">
        <v>178</v>
      </c>
      <c r="BD242" s="661" t="s">
        <v>2720</v>
      </c>
      <c r="BE242" s="661" t="s">
        <v>2720</v>
      </c>
      <c r="BF242" s="10" t="str">
        <f t="shared" si="238"/>
        <v xml:space="preserve">  </v>
      </c>
      <c r="BG242" s="334"/>
      <c r="BH242" s="852" t="s">
        <v>178</v>
      </c>
      <c r="BI242" s="18"/>
      <c r="BJ242" s="28">
        <v>1.5970030547611509</v>
      </c>
      <c r="BK242" s="28"/>
      <c r="BL242" s="28">
        <v>0.1</v>
      </c>
      <c r="BM242" s="28">
        <v>1</v>
      </c>
      <c r="BN242" s="31" t="str">
        <f t="shared" si="287"/>
        <v xml:space="preserve">  </v>
      </c>
      <c r="BP242" s="417"/>
      <c r="BQ242" s="716">
        <v>0.13874346775965291</v>
      </c>
      <c r="BS242" s="727">
        <v>6.0000000000000001E-3</v>
      </c>
      <c r="BT242" s="716">
        <v>0.01</v>
      </c>
      <c r="BU242" s="31" t="str">
        <f t="shared" si="288"/>
        <v xml:space="preserve">  </v>
      </c>
      <c r="BV242" s="520"/>
      <c r="BW242" s="31">
        <f t="shared" si="279"/>
        <v>8.6877396599847767</v>
      </c>
      <c r="BX242" s="336"/>
      <c r="BY242" s="33">
        <v>297.88328324991141</v>
      </c>
      <c r="BZ242" s="31"/>
      <c r="CA242" s="680">
        <v>2</v>
      </c>
      <c r="CB242" s="680">
        <v>13</v>
      </c>
      <c r="CC242" s="680" t="str">
        <f t="shared" si="280"/>
        <v xml:space="preserve">  </v>
      </c>
      <c r="CD242" s="498"/>
      <c r="CE242" s="547">
        <f t="shared" si="286"/>
        <v>8.535501770045558</v>
      </c>
      <c r="CF242" s="457"/>
      <c r="CG242" s="660">
        <v>0.5</v>
      </c>
      <c r="CH242" s="660">
        <v>3</v>
      </c>
      <c r="CI242" s="31" t="str">
        <f t="shared" si="242"/>
        <v xml:space="preserve">  </v>
      </c>
      <c r="CK242" s="5">
        <v>10.779018431286751</v>
      </c>
      <c r="CL242" s="5"/>
      <c r="CM242" s="227">
        <v>0.6</v>
      </c>
      <c r="CN242" s="227">
        <v>0.8</v>
      </c>
      <c r="CO242" s="31" t="str">
        <f t="shared" si="243"/>
        <v xml:space="preserve">  </v>
      </c>
      <c r="CP242" s="658"/>
      <c r="CQ242" s="28">
        <f>CK242*(AE242/1000)</f>
        <v>0.38517025861131254</v>
      </c>
      <c r="CR242" s="28"/>
      <c r="CS242" s="227">
        <v>0.1</v>
      </c>
      <c r="CT242" s="464">
        <v>0.13</v>
      </c>
      <c r="CU242" s="31" t="str">
        <f t="shared" si="244"/>
        <v xml:space="preserve">  </v>
      </c>
      <c r="CW242" s="336">
        <f t="shared" si="281"/>
        <v>3.618537540504954</v>
      </c>
      <c r="CX242" s="227">
        <v>9.14320292086588</v>
      </c>
      <c r="CY242" s="227"/>
      <c r="CZ242" s="10">
        <v>1.2</v>
      </c>
      <c r="DA242" s="910">
        <v>0.7</v>
      </c>
      <c r="DB242" s="675" t="str">
        <f t="shared" si="282"/>
        <v xml:space="preserve">  </v>
      </c>
      <c r="DC242" s="519"/>
      <c r="DD242" s="28">
        <f t="shared" si="283"/>
        <v>0.27589215796128952</v>
      </c>
      <c r="DE242" s="28"/>
      <c r="DF242" s="28">
        <v>0.2</v>
      </c>
      <c r="DG242" s="28">
        <v>0.12</v>
      </c>
      <c r="DH242" s="28" t="str">
        <f t="shared" si="284"/>
        <v xml:space="preserve">  </v>
      </c>
      <c r="DI242" s="335"/>
      <c r="DJ242" s="31">
        <f t="shared" si="285"/>
        <v>3.069391078651138</v>
      </c>
      <c r="DK242" s="550">
        <f>100*DD242/CE242</f>
        <v>3.2322898570474661</v>
      </c>
    </row>
    <row r="243" spans="1:116" ht="15" x14ac:dyDescent="0.25">
      <c r="A243" s="536" t="s">
        <v>2251</v>
      </c>
      <c r="B243" s="173" t="s">
        <v>1380</v>
      </c>
      <c r="C243" s="102" t="s">
        <v>584</v>
      </c>
      <c r="D243" s="419">
        <v>9</v>
      </c>
      <c r="E243" s="213"/>
      <c r="F243" s="421">
        <v>1</v>
      </c>
      <c r="G243" s="420">
        <v>384042121402101</v>
      </c>
      <c r="H243" s="420">
        <v>201303251320</v>
      </c>
      <c r="I243" s="420"/>
      <c r="J243" s="210" t="s">
        <v>850</v>
      </c>
      <c r="K243" s="164" t="s">
        <v>1647</v>
      </c>
      <c r="L243" s="164"/>
      <c r="M243" s="419" t="s">
        <v>900</v>
      </c>
      <c r="N243" s="420">
        <v>384042121402101</v>
      </c>
      <c r="O243" s="419"/>
      <c r="P243" s="101">
        <v>41358</v>
      </c>
      <c r="Q243" s="162">
        <v>0.55555555555555558</v>
      </c>
      <c r="R243" s="210" t="s">
        <v>899</v>
      </c>
      <c r="S243" s="465" t="s">
        <v>899</v>
      </c>
      <c r="T243" s="566">
        <v>129.6</v>
      </c>
      <c r="U243" s="251">
        <v>142.30000000000001</v>
      </c>
      <c r="V243" s="31">
        <f t="shared" si="233"/>
        <v>12.700000000000017</v>
      </c>
      <c r="W243" s="236">
        <v>1960</v>
      </c>
      <c r="X243" s="47">
        <f t="shared" si="234"/>
        <v>6.479591836734703</v>
      </c>
      <c r="Y243" s="281" t="str">
        <f t="shared" si="227"/>
        <v xml:space="preserve">  </v>
      </c>
      <c r="Z243" s="465" t="s">
        <v>899</v>
      </c>
      <c r="AA243" s="574">
        <v>130.19999999999999</v>
      </c>
      <c r="AB243" s="251">
        <v>141.1</v>
      </c>
      <c r="AC243" s="33">
        <f t="shared" si="235"/>
        <v>10.900000000000006</v>
      </c>
      <c r="AD243" s="234">
        <v>375</v>
      </c>
      <c r="AE243" s="547">
        <v>29.066666666666681</v>
      </c>
      <c r="AF243" s="281" t="str">
        <f t="shared" si="228"/>
        <v xml:space="preserve">  </v>
      </c>
      <c r="AG243" s="465" t="s">
        <v>899</v>
      </c>
      <c r="AH243" s="574">
        <v>130.5</v>
      </c>
      <c r="AI243" s="251">
        <v>141.6</v>
      </c>
      <c r="AJ243" s="33">
        <f t="shared" si="237"/>
        <v>11.099999999999994</v>
      </c>
      <c r="AK243" s="234">
        <v>470</v>
      </c>
      <c r="AL243" s="31">
        <f t="shared" si="275"/>
        <v>23.617021276595732</v>
      </c>
      <c r="AM243" s="281" t="str">
        <f t="shared" si="226"/>
        <v xml:space="preserve">  </v>
      </c>
      <c r="AN243" s="49">
        <f t="shared" si="276"/>
        <v>19.721093259999037</v>
      </c>
      <c r="AO243" s="49">
        <f t="shared" si="277"/>
        <v>11.786758616180869</v>
      </c>
      <c r="AP243" s="47">
        <f t="shared" si="274"/>
        <v>59.767267771550735</v>
      </c>
      <c r="AQ243" s="9">
        <f t="shared" si="278"/>
        <v>3</v>
      </c>
      <c r="AR243" s="429" t="str">
        <f t="shared" si="229"/>
        <v xml:space="preserve">  </v>
      </c>
      <c r="AS243" s="494"/>
      <c r="AT243" s="662" t="s">
        <v>178</v>
      </c>
      <c r="AU243" s="662" t="s">
        <v>178</v>
      </c>
      <c r="AV243" s="662" t="s">
        <v>178</v>
      </c>
      <c r="AW243" s="661" t="s">
        <v>2720</v>
      </c>
      <c r="AX243" s="661" t="s">
        <v>2720</v>
      </c>
      <c r="AY243" s="10"/>
      <c r="AZ243" s="334"/>
      <c r="BA243" s="662" t="s">
        <v>178</v>
      </c>
      <c r="BB243" s="662" t="s">
        <v>178</v>
      </c>
      <c r="BC243" s="662" t="s">
        <v>178</v>
      </c>
      <c r="BD243" s="661" t="s">
        <v>2720</v>
      </c>
      <c r="BE243" s="661" t="s">
        <v>2720</v>
      </c>
      <c r="BF243" s="10" t="str">
        <f t="shared" si="238"/>
        <v xml:space="preserve">  </v>
      </c>
      <c r="BG243" s="334"/>
      <c r="BH243" s="852" t="s">
        <v>178</v>
      </c>
      <c r="BI243" s="18"/>
      <c r="BJ243" s="28">
        <v>1.5461997427745076</v>
      </c>
      <c r="BK243" s="28"/>
      <c r="BL243" s="28">
        <v>0.1</v>
      </c>
      <c r="BM243" s="28">
        <v>1</v>
      </c>
      <c r="BN243" s="31" t="str">
        <f t="shared" si="287"/>
        <v xml:space="preserve">  </v>
      </c>
      <c r="BP243" s="417"/>
      <c r="BQ243" s="716">
        <v>0.23144608494262209</v>
      </c>
      <c r="BS243" s="727">
        <v>6.0000000000000001E-3</v>
      </c>
      <c r="BT243" s="716">
        <v>0.01</v>
      </c>
      <c r="BU243" s="31" t="str">
        <f t="shared" si="288"/>
        <v xml:space="preserve">  </v>
      </c>
      <c r="BV243" s="520"/>
      <c r="BW243" s="31">
        <f t="shared" si="279"/>
        <v>14.968705435645347</v>
      </c>
      <c r="BX243" s="336"/>
      <c r="BY243" s="33">
        <v>345.16493034357836</v>
      </c>
      <c r="BZ243" s="31"/>
      <c r="CA243" s="680">
        <v>2</v>
      </c>
      <c r="CB243" s="680">
        <v>13</v>
      </c>
      <c r="CC243" s="680" t="str">
        <f t="shared" si="280"/>
        <v xml:space="preserve">  </v>
      </c>
      <c r="CD243" s="498"/>
      <c r="CE243" s="547">
        <f t="shared" si="286"/>
        <v>2.2365278649813529</v>
      </c>
      <c r="CF243" s="457"/>
      <c r="CG243" s="660">
        <v>0.5</v>
      </c>
      <c r="CH243" s="660">
        <v>3</v>
      </c>
      <c r="CI243" s="31" t="str">
        <f t="shared" si="242"/>
        <v>E, &lt;RL</v>
      </c>
      <c r="CK243" s="5">
        <v>21.886370490286165</v>
      </c>
      <c r="CL243" s="5"/>
      <c r="CM243" s="227">
        <v>0.6</v>
      </c>
      <c r="CN243" s="227">
        <v>0.8</v>
      </c>
      <c r="CO243" s="31" t="str">
        <f t="shared" si="243"/>
        <v xml:space="preserve">  </v>
      </c>
      <c r="CP243" s="658"/>
      <c r="CQ243" s="28">
        <f>CK243*(AE243/1000)</f>
        <v>0.63616383558431822</v>
      </c>
      <c r="CR243" s="28"/>
      <c r="CS243" s="227">
        <v>0.1</v>
      </c>
      <c r="CT243" s="464">
        <v>0.13</v>
      </c>
      <c r="CU243" s="31" t="str">
        <f t="shared" si="244"/>
        <v xml:space="preserve">  </v>
      </c>
      <c r="CW243" s="336">
        <f t="shared" si="281"/>
        <v>6.3408442069999387</v>
      </c>
      <c r="CX243" s="227">
        <v>8.5476778231891437</v>
      </c>
      <c r="CY243" s="227"/>
      <c r="CZ243" s="10">
        <v>1.2</v>
      </c>
      <c r="DA243" s="910">
        <v>0.7</v>
      </c>
      <c r="DB243" s="675" t="str">
        <f t="shared" si="282"/>
        <v xml:space="preserve">  </v>
      </c>
      <c r="DC243" s="519"/>
      <c r="DD243" s="28">
        <f t="shared" si="283"/>
        <v>0.20187068901574348</v>
      </c>
      <c r="DE243" s="28"/>
      <c r="DF243" s="28">
        <v>0.2</v>
      </c>
      <c r="DG243" s="28">
        <v>0.12</v>
      </c>
      <c r="DH243" s="28" t="str">
        <f t="shared" si="284"/>
        <v xml:space="preserve">  </v>
      </c>
      <c r="DI243" s="335"/>
      <c r="DJ243" s="31">
        <f t="shared" si="285"/>
        <v>2.4764039077436855</v>
      </c>
      <c r="DK243" s="550">
        <f>100*DD243/CE243</f>
        <v>9.0260752918196516</v>
      </c>
      <c r="DL243" s="558" t="s">
        <v>3019</v>
      </c>
    </row>
    <row r="244" spans="1:116" ht="15" x14ac:dyDescent="0.25">
      <c r="A244" s="536" t="s">
        <v>2252</v>
      </c>
      <c r="B244" s="173" t="s">
        <v>1381</v>
      </c>
      <c r="C244" s="102" t="s">
        <v>584</v>
      </c>
      <c r="D244" s="419">
        <v>9</v>
      </c>
      <c r="E244" s="213"/>
      <c r="F244" s="421">
        <v>1</v>
      </c>
      <c r="G244" s="420">
        <v>384043121402401</v>
      </c>
      <c r="H244" s="420">
        <v>201303251400</v>
      </c>
      <c r="I244" s="420"/>
      <c r="J244" s="102" t="s">
        <v>853</v>
      </c>
      <c r="K244" s="164" t="s">
        <v>1649</v>
      </c>
      <c r="L244" s="164"/>
      <c r="M244" s="419" t="s">
        <v>906</v>
      </c>
      <c r="N244" s="420">
        <v>384043121402401</v>
      </c>
      <c r="O244" s="419"/>
      <c r="P244" s="101">
        <v>41358</v>
      </c>
      <c r="Q244" s="112">
        <v>0.58333333333333337</v>
      </c>
      <c r="R244" s="102" t="s">
        <v>905</v>
      </c>
      <c r="S244" s="465" t="s">
        <v>905</v>
      </c>
      <c r="T244" s="566">
        <v>130.30000000000001</v>
      </c>
      <c r="U244" s="251">
        <v>141.80000000000001</v>
      </c>
      <c r="V244" s="31">
        <f t="shared" si="233"/>
        <v>11.5</v>
      </c>
      <c r="W244" s="234">
        <v>250</v>
      </c>
      <c r="X244" s="31">
        <f t="shared" si="234"/>
        <v>46</v>
      </c>
      <c r="Y244" s="281" t="str">
        <f t="shared" si="227"/>
        <v xml:space="preserve">  </v>
      </c>
      <c r="Z244" s="465" t="s">
        <v>905</v>
      </c>
      <c r="AA244" s="574">
        <v>130.1</v>
      </c>
      <c r="AB244" s="251">
        <v>147</v>
      </c>
      <c r="AC244" s="33">
        <f t="shared" si="235"/>
        <v>16.900000000000006</v>
      </c>
      <c r="AD244" s="234">
        <v>396</v>
      </c>
      <c r="AE244" s="547">
        <v>42.676767676767689</v>
      </c>
      <c r="AF244" s="281" t="str">
        <f t="shared" si="228"/>
        <v xml:space="preserve">  </v>
      </c>
      <c r="AG244" s="465" t="s">
        <v>905</v>
      </c>
      <c r="AH244" s="574">
        <v>130.4</v>
      </c>
      <c r="AI244" s="251">
        <v>141.4</v>
      </c>
      <c r="AJ244" s="33">
        <f t="shared" si="237"/>
        <v>11</v>
      </c>
      <c r="AK244" s="234">
        <v>250</v>
      </c>
      <c r="AL244" s="31">
        <f t="shared" si="275"/>
        <v>44</v>
      </c>
      <c r="AM244" s="281" t="str">
        <f t="shared" si="226"/>
        <v xml:space="preserve">  </v>
      </c>
      <c r="AN244" s="49">
        <f t="shared" si="276"/>
        <v>44.225589225589232</v>
      </c>
      <c r="AO244" s="49">
        <f t="shared" si="277"/>
        <v>1.673061906377187</v>
      </c>
      <c r="AP244" s="49">
        <f t="shared" si="274"/>
        <v>3.7830177860222651</v>
      </c>
      <c r="AQ244" s="9">
        <f t="shared" si="278"/>
        <v>3</v>
      </c>
      <c r="AR244" s="429" t="str">
        <f t="shared" si="229"/>
        <v xml:space="preserve">  </v>
      </c>
      <c r="AS244" s="494"/>
      <c r="AT244" s="662" t="s">
        <v>178</v>
      </c>
      <c r="AU244" s="662" t="s">
        <v>178</v>
      </c>
      <c r="AV244" s="662" t="s">
        <v>178</v>
      </c>
      <c r="AW244" s="661" t="s">
        <v>2720</v>
      </c>
      <c r="AX244" s="661" t="s">
        <v>2720</v>
      </c>
      <c r="AY244" s="10"/>
      <c r="AZ244" s="334"/>
      <c r="BA244" s="662" t="s">
        <v>178</v>
      </c>
      <c r="BB244" s="662" t="s">
        <v>178</v>
      </c>
      <c r="BC244" s="662" t="s">
        <v>178</v>
      </c>
      <c r="BD244" s="661" t="s">
        <v>2720</v>
      </c>
      <c r="BE244" s="661" t="s">
        <v>2720</v>
      </c>
      <c r="BF244" s="10" t="str">
        <f t="shared" si="238"/>
        <v xml:space="preserve">  </v>
      </c>
      <c r="BG244" s="334"/>
      <c r="BH244" s="852" t="s">
        <v>178</v>
      </c>
      <c r="BI244" s="18"/>
      <c r="BJ244" s="28">
        <v>1.4813958782741639</v>
      </c>
      <c r="BK244" s="28"/>
      <c r="BL244" s="28">
        <v>0.1</v>
      </c>
      <c r="BM244" s="28">
        <v>1</v>
      </c>
      <c r="BN244" s="31" t="str">
        <f t="shared" si="287"/>
        <v xml:space="preserve">  </v>
      </c>
      <c r="BP244" s="417"/>
      <c r="BQ244" s="716">
        <v>0.25689424737735644</v>
      </c>
      <c r="BS244" s="727">
        <v>6.0000000000000001E-3</v>
      </c>
      <c r="BT244" s="716">
        <v>0.01</v>
      </c>
      <c r="BU244" s="31" t="str">
        <f t="shared" si="288"/>
        <v xml:space="preserve">  </v>
      </c>
      <c r="BV244" s="520"/>
      <c r="BW244" s="31">
        <f t="shared" si="279"/>
        <v>17.341363719510277</v>
      </c>
      <c r="BX244" s="336"/>
      <c r="BY244" s="33">
        <v>366.14359328793887</v>
      </c>
      <c r="BZ244" s="31"/>
      <c r="CA244" s="680">
        <v>2</v>
      </c>
      <c r="CB244" s="680">
        <v>13</v>
      </c>
      <c r="CC244" s="680" t="str">
        <f t="shared" si="280"/>
        <v xml:space="preserve">  </v>
      </c>
      <c r="CD244" s="498"/>
      <c r="CE244" s="547">
        <f t="shared" si="286"/>
        <v>16.842605291245189</v>
      </c>
      <c r="CF244" s="457"/>
      <c r="CG244" s="660">
        <v>0.5</v>
      </c>
      <c r="CH244" s="660">
        <v>3</v>
      </c>
      <c r="CI244" s="31" t="str">
        <f t="shared" si="242"/>
        <v xml:space="preserve">  </v>
      </c>
      <c r="CK244" s="5">
        <v>19.797796232896687</v>
      </c>
      <c r="CL244" s="5">
        <v>0.30495186738957081</v>
      </c>
      <c r="CM244" s="227">
        <v>0.6</v>
      </c>
      <c r="CN244" s="227">
        <v>0.8</v>
      </c>
      <c r="CO244" s="31" t="str">
        <f t="shared" si="243"/>
        <v xml:space="preserve">  </v>
      </c>
      <c r="CP244" s="658"/>
      <c r="CQ244" s="28">
        <v>0.84490595034331795</v>
      </c>
      <c r="CR244" s="28">
        <v>1.3014359997181146E-2</v>
      </c>
      <c r="CS244" s="227">
        <v>0.1</v>
      </c>
      <c r="CT244" s="464">
        <v>0.13</v>
      </c>
      <c r="CU244" s="31" t="str">
        <f t="shared" si="244"/>
        <v xml:space="preserve">  </v>
      </c>
      <c r="CW244" s="336">
        <f t="shared" si="281"/>
        <v>5.4071125634383304</v>
      </c>
      <c r="CX244" s="227">
        <v>8.364995034720998</v>
      </c>
      <c r="CY244" s="227"/>
      <c r="CZ244" s="10">
        <v>1.2</v>
      </c>
      <c r="DA244" s="910">
        <v>0.7</v>
      </c>
      <c r="DB244" s="675" t="str">
        <f t="shared" si="282"/>
        <v xml:space="preserve">  </v>
      </c>
      <c r="DC244" s="519"/>
      <c r="DD244" s="28">
        <f t="shared" si="283"/>
        <v>0.36805978152772389</v>
      </c>
      <c r="DE244" s="28"/>
      <c r="DF244" s="28">
        <v>0.2</v>
      </c>
      <c r="DG244" s="28">
        <v>0.12</v>
      </c>
      <c r="DH244" s="28" t="str">
        <f t="shared" si="284"/>
        <v xml:space="preserve">  </v>
      </c>
      <c r="DI244" s="335"/>
      <c r="DJ244" s="31">
        <f t="shared" si="285"/>
        <v>2.2846214403491381</v>
      </c>
      <c r="DK244" s="550">
        <f>100*DD244/CE244</f>
        <v>2.1852900733774359</v>
      </c>
    </row>
    <row r="245" spans="1:116" ht="15" x14ac:dyDescent="0.25">
      <c r="A245" s="536" t="s">
        <v>2253</v>
      </c>
      <c r="B245" s="173" t="s">
        <v>1382</v>
      </c>
      <c r="C245" s="102" t="s">
        <v>584</v>
      </c>
      <c r="D245" s="419">
        <v>9</v>
      </c>
      <c r="E245" s="213"/>
      <c r="F245" s="421">
        <v>1</v>
      </c>
      <c r="G245" s="420">
        <v>384042121404601</v>
      </c>
      <c r="H245" s="420">
        <v>201303251420</v>
      </c>
      <c r="I245" s="420"/>
      <c r="J245" s="102" t="s">
        <v>852</v>
      </c>
      <c r="K245" s="164" t="s">
        <v>1646</v>
      </c>
      <c r="L245" s="164"/>
      <c r="M245" s="419" t="s">
        <v>904</v>
      </c>
      <c r="N245" s="419"/>
      <c r="O245" s="419"/>
      <c r="P245" s="101">
        <v>41358</v>
      </c>
      <c r="Q245" s="112">
        <v>0.59722222222222221</v>
      </c>
      <c r="R245" s="102" t="s">
        <v>903</v>
      </c>
      <c r="S245" s="465" t="s">
        <v>903</v>
      </c>
      <c r="T245" s="566">
        <v>130.1</v>
      </c>
      <c r="U245" s="251">
        <v>143.30000000000001</v>
      </c>
      <c r="V245" s="31">
        <f t="shared" si="233"/>
        <v>13.200000000000017</v>
      </c>
      <c r="W245" s="234">
        <v>375</v>
      </c>
      <c r="X245" s="31">
        <f t="shared" si="234"/>
        <v>35.200000000000045</v>
      </c>
      <c r="Y245" s="281" t="str">
        <f t="shared" si="227"/>
        <v xml:space="preserve">  </v>
      </c>
      <c r="Z245" s="465" t="s">
        <v>903</v>
      </c>
      <c r="AA245" s="574">
        <v>131.6</v>
      </c>
      <c r="AB245" s="251">
        <v>145.9</v>
      </c>
      <c r="AC245" s="33">
        <f t="shared" si="235"/>
        <v>14.300000000000011</v>
      </c>
      <c r="AD245" s="234">
        <v>375</v>
      </c>
      <c r="AE245" s="547">
        <v>38.133333333333361</v>
      </c>
      <c r="AF245" s="281" t="str">
        <f t="shared" si="228"/>
        <v xml:space="preserve">  </v>
      </c>
      <c r="AG245" s="465" t="s">
        <v>903</v>
      </c>
      <c r="AH245" s="574">
        <v>130.19999999999999</v>
      </c>
      <c r="AI245" s="251">
        <v>139.69999999999999</v>
      </c>
      <c r="AJ245" s="33">
        <f t="shared" si="237"/>
        <v>9.5</v>
      </c>
      <c r="AK245" s="234">
        <v>250</v>
      </c>
      <c r="AL245" s="31">
        <f t="shared" si="275"/>
        <v>38</v>
      </c>
      <c r="AM245" s="281" t="str">
        <f t="shared" si="226"/>
        <v xml:space="preserve">  </v>
      </c>
      <c r="AN245" s="49">
        <f t="shared" si="276"/>
        <v>37.111111111111136</v>
      </c>
      <c r="AO245" s="49">
        <f t="shared" si="277"/>
        <v>1.6564129025408023</v>
      </c>
      <c r="AP245" s="49">
        <f t="shared" si="274"/>
        <v>4.4633880607386853</v>
      </c>
      <c r="AQ245" s="9">
        <f t="shared" si="278"/>
        <v>3</v>
      </c>
      <c r="AR245" s="429" t="str">
        <f t="shared" si="229"/>
        <v xml:space="preserve">  </v>
      </c>
      <c r="AS245" s="494"/>
      <c r="AT245" s="662" t="s">
        <v>178</v>
      </c>
      <c r="AU245" s="662" t="s">
        <v>178</v>
      </c>
      <c r="AV245" s="662" t="s">
        <v>178</v>
      </c>
      <c r="AW245" s="661" t="s">
        <v>2720</v>
      </c>
      <c r="AX245" s="661" t="s">
        <v>2720</v>
      </c>
      <c r="AY245" s="10"/>
      <c r="AZ245" s="334"/>
      <c r="BA245" s="662" t="s">
        <v>178</v>
      </c>
      <c r="BB245" s="662" t="s">
        <v>178</v>
      </c>
      <c r="BC245" s="662" t="s">
        <v>178</v>
      </c>
      <c r="BD245" s="661" t="s">
        <v>2720</v>
      </c>
      <c r="BE245" s="661" t="s">
        <v>2720</v>
      </c>
      <c r="BF245" s="10" t="str">
        <f t="shared" si="238"/>
        <v xml:space="preserve">  </v>
      </c>
      <c r="BG245" s="334"/>
      <c r="BH245" s="852" t="s">
        <v>178</v>
      </c>
      <c r="BI245" s="18"/>
      <c r="BJ245" s="28">
        <v>1.2999895851674812</v>
      </c>
      <c r="BK245" s="28">
        <v>7.3048350188347211E-3</v>
      </c>
      <c r="BL245" s="28">
        <v>0.1</v>
      </c>
      <c r="BM245" s="28">
        <v>1</v>
      </c>
      <c r="BN245" s="31" t="str">
        <f t="shared" si="287"/>
        <v xml:space="preserve">  </v>
      </c>
      <c r="BP245" s="417"/>
      <c r="BQ245" s="716">
        <v>0.22782516399800429</v>
      </c>
      <c r="BS245" s="727">
        <v>6.0000000000000001E-3</v>
      </c>
      <c r="BT245" s="716">
        <v>0.01</v>
      </c>
      <c r="BU245" s="31" t="str">
        <f t="shared" si="288"/>
        <v xml:space="preserve">  </v>
      </c>
      <c r="BV245" s="520"/>
      <c r="BW245" s="31">
        <f t="shared" si="279"/>
        <v>17.525153016410737</v>
      </c>
      <c r="BX245" s="336"/>
      <c r="BY245" s="33">
        <v>345.14601593152605</v>
      </c>
      <c r="BZ245" s="31"/>
      <c r="CA245" s="680">
        <v>2</v>
      </c>
      <c r="CB245" s="680">
        <v>13</v>
      </c>
      <c r="CC245" s="680" t="str">
        <f t="shared" si="280"/>
        <v xml:space="preserve">  </v>
      </c>
      <c r="CD245" s="498"/>
      <c r="CE245" s="547">
        <f t="shared" si="286"/>
        <v>12.149139760789732</v>
      </c>
      <c r="CF245" s="457"/>
      <c r="CG245" s="660">
        <v>0.5</v>
      </c>
      <c r="CH245" s="660">
        <v>3</v>
      </c>
      <c r="CI245" s="31" t="str">
        <f t="shared" si="242"/>
        <v xml:space="preserve">  </v>
      </c>
      <c r="CK245" s="5">
        <v>21.974773200098788</v>
      </c>
      <c r="CL245" s="5"/>
      <c r="CM245" s="227">
        <v>0.6</v>
      </c>
      <c r="CN245" s="227">
        <v>0.8</v>
      </c>
      <c r="CO245" s="31" t="str">
        <f t="shared" si="243"/>
        <v xml:space="preserve">  </v>
      </c>
      <c r="CP245" s="658"/>
      <c r="CQ245" s="28">
        <f t="shared" ref="CQ245:CQ256" si="289">CK245*(AE245/1000)</f>
        <v>0.83797135136376766</v>
      </c>
      <c r="CR245" s="28"/>
      <c r="CS245" s="227">
        <v>0.1</v>
      </c>
      <c r="CT245" s="464">
        <v>0.13</v>
      </c>
      <c r="CU245" s="31" t="str">
        <f t="shared" si="244"/>
        <v xml:space="preserve">  </v>
      </c>
      <c r="CW245" s="336">
        <f t="shared" si="281"/>
        <v>6.3668048262965877</v>
      </c>
      <c r="CX245" s="227">
        <v>8.3290202455075537</v>
      </c>
      <c r="CY245" s="227"/>
      <c r="CZ245" s="10">
        <v>1.2</v>
      </c>
      <c r="DA245" s="910">
        <v>0.7</v>
      </c>
      <c r="DB245" s="675" t="str">
        <f t="shared" si="282"/>
        <v xml:space="preserve">  </v>
      </c>
      <c r="DC245" s="519"/>
      <c r="DD245" s="28">
        <f t="shared" si="283"/>
        <v>0.31650276932928706</v>
      </c>
      <c r="DE245" s="28"/>
      <c r="DF245" s="28">
        <v>0.2</v>
      </c>
      <c r="DG245" s="28">
        <v>0.12</v>
      </c>
      <c r="DH245" s="28" t="str">
        <f t="shared" si="284"/>
        <v xml:space="preserve">  </v>
      </c>
      <c r="DI245" s="335"/>
      <c r="DJ245" s="31">
        <f t="shared" si="285"/>
        <v>2.4131874224386118</v>
      </c>
      <c r="DK245" s="550">
        <f>100*DD245/CE245</f>
        <v>2.605145512859862</v>
      </c>
    </row>
    <row r="246" spans="1:116" ht="15" x14ac:dyDescent="0.25">
      <c r="A246" s="536" t="s">
        <v>2254</v>
      </c>
      <c r="B246" s="173" t="s">
        <v>1383</v>
      </c>
      <c r="C246" s="102" t="s">
        <v>584</v>
      </c>
      <c r="D246" s="419">
        <v>9</v>
      </c>
      <c r="E246" s="213"/>
      <c r="F246" s="421">
        <v>1</v>
      </c>
      <c r="G246" s="420">
        <v>384043121410901</v>
      </c>
      <c r="H246" s="420">
        <v>201303251450</v>
      </c>
      <c r="I246" s="420"/>
      <c r="J246" s="102" t="s">
        <v>851</v>
      </c>
      <c r="K246" s="164" t="s">
        <v>1648</v>
      </c>
      <c r="L246" s="164"/>
      <c r="M246" s="419" t="s">
        <v>902</v>
      </c>
      <c r="N246" s="419"/>
      <c r="O246" s="419"/>
      <c r="P246" s="101">
        <v>41358</v>
      </c>
      <c r="Q246" s="112">
        <v>0.61805555555555558</v>
      </c>
      <c r="R246" s="102" t="s">
        <v>901</v>
      </c>
      <c r="S246" s="465" t="s">
        <v>901</v>
      </c>
      <c r="T246" s="566">
        <v>131.4</v>
      </c>
      <c r="U246" s="251">
        <v>142.80000000000001</v>
      </c>
      <c r="V246" s="31">
        <f t="shared" si="233"/>
        <v>11.400000000000006</v>
      </c>
      <c r="W246" s="234">
        <v>250</v>
      </c>
      <c r="X246" s="31">
        <f t="shared" si="234"/>
        <v>45.600000000000023</v>
      </c>
      <c r="Y246" s="281" t="str">
        <f t="shared" si="227"/>
        <v xml:space="preserve">  </v>
      </c>
      <c r="Z246" s="465" t="s">
        <v>901</v>
      </c>
      <c r="AA246" s="574">
        <v>130.19999999999999</v>
      </c>
      <c r="AB246" s="251">
        <v>148.29999999999998</v>
      </c>
      <c r="AC246" s="33">
        <f t="shared" si="235"/>
        <v>18.099999999999994</v>
      </c>
      <c r="AD246" s="234">
        <v>375</v>
      </c>
      <c r="AE246" s="547">
        <v>48.266666666666652</v>
      </c>
      <c r="AF246" s="281" t="str">
        <f t="shared" si="228"/>
        <v xml:space="preserve">  </v>
      </c>
      <c r="AG246" s="465" t="s">
        <v>901</v>
      </c>
      <c r="AH246" s="574">
        <v>128.80000000000001</v>
      </c>
      <c r="AI246" s="251">
        <v>141.69999999999999</v>
      </c>
      <c r="AJ246" s="33">
        <f t="shared" si="237"/>
        <v>12.899999999999977</v>
      </c>
      <c r="AK246" s="234">
        <v>306</v>
      </c>
      <c r="AL246" s="31">
        <f t="shared" si="275"/>
        <v>42.156862745097968</v>
      </c>
      <c r="AM246" s="281" t="str">
        <f t="shared" si="226"/>
        <v xml:space="preserve">  </v>
      </c>
      <c r="AN246" s="49">
        <f t="shared" si="276"/>
        <v>45.341176470588209</v>
      </c>
      <c r="AO246" s="49">
        <f t="shared" si="277"/>
        <v>3.063114135081634</v>
      </c>
      <c r="AP246" s="49">
        <f t="shared" si="274"/>
        <v>6.7557006092874685</v>
      </c>
      <c r="AQ246" s="9">
        <f t="shared" si="278"/>
        <v>3</v>
      </c>
      <c r="AR246" s="429" t="str">
        <f t="shared" si="229"/>
        <v xml:space="preserve">  </v>
      </c>
      <c r="AS246" s="494"/>
      <c r="AT246" s="662" t="s">
        <v>178</v>
      </c>
      <c r="AU246" s="662" t="s">
        <v>178</v>
      </c>
      <c r="AV246" s="662" t="s">
        <v>178</v>
      </c>
      <c r="AW246" s="661" t="s">
        <v>2720</v>
      </c>
      <c r="AX246" s="661" t="s">
        <v>2720</v>
      </c>
      <c r="AY246" s="10"/>
      <c r="AZ246" s="334"/>
      <c r="BA246" s="662" t="s">
        <v>178</v>
      </c>
      <c r="BB246" s="662" t="s">
        <v>178</v>
      </c>
      <c r="BC246" s="662" t="s">
        <v>178</v>
      </c>
      <c r="BD246" s="661" t="s">
        <v>2720</v>
      </c>
      <c r="BE246" s="661" t="s">
        <v>2720</v>
      </c>
      <c r="BF246" s="10" t="str">
        <f t="shared" si="238"/>
        <v xml:space="preserve">  </v>
      </c>
      <c r="BG246" s="334"/>
      <c r="BH246" s="852" t="s">
        <v>178</v>
      </c>
      <c r="BI246" s="18"/>
      <c r="BJ246" s="28">
        <v>1.4131078920099087</v>
      </c>
      <c r="BK246" s="28"/>
      <c r="BL246" s="28">
        <v>0.1</v>
      </c>
      <c r="BM246" s="28">
        <v>1</v>
      </c>
      <c r="BN246" s="31" t="str">
        <f t="shared" si="287"/>
        <v xml:space="preserve">  </v>
      </c>
      <c r="BP246" s="417"/>
      <c r="BQ246" s="716">
        <v>0.22186971711344264</v>
      </c>
      <c r="BS246" s="727">
        <v>6.0000000000000001E-3</v>
      </c>
      <c r="BT246" s="716">
        <v>0.01</v>
      </c>
      <c r="BU246" s="31" t="str">
        <f t="shared" si="288"/>
        <v xml:space="preserve">  </v>
      </c>
      <c r="BV246" s="520"/>
      <c r="BW246" s="31">
        <f t="shared" si="279"/>
        <v>15.700833486809717</v>
      </c>
      <c r="BX246" s="336"/>
      <c r="BY246" s="33">
        <v>280.12739369696607</v>
      </c>
      <c r="BZ246" s="31"/>
      <c r="CA246" s="680">
        <v>2</v>
      </c>
      <c r="CB246" s="680">
        <v>13</v>
      </c>
      <c r="CC246" s="680" t="str">
        <f t="shared" si="280"/>
        <v xml:space="preserve">  </v>
      </c>
      <c r="CD246" s="498"/>
      <c r="CE246" s="547">
        <f t="shared" si="286"/>
        <v>12.773809152581659</v>
      </c>
      <c r="CF246" s="457"/>
      <c r="CG246" s="660">
        <v>0.5</v>
      </c>
      <c r="CH246" s="660">
        <v>3</v>
      </c>
      <c r="CI246" s="31" t="str">
        <f t="shared" si="242"/>
        <v xml:space="preserve">  </v>
      </c>
      <c r="CK246" s="5">
        <v>18.939810592233975</v>
      </c>
      <c r="CL246" s="5"/>
      <c r="CM246" s="227">
        <v>0.6</v>
      </c>
      <c r="CN246" s="227">
        <v>0.8</v>
      </c>
      <c r="CO246" s="31" t="str">
        <f t="shared" si="243"/>
        <v xml:space="preserve">  </v>
      </c>
      <c r="CP246" s="658"/>
      <c r="CQ246" s="28">
        <f t="shared" si="289"/>
        <v>0.91416152458515965</v>
      </c>
      <c r="CR246" s="28"/>
      <c r="CS246" s="227">
        <v>0.1</v>
      </c>
      <c r="CT246" s="464">
        <v>0.13</v>
      </c>
      <c r="CU246" s="31" t="str">
        <f t="shared" si="244"/>
        <v xml:space="preserve">  </v>
      </c>
      <c r="CW246" s="336">
        <f t="shared" si="281"/>
        <v>6.7611419012888572</v>
      </c>
      <c r="CX246" s="479" t="s">
        <v>2720</v>
      </c>
      <c r="CY246" s="479" t="s">
        <v>2720</v>
      </c>
      <c r="CZ246" s="31" t="s">
        <v>2720</v>
      </c>
      <c r="DA246" s="910" t="s">
        <v>2720</v>
      </c>
      <c r="DB246" s="742" t="s">
        <v>2720</v>
      </c>
      <c r="DC246" s="936" t="s">
        <v>3101</v>
      </c>
      <c r="DD246" s="479" t="s">
        <v>2720</v>
      </c>
      <c r="DE246" s="479" t="s">
        <v>2720</v>
      </c>
      <c r="DF246" s="479" t="s">
        <v>2720</v>
      </c>
      <c r="DG246" s="479" t="s">
        <v>2720</v>
      </c>
      <c r="DH246" s="479" t="s">
        <v>2720</v>
      </c>
      <c r="DI246" s="443" t="s">
        <v>3101</v>
      </c>
      <c r="DJ246" s="820" t="s">
        <v>2720</v>
      </c>
      <c r="DK246" s="895" t="s">
        <v>2720</v>
      </c>
    </row>
    <row r="247" spans="1:116" ht="15" x14ac:dyDescent="0.25">
      <c r="A247" s="536" t="s">
        <v>2255</v>
      </c>
      <c r="B247" s="173" t="s">
        <v>1384</v>
      </c>
      <c r="C247" s="102" t="s">
        <v>584</v>
      </c>
      <c r="D247" s="419">
        <v>9</v>
      </c>
      <c r="E247" s="213"/>
      <c r="F247" s="421">
        <v>1</v>
      </c>
      <c r="G247" s="420">
        <v>384043121423501</v>
      </c>
      <c r="H247" s="420">
        <v>201303271330</v>
      </c>
      <c r="I247" s="420"/>
      <c r="J247" s="102" t="s">
        <v>840</v>
      </c>
      <c r="K247" s="164" t="s">
        <v>889</v>
      </c>
      <c r="L247" s="164"/>
      <c r="M247" s="419" t="s">
        <v>889</v>
      </c>
      <c r="N247" s="419"/>
      <c r="O247" s="419"/>
      <c r="P247" s="101">
        <v>41360</v>
      </c>
      <c r="Q247" s="112">
        <v>0.5625</v>
      </c>
      <c r="R247" s="102" t="s">
        <v>888</v>
      </c>
      <c r="S247" s="465" t="s">
        <v>888</v>
      </c>
      <c r="T247" s="566">
        <v>129.69999999999999</v>
      </c>
      <c r="U247" s="251">
        <v>140.80000000000001</v>
      </c>
      <c r="V247" s="31">
        <f t="shared" si="233"/>
        <v>11.100000000000023</v>
      </c>
      <c r="W247" s="234">
        <v>250</v>
      </c>
      <c r="X247" s="31">
        <f t="shared" si="234"/>
        <v>44.400000000000091</v>
      </c>
      <c r="Y247" s="281" t="str">
        <f t="shared" si="227"/>
        <v xml:space="preserve">  </v>
      </c>
      <c r="Z247" s="465" t="s">
        <v>888</v>
      </c>
      <c r="AA247" s="574">
        <v>130.80000000000001</v>
      </c>
      <c r="AB247" s="251">
        <v>142.1</v>
      </c>
      <c r="AC247" s="33">
        <f t="shared" si="235"/>
        <v>11.299999999999983</v>
      </c>
      <c r="AD247" s="234">
        <v>250</v>
      </c>
      <c r="AE247" s="547">
        <v>45.199999999999932</v>
      </c>
      <c r="AF247" s="281" t="str">
        <f t="shared" si="228"/>
        <v xml:space="preserve">  </v>
      </c>
      <c r="AG247" s="465" t="s">
        <v>888</v>
      </c>
      <c r="AH247" s="574">
        <v>130.19999999999999</v>
      </c>
      <c r="AI247" s="251">
        <v>140.80000000000001</v>
      </c>
      <c r="AJ247" s="33">
        <f t="shared" si="237"/>
        <v>10.600000000000023</v>
      </c>
      <c r="AK247" s="234">
        <v>250</v>
      </c>
      <c r="AL247" s="31">
        <f t="shared" si="275"/>
        <v>42.400000000000091</v>
      </c>
      <c r="AM247" s="281" t="str">
        <f t="shared" si="226"/>
        <v xml:space="preserve">  </v>
      </c>
      <c r="AN247" s="49">
        <f t="shared" si="276"/>
        <v>44.000000000000036</v>
      </c>
      <c r="AO247" s="49">
        <f t="shared" si="277"/>
        <v>1.4422205101855294</v>
      </c>
      <c r="AP247" s="49">
        <f t="shared" si="274"/>
        <v>3.2777738867852917</v>
      </c>
      <c r="AQ247" s="9">
        <f t="shared" si="278"/>
        <v>3</v>
      </c>
      <c r="AR247" s="429" t="str">
        <f t="shared" si="229"/>
        <v xml:space="preserve">  </v>
      </c>
      <c r="AS247" s="494"/>
      <c r="AT247" s="662" t="s">
        <v>178</v>
      </c>
      <c r="AU247" s="662" t="s">
        <v>178</v>
      </c>
      <c r="AV247" s="662" t="s">
        <v>178</v>
      </c>
      <c r="AW247" s="661" t="s">
        <v>2720</v>
      </c>
      <c r="AX247" s="661" t="s">
        <v>2720</v>
      </c>
      <c r="AY247" s="10"/>
      <c r="AZ247" s="334"/>
      <c r="BA247" s="662" t="s">
        <v>178</v>
      </c>
      <c r="BB247" s="662" t="s">
        <v>178</v>
      </c>
      <c r="BC247" s="662" t="s">
        <v>178</v>
      </c>
      <c r="BD247" s="661" t="s">
        <v>2720</v>
      </c>
      <c r="BE247" s="661" t="s">
        <v>2720</v>
      </c>
      <c r="BF247" s="10" t="str">
        <f t="shared" si="238"/>
        <v xml:space="preserve">  </v>
      </c>
      <c r="BG247" s="334"/>
      <c r="BH247" s="852" t="s">
        <v>178</v>
      </c>
      <c r="BI247" s="18"/>
      <c r="BJ247" s="28">
        <v>1.3790358012975661</v>
      </c>
      <c r="BK247" s="28"/>
      <c r="BL247" s="28">
        <v>0.1</v>
      </c>
      <c r="BM247" s="28">
        <v>1</v>
      </c>
      <c r="BN247" s="31" t="str">
        <f t="shared" si="287"/>
        <v xml:space="preserve">  </v>
      </c>
      <c r="BP247" s="417"/>
      <c r="BQ247" s="716">
        <v>7.2377588188631242E-2</v>
      </c>
      <c r="BS247" s="727">
        <v>6.0000000000000001E-3</v>
      </c>
      <c r="BT247" s="716">
        <v>0.01</v>
      </c>
      <c r="BU247" s="31" t="str">
        <f t="shared" si="288"/>
        <v xml:space="preserve">  </v>
      </c>
      <c r="BV247" s="520"/>
      <c r="BW247" s="31">
        <f t="shared" si="279"/>
        <v>5.2484198104595636</v>
      </c>
      <c r="BX247" s="336"/>
      <c r="BY247" s="33">
        <v>322.28338051509468</v>
      </c>
      <c r="BZ247" s="31"/>
      <c r="CA247" s="680">
        <v>2</v>
      </c>
      <c r="CB247" s="680">
        <v>13</v>
      </c>
      <c r="CC247" s="680" t="str">
        <f t="shared" si="280"/>
        <v xml:space="preserve">  </v>
      </c>
      <c r="CD247" s="498"/>
      <c r="CE247" s="547">
        <f t="shared" si="286"/>
        <v>14.309382094870234</v>
      </c>
      <c r="CF247" s="457"/>
      <c r="CG247" s="660">
        <v>0.5</v>
      </c>
      <c r="CH247" s="660">
        <v>3</v>
      </c>
      <c r="CI247" s="31" t="str">
        <f t="shared" si="242"/>
        <v xml:space="preserve">  </v>
      </c>
      <c r="CK247" s="5">
        <v>41.707174643970845</v>
      </c>
      <c r="CL247" s="5"/>
      <c r="CM247" s="227">
        <v>0.6</v>
      </c>
      <c r="CN247" s="227">
        <v>0.8</v>
      </c>
      <c r="CO247" s="31" t="str">
        <f t="shared" si="243"/>
        <v xml:space="preserve">  </v>
      </c>
      <c r="CP247" s="658"/>
      <c r="CQ247" s="28">
        <f t="shared" si="289"/>
        <v>1.8851642939074795</v>
      </c>
      <c r="CR247" s="28"/>
      <c r="CS247" s="227">
        <v>0.1</v>
      </c>
      <c r="CT247" s="464">
        <v>0.13</v>
      </c>
      <c r="CU247" s="31" t="str">
        <f t="shared" si="244"/>
        <v xml:space="preserve">  </v>
      </c>
      <c r="CW247" s="336">
        <f t="shared" si="281"/>
        <v>12.941149673095669</v>
      </c>
      <c r="CX247" s="227">
        <v>8.1402253274521961</v>
      </c>
      <c r="CY247" s="227"/>
      <c r="CZ247" s="10">
        <v>1.2</v>
      </c>
      <c r="DA247" s="910">
        <v>0.7</v>
      </c>
      <c r="DB247" s="675" t="str">
        <f t="shared" ref="DB247:DB256" si="290">IF(CX247&lt;DA247,"&lt;MDL",IF(CX247&lt;CZ247,"E, &lt;RL",IF(CX247&gt;CZ247,"  ",)))</f>
        <v xml:space="preserve">  </v>
      </c>
      <c r="DC247" s="519"/>
      <c r="DD247" s="28">
        <f t="shared" ref="DD247:DD256" si="291">CX247*(AL247/1000)</f>
        <v>0.34514555388397383</v>
      </c>
      <c r="DE247" s="28"/>
      <c r="DF247" s="28">
        <v>0.2</v>
      </c>
      <c r="DG247" s="28">
        <v>0.12</v>
      </c>
      <c r="DH247" s="28" t="str">
        <f t="shared" ref="DH247:DH256" si="292">IF(DD247&lt;DG247,"&lt;MDL",IF(DD247&lt;DF247,"E, &lt;RL",IF(DD247&gt;DF247,"  ",)))</f>
        <v xml:space="preserve">  </v>
      </c>
      <c r="DI247" s="335"/>
      <c r="DJ247" s="31">
        <f t="shared" ref="DJ247:DJ256" si="293">CX247/BY247*100</f>
        <v>2.5257974253720277</v>
      </c>
      <c r="DK247" s="550">
        <f t="shared" ref="DK247:DK256" si="294">100*DD247/CE247</f>
        <v>2.4120227665714857</v>
      </c>
    </row>
    <row r="248" spans="1:116" ht="15" x14ac:dyDescent="0.25">
      <c r="A248" s="536" t="s">
        <v>2256</v>
      </c>
      <c r="B248" s="173" t="s">
        <v>1385</v>
      </c>
      <c r="C248" s="102" t="s">
        <v>584</v>
      </c>
      <c r="D248" s="419">
        <v>9</v>
      </c>
      <c r="E248" s="213"/>
      <c r="F248" s="421">
        <v>1</v>
      </c>
      <c r="G248" s="420">
        <v>384042121421801</v>
      </c>
      <c r="H248" s="420">
        <v>201303271400</v>
      </c>
      <c r="I248" s="420"/>
      <c r="J248" s="102" t="s">
        <v>827</v>
      </c>
      <c r="K248" s="164" t="s">
        <v>865</v>
      </c>
      <c r="L248" s="164"/>
      <c r="M248" s="419" t="s">
        <v>865</v>
      </c>
      <c r="N248" s="419"/>
      <c r="O248" s="419"/>
      <c r="P248" s="101">
        <v>41360</v>
      </c>
      <c r="Q248" s="112">
        <v>0.58333333333333337</v>
      </c>
      <c r="R248" s="102" t="s">
        <v>864</v>
      </c>
      <c r="S248" s="465" t="s">
        <v>864</v>
      </c>
      <c r="T248" s="566">
        <v>131.1</v>
      </c>
      <c r="U248" s="251">
        <v>147.29999999999998</v>
      </c>
      <c r="V248" s="31">
        <f t="shared" si="233"/>
        <v>16.199999999999989</v>
      </c>
      <c r="W248" s="234">
        <v>125</v>
      </c>
      <c r="X248" s="31">
        <f t="shared" si="234"/>
        <v>129.59999999999991</v>
      </c>
      <c r="Y248" s="281" t="str">
        <f t="shared" si="227"/>
        <v xml:space="preserve">  </v>
      </c>
      <c r="Z248" s="465" t="s">
        <v>864</v>
      </c>
      <c r="AA248" s="574">
        <v>130.4</v>
      </c>
      <c r="AB248" s="251">
        <v>147.10000000000002</v>
      </c>
      <c r="AC248" s="33">
        <f t="shared" si="235"/>
        <v>16.700000000000017</v>
      </c>
      <c r="AD248" s="234">
        <v>125</v>
      </c>
      <c r="AE248" s="547">
        <v>133.60000000000014</v>
      </c>
      <c r="AF248" s="281" t="str">
        <f t="shared" si="228"/>
        <v xml:space="preserve">  </v>
      </c>
      <c r="AG248" s="465" t="s">
        <v>864</v>
      </c>
      <c r="AH248" s="574">
        <v>129.19999999999999</v>
      </c>
      <c r="AI248" s="251">
        <v>145.80000000000001</v>
      </c>
      <c r="AJ248" s="33">
        <f t="shared" si="237"/>
        <v>16.600000000000023</v>
      </c>
      <c r="AK248" s="234">
        <v>125</v>
      </c>
      <c r="AL248" s="31">
        <f t="shared" si="275"/>
        <v>132.80000000000018</v>
      </c>
      <c r="AM248" s="281" t="str">
        <f t="shared" si="226"/>
        <v xml:space="preserve">  </v>
      </c>
      <c r="AN248" s="49">
        <f t="shared" si="276"/>
        <v>132.00000000000009</v>
      </c>
      <c r="AO248" s="49">
        <f t="shared" si="277"/>
        <v>2.1166010488518099</v>
      </c>
      <c r="AP248" s="49">
        <f t="shared" si="274"/>
        <v>1.6034856430695517</v>
      </c>
      <c r="AQ248" s="9">
        <f t="shared" si="278"/>
        <v>3</v>
      </c>
      <c r="AR248" s="429" t="str">
        <f t="shared" si="229"/>
        <v xml:space="preserve">  </v>
      </c>
      <c r="AS248" s="494"/>
      <c r="AT248" s="662" t="s">
        <v>178</v>
      </c>
      <c r="AU248" s="662" t="s">
        <v>178</v>
      </c>
      <c r="AV248" s="662" t="s">
        <v>178</v>
      </c>
      <c r="AW248" s="661" t="s">
        <v>2720</v>
      </c>
      <c r="AX248" s="661" t="s">
        <v>2720</v>
      </c>
      <c r="AY248" s="10"/>
      <c r="AZ248" s="334"/>
      <c r="BA248" s="662" t="s">
        <v>178</v>
      </c>
      <c r="BB248" s="662" t="s">
        <v>178</v>
      </c>
      <c r="BC248" s="662" t="s">
        <v>178</v>
      </c>
      <c r="BD248" s="661" t="s">
        <v>2720</v>
      </c>
      <c r="BE248" s="661" t="s">
        <v>2720</v>
      </c>
      <c r="BF248" s="10" t="str">
        <f t="shared" si="238"/>
        <v xml:space="preserve">  </v>
      </c>
      <c r="BG248" s="334"/>
      <c r="BH248" s="852" t="s">
        <v>178</v>
      </c>
      <c r="BI248" s="18"/>
      <c r="BJ248" s="28">
        <v>2.404351869315799</v>
      </c>
      <c r="BK248" s="28"/>
      <c r="BL248" s="28">
        <v>0.1</v>
      </c>
      <c r="BM248" s="28">
        <v>1</v>
      </c>
      <c r="BN248" s="31" t="str">
        <f t="shared" si="287"/>
        <v xml:space="preserve">  </v>
      </c>
      <c r="BP248" s="417"/>
      <c r="BQ248" s="716">
        <v>0.31167332670448772</v>
      </c>
      <c r="BS248" s="727">
        <v>6.0000000000000001E-3</v>
      </c>
      <c r="BT248" s="716">
        <v>0.01</v>
      </c>
      <c r="BU248" s="31" t="str">
        <f t="shared" si="288"/>
        <v xml:space="preserve">  </v>
      </c>
      <c r="BV248" s="520"/>
      <c r="BW248" s="31">
        <f t="shared" si="279"/>
        <v>12.962883290172494</v>
      </c>
      <c r="BX248" s="336"/>
      <c r="BY248" s="33">
        <v>283.87910141700002</v>
      </c>
      <c r="BZ248" s="31"/>
      <c r="CA248" s="680">
        <v>2</v>
      </c>
      <c r="CB248" s="680">
        <v>13</v>
      </c>
      <c r="CC248" s="680" t="str">
        <f t="shared" si="280"/>
        <v xml:space="preserve">  </v>
      </c>
      <c r="CD248" s="498"/>
      <c r="CE248" s="547">
        <f t="shared" si="286"/>
        <v>36.790731543643176</v>
      </c>
      <c r="CF248" s="457"/>
      <c r="CG248" s="660">
        <v>0.5</v>
      </c>
      <c r="CH248" s="660">
        <v>3</v>
      </c>
      <c r="CI248" s="31" t="str">
        <f t="shared" si="242"/>
        <v xml:space="preserve">  </v>
      </c>
      <c r="CK248" s="5">
        <v>30.933488973823316</v>
      </c>
      <c r="CL248" s="5"/>
      <c r="CM248" s="227">
        <v>0.6</v>
      </c>
      <c r="CN248" s="227">
        <v>0.8</v>
      </c>
      <c r="CO248" s="31" t="str">
        <f t="shared" si="243"/>
        <v xml:space="preserve">  </v>
      </c>
      <c r="CP248" s="658"/>
      <c r="CQ248" s="28">
        <f t="shared" si="289"/>
        <v>4.1327141269027994</v>
      </c>
      <c r="CR248" s="28"/>
      <c r="CS248" s="227">
        <v>0.1</v>
      </c>
      <c r="CT248" s="464">
        <v>0.13</v>
      </c>
      <c r="CU248" s="31" t="str">
        <f t="shared" si="244"/>
        <v xml:space="preserve">  </v>
      </c>
      <c r="CW248" s="336">
        <f t="shared" si="281"/>
        <v>10.896712304434143</v>
      </c>
      <c r="CX248" s="227">
        <v>6.7508972632657382</v>
      </c>
      <c r="CY248" s="227"/>
      <c r="CZ248" s="10">
        <v>1.2</v>
      </c>
      <c r="DA248" s="910">
        <v>0.7</v>
      </c>
      <c r="DB248" s="675" t="str">
        <f t="shared" si="290"/>
        <v xml:space="preserve">  </v>
      </c>
      <c r="DC248" s="519"/>
      <c r="DD248" s="28">
        <f t="shared" si="291"/>
        <v>0.89651915656169134</v>
      </c>
      <c r="DE248" s="28"/>
      <c r="DF248" s="28">
        <v>0.2</v>
      </c>
      <c r="DG248" s="28">
        <v>0.12</v>
      </c>
      <c r="DH248" s="28" t="str">
        <f t="shared" si="292"/>
        <v xml:space="preserve">  </v>
      </c>
      <c r="DI248" s="335"/>
      <c r="DJ248" s="31">
        <f t="shared" si="293"/>
        <v>2.37808885175704</v>
      </c>
      <c r="DK248" s="550">
        <f t="shared" si="294"/>
        <v>2.4368070950103053</v>
      </c>
    </row>
    <row r="249" spans="1:116" ht="15" x14ac:dyDescent="0.25">
      <c r="A249" s="536" t="s">
        <v>2257</v>
      </c>
      <c r="B249" s="173" t="s">
        <v>1386</v>
      </c>
      <c r="C249" s="419" t="s">
        <v>584</v>
      </c>
      <c r="D249" s="419">
        <v>9</v>
      </c>
      <c r="E249" s="213"/>
      <c r="F249" s="421">
        <v>1</v>
      </c>
      <c r="G249" s="420">
        <v>384057121402901</v>
      </c>
      <c r="H249" s="420">
        <v>201303271430</v>
      </c>
      <c r="I249" s="420"/>
      <c r="J249" s="102" t="s">
        <v>828</v>
      </c>
      <c r="K249" s="164" t="s">
        <v>867</v>
      </c>
      <c r="L249" s="164"/>
      <c r="M249" s="419" t="s">
        <v>867</v>
      </c>
      <c r="N249" s="419"/>
      <c r="O249" s="419"/>
      <c r="P249" s="101">
        <v>41360</v>
      </c>
      <c r="Q249" s="112">
        <v>0.60416666666666663</v>
      </c>
      <c r="R249" s="102" t="s">
        <v>866</v>
      </c>
      <c r="S249" s="465" t="s">
        <v>866</v>
      </c>
      <c r="T249" s="566">
        <v>125.1</v>
      </c>
      <c r="U249" s="251">
        <v>133.1</v>
      </c>
      <c r="V249" s="31">
        <f t="shared" si="233"/>
        <v>8</v>
      </c>
      <c r="W249" s="234">
        <v>125</v>
      </c>
      <c r="X249" s="31">
        <f t="shared" si="234"/>
        <v>64</v>
      </c>
      <c r="Y249" s="281" t="str">
        <f t="shared" si="227"/>
        <v xml:space="preserve">  </v>
      </c>
      <c r="Z249" s="465" t="s">
        <v>866</v>
      </c>
      <c r="AA249" s="574">
        <v>129.9</v>
      </c>
      <c r="AB249" s="251">
        <v>144.19999999999999</v>
      </c>
      <c r="AC249" s="33">
        <f t="shared" si="235"/>
        <v>14.299999999999983</v>
      </c>
      <c r="AD249" s="234">
        <v>250</v>
      </c>
      <c r="AE249" s="547">
        <v>57.199999999999932</v>
      </c>
      <c r="AF249" s="281" t="str">
        <f t="shared" si="228"/>
        <v xml:space="preserve">  </v>
      </c>
      <c r="AG249" s="465" t="s">
        <v>866</v>
      </c>
      <c r="AH249" s="574">
        <v>128.9</v>
      </c>
      <c r="AI249" s="250">
        <v>136</v>
      </c>
      <c r="AJ249" s="33">
        <f t="shared" si="237"/>
        <v>7.0999999999999943</v>
      </c>
      <c r="AK249" s="234">
        <v>125</v>
      </c>
      <c r="AL249" s="31">
        <f t="shared" si="275"/>
        <v>56.799999999999955</v>
      </c>
      <c r="AM249" s="281" t="str">
        <f t="shared" si="226"/>
        <v xml:space="preserve">  </v>
      </c>
      <c r="AN249" s="49">
        <f t="shared" si="276"/>
        <v>59.333333333333293</v>
      </c>
      <c r="AO249" s="49">
        <f t="shared" si="277"/>
        <v>4.0463975747983039</v>
      </c>
      <c r="AP249" s="49">
        <f t="shared" si="274"/>
        <v>6.8197711934802925</v>
      </c>
      <c r="AQ249" s="9">
        <f t="shared" si="278"/>
        <v>3</v>
      </c>
      <c r="AR249" s="429" t="str">
        <f t="shared" si="229"/>
        <v xml:space="preserve">  </v>
      </c>
      <c r="AS249" s="494"/>
      <c r="AT249" s="662" t="s">
        <v>178</v>
      </c>
      <c r="AU249" s="662" t="s">
        <v>178</v>
      </c>
      <c r="AV249" s="662" t="s">
        <v>178</v>
      </c>
      <c r="AW249" s="661" t="s">
        <v>2720</v>
      </c>
      <c r="AX249" s="661" t="s">
        <v>2720</v>
      </c>
      <c r="AY249" s="10"/>
      <c r="AZ249" s="334"/>
      <c r="BA249" s="662" t="s">
        <v>178</v>
      </c>
      <c r="BB249" s="662" t="s">
        <v>178</v>
      </c>
      <c r="BC249" s="662" t="s">
        <v>178</v>
      </c>
      <c r="BD249" s="661" t="s">
        <v>2720</v>
      </c>
      <c r="BE249" s="661" t="s">
        <v>2720</v>
      </c>
      <c r="BF249" s="10" t="str">
        <f t="shared" si="238"/>
        <v xml:space="preserve">  </v>
      </c>
      <c r="BG249" s="334"/>
      <c r="BH249" s="852" t="s">
        <v>178</v>
      </c>
      <c r="BI249" s="18"/>
      <c r="BJ249" s="28">
        <v>2.9396372493037148</v>
      </c>
      <c r="BK249" s="28">
        <v>2.9997393911931347E-3</v>
      </c>
      <c r="BL249" s="28">
        <v>0.1</v>
      </c>
      <c r="BM249" s="28">
        <v>1</v>
      </c>
      <c r="BN249" s="31" t="str">
        <f t="shared" si="287"/>
        <v xml:space="preserve">  </v>
      </c>
      <c r="BP249" s="417"/>
      <c r="BQ249" s="716">
        <v>0.33255449255707004</v>
      </c>
      <c r="BS249" s="727">
        <v>6.0000000000000001E-3</v>
      </c>
      <c r="BT249" s="716">
        <v>0.01</v>
      </c>
      <c r="BU249" s="31" t="str">
        <f t="shared" si="288"/>
        <v xml:space="preserve">  </v>
      </c>
      <c r="BV249" s="520"/>
      <c r="BW249" s="31">
        <f t="shared" si="279"/>
        <v>11.312773119739152</v>
      </c>
      <c r="BX249" s="336"/>
      <c r="BY249" s="33">
        <v>365.8915777093456</v>
      </c>
      <c r="BZ249" s="31"/>
      <c r="CA249" s="680">
        <v>2</v>
      </c>
      <c r="CB249" s="680">
        <v>13</v>
      </c>
      <c r="CC249" s="680" t="str">
        <f t="shared" si="280"/>
        <v xml:space="preserve">  </v>
      </c>
      <c r="CD249" s="498"/>
      <c r="CE249" s="547">
        <f t="shared" si="286"/>
        <v>23.417060973398119</v>
      </c>
      <c r="CF249" s="457"/>
      <c r="CG249" s="660">
        <v>0.5</v>
      </c>
      <c r="CH249" s="660">
        <v>3</v>
      </c>
      <c r="CI249" s="31" t="str">
        <f t="shared" si="242"/>
        <v xml:space="preserve">  </v>
      </c>
      <c r="CK249" s="5">
        <v>41.044235427547576</v>
      </c>
      <c r="CL249" s="5"/>
      <c r="CM249" s="227">
        <v>0.6</v>
      </c>
      <c r="CN249" s="227">
        <v>0.8</v>
      </c>
      <c r="CO249" s="31" t="str">
        <f t="shared" si="243"/>
        <v xml:space="preserve">  </v>
      </c>
      <c r="CP249" s="658"/>
      <c r="CQ249" s="28">
        <f t="shared" si="289"/>
        <v>2.3477302664557187</v>
      </c>
      <c r="CR249" s="28"/>
      <c r="CS249" s="227">
        <v>0.1</v>
      </c>
      <c r="CT249" s="464">
        <v>0.13</v>
      </c>
      <c r="CU249" s="31" t="str">
        <f t="shared" si="244"/>
        <v xml:space="preserve">  </v>
      </c>
      <c r="CW249" s="336">
        <f t="shared" si="281"/>
        <v>11.217595027604602</v>
      </c>
      <c r="CX249" s="227">
        <v>11.14446370877773</v>
      </c>
      <c r="CY249" s="227"/>
      <c r="CZ249" s="10">
        <v>1.2</v>
      </c>
      <c r="DA249" s="910">
        <v>0.7</v>
      </c>
      <c r="DB249" s="675" t="str">
        <f t="shared" si="290"/>
        <v xml:space="preserve">  </v>
      </c>
      <c r="DC249" s="519"/>
      <c r="DD249" s="28">
        <f t="shared" si="291"/>
        <v>0.63300553865857456</v>
      </c>
      <c r="DE249" s="28"/>
      <c r="DF249" s="28">
        <v>0.2</v>
      </c>
      <c r="DG249" s="28">
        <v>0.12</v>
      </c>
      <c r="DH249" s="28" t="str">
        <f t="shared" si="292"/>
        <v xml:space="preserve">  </v>
      </c>
      <c r="DI249" s="335"/>
      <c r="DJ249" s="31">
        <f t="shared" si="293"/>
        <v>3.0458377256310043</v>
      </c>
      <c r="DK249" s="550">
        <f t="shared" si="294"/>
        <v>2.7031809814975141</v>
      </c>
    </row>
    <row r="250" spans="1:116" ht="15" x14ac:dyDescent="0.25">
      <c r="A250" s="536" t="s">
        <v>2258</v>
      </c>
      <c r="B250" s="173" t="s">
        <v>1387</v>
      </c>
      <c r="C250" s="419" t="s">
        <v>584</v>
      </c>
      <c r="D250" s="419">
        <v>9</v>
      </c>
      <c r="E250" s="213"/>
      <c r="F250" s="421">
        <v>1</v>
      </c>
      <c r="G250" s="420">
        <v>384132121414301</v>
      </c>
      <c r="H250" s="420">
        <v>201303271510</v>
      </c>
      <c r="I250" s="420"/>
      <c r="J250" s="102" t="s">
        <v>832</v>
      </c>
      <c r="K250" s="164" t="s">
        <v>875</v>
      </c>
      <c r="L250" s="164" t="s">
        <v>875</v>
      </c>
      <c r="M250" s="419" t="s">
        <v>875</v>
      </c>
      <c r="N250" s="419"/>
      <c r="O250" s="419"/>
      <c r="P250" s="101">
        <v>41360</v>
      </c>
      <c r="Q250" s="112">
        <v>0.63194444444444442</v>
      </c>
      <c r="R250" s="102" t="s">
        <v>874</v>
      </c>
      <c r="S250" s="465" t="s">
        <v>874</v>
      </c>
      <c r="T250" s="566">
        <v>128.5</v>
      </c>
      <c r="U250" s="251">
        <v>136.4</v>
      </c>
      <c r="V250" s="31">
        <f t="shared" si="233"/>
        <v>7.9000000000000057</v>
      </c>
      <c r="W250" s="234">
        <v>375</v>
      </c>
      <c r="X250" s="31">
        <f t="shared" si="234"/>
        <v>21.066666666666681</v>
      </c>
      <c r="Y250" s="281" t="str">
        <f t="shared" si="227"/>
        <v xml:space="preserve">  </v>
      </c>
      <c r="Z250" s="465" t="s">
        <v>874</v>
      </c>
      <c r="AA250" s="574">
        <v>129.69999999999999</v>
      </c>
      <c r="AB250" s="251">
        <v>137.4</v>
      </c>
      <c r="AC250" s="33">
        <f t="shared" si="235"/>
        <v>7.7000000000000171</v>
      </c>
      <c r="AD250" s="234">
        <v>375</v>
      </c>
      <c r="AE250" s="547">
        <v>20.533333333333378</v>
      </c>
      <c r="AF250" s="281" t="str">
        <f t="shared" si="228"/>
        <v xml:space="preserve">  </v>
      </c>
      <c r="AG250" s="465" t="s">
        <v>874</v>
      </c>
      <c r="AH250" s="574">
        <v>129.6</v>
      </c>
      <c r="AI250" s="251">
        <v>137.80000000000001</v>
      </c>
      <c r="AJ250" s="33">
        <f t="shared" si="237"/>
        <v>8.2000000000000171</v>
      </c>
      <c r="AK250" s="234">
        <v>375</v>
      </c>
      <c r="AL250" s="31">
        <f t="shared" si="275"/>
        <v>21.866666666666713</v>
      </c>
      <c r="AM250" s="281" t="str">
        <f t="shared" si="226"/>
        <v xml:space="preserve">  </v>
      </c>
      <c r="AN250" s="49">
        <f t="shared" si="276"/>
        <v>21.155555555555591</v>
      </c>
      <c r="AO250" s="49">
        <f t="shared" si="277"/>
        <v>0.67109639424629208</v>
      </c>
      <c r="AP250" s="49">
        <f t="shared" si="274"/>
        <v>3.1721993425507451</v>
      </c>
      <c r="AQ250" s="9">
        <f t="shared" si="278"/>
        <v>3</v>
      </c>
      <c r="AR250" s="429" t="str">
        <f t="shared" si="229"/>
        <v xml:space="preserve">  </v>
      </c>
      <c r="AS250" s="494"/>
      <c r="AT250" s="662" t="s">
        <v>178</v>
      </c>
      <c r="AU250" s="662" t="s">
        <v>178</v>
      </c>
      <c r="AV250" s="662" t="s">
        <v>178</v>
      </c>
      <c r="AW250" s="661" t="s">
        <v>2720</v>
      </c>
      <c r="AX250" s="661" t="s">
        <v>2720</v>
      </c>
      <c r="AY250" s="10"/>
      <c r="AZ250" s="334"/>
      <c r="BA250" s="662" t="s">
        <v>178</v>
      </c>
      <c r="BB250" s="662" t="s">
        <v>178</v>
      </c>
      <c r="BC250" s="662" t="s">
        <v>178</v>
      </c>
      <c r="BD250" s="661" t="s">
        <v>2720</v>
      </c>
      <c r="BE250" s="661" t="s">
        <v>2720</v>
      </c>
      <c r="BF250" s="10" t="str">
        <f t="shared" si="238"/>
        <v xml:space="preserve">  </v>
      </c>
      <c r="BG250" s="334"/>
      <c r="BH250" s="852" t="s">
        <v>178</v>
      </c>
      <c r="BI250" s="18"/>
      <c r="BJ250" s="28">
        <v>3.4749268128490103</v>
      </c>
      <c r="BK250" s="28"/>
      <c r="BL250" s="28">
        <v>0.1</v>
      </c>
      <c r="BM250" s="28">
        <v>1</v>
      </c>
      <c r="BN250" s="31" t="str">
        <f t="shared" si="287"/>
        <v xml:space="preserve">  </v>
      </c>
      <c r="BP250" s="417"/>
      <c r="BQ250" s="716">
        <v>0.82758219775820496</v>
      </c>
      <c r="BS250" s="727">
        <v>6.0000000000000001E-3</v>
      </c>
      <c r="BT250" s="716">
        <v>0.01</v>
      </c>
      <c r="BU250" s="31" t="str">
        <f t="shared" si="288"/>
        <v xml:space="preserve">  </v>
      </c>
      <c r="BV250" s="520"/>
      <c r="BW250" s="31">
        <f t="shared" si="279"/>
        <v>23.815816629521759</v>
      </c>
      <c r="BX250" s="336"/>
      <c r="BY250" s="33">
        <v>427.05678233340933</v>
      </c>
      <c r="BZ250" s="31"/>
      <c r="CA250" s="680">
        <v>2</v>
      </c>
      <c r="CB250" s="680">
        <v>13</v>
      </c>
      <c r="CC250" s="680" t="str">
        <f t="shared" si="280"/>
        <v xml:space="preserve">  </v>
      </c>
      <c r="CD250" s="498"/>
      <c r="CE250" s="547">
        <f t="shared" si="286"/>
        <v>8.9966628811571621</v>
      </c>
      <c r="CF250" s="457"/>
      <c r="CG250" s="660">
        <v>0.5</v>
      </c>
      <c r="CH250" s="660">
        <v>3</v>
      </c>
      <c r="CI250" s="31" t="str">
        <f t="shared" si="242"/>
        <v xml:space="preserve">  </v>
      </c>
      <c r="CK250" s="5">
        <v>49.252992187828482</v>
      </c>
      <c r="CL250" s="5"/>
      <c r="CM250" s="227">
        <v>0.6</v>
      </c>
      <c r="CN250" s="227">
        <v>0.8</v>
      </c>
      <c r="CO250" s="31" t="str">
        <f t="shared" si="243"/>
        <v xml:space="preserve">  </v>
      </c>
      <c r="CP250" s="658"/>
      <c r="CQ250" s="28">
        <f t="shared" si="289"/>
        <v>1.0113281062567472</v>
      </c>
      <c r="CR250" s="28"/>
      <c r="CS250" s="227">
        <v>0.1</v>
      </c>
      <c r="CT250" s="464">
        <v>0.13</v>
      </c>
      <c r="CU250" s="31" t="str">
        <f t="shared" si="244"/>
        <v xml:space="preserve">  </v>
      </c>
      <c r="CW250" s="336">
        <f t="shared" si="281"/>
        <v>11.53312492046455</v>
      </c>
      <c r="CX250" s="227">
        <v>14.539706184010114</v>
      </c>
      <c r="CY250" s="227"/>
      <c r="CZ250" s="10">
        <v>1.2</v>
      </c>
      <c r="DA250" s="910">
        <v>0.7</v>
      </c>
      <c r="DB250" s="675" t="str">
        <f t="shared" si="290"/>
        <v xml:space="preserve">  </v>
      </c>
      <c r="DC250" s="519"/>
      <c r="DD250" s="28">
        <f t="shared" si="291"/>
        <v>0.31793490855702189</v>
      </c>
      <c r="DE250" s="28"/>
      <c r="DF250" s="28">
        <v>0.2</v>
      </c>
      <c r="DG250" s="28">
        <v>0.12</v>
      </c>
      <c r="DH250" s="28" t="str">
        <f t="shared" si="292"/>
        <v xml:space="preserve">  </v>
      </c>
      <c r="DI250" s="335"/>
      <c r="DJ250" s="31">
        <f t="shared" si="293"/>
        <v>3.4046306686820764</v>
      </c>
      <c r="DK250" s="550">
        <f t="shared" si="294"/>
        <v>3.5339204409105158</v>
      </c>
    </row>
    <row r="251" spans="1:116" ht="15" x14ac:dyDescent="0.25">
      <c r="A251" s="536" t="s">
        <v>2259</v>
      </c>
      <c r="B251" s="173" t="s">
        <v>1388</v>
      </c>
      <c r="C251" s="419" t="s">
        <v>584</v>
      </c>
      <c r="D251" s="419">
        <v>7</v>
      </c>
      <c r="E251" s="213"/>
      <c r="F251" s="421">
        <v>1</v>
      </c>
      <c r="G251" s="420">
        <v>384131121422001</v>
      </c>
      <c r="H251" s="420">
        <v>201303271600</v>
      </c>
      <c r="I251" s="420"/>
      <c r="J251" s="102" t="s">
        <v>833</v>
      </c>
      <c r="K251" s="164" t="s">
        <v>877</v>
      </c>
      <c r="L251" s="164" t="s">
        <v>877</v>
      </c>
      <c r="M251" s="419" t="s">
        <v>877</v>
      </c>
      <c r="N251" s="419"/>
      <c r="O251" s="419"/>
      <c r="P251" s="101">
        <v>41360</v>
      </c>
      <c r="Q251" s="112">
        <v>0.66666666666666663</v>
      </c>
      <c r="R251" s="102" t="s">
        <v>876</v>
      </c>
      <c r="S251" s="465" t="s">
        <v>876</v>
      </c>
      <c r="T251" s="566">
        <v>130.69999999999999</v>
      </c>
      <c r="U251" s="251">
        <v>137.9</v>
      </c>
      <c r="V251" s="31">
        <f t="shared" si="233"/>
        <v>7.2000000000000171</v>
      </c>
      <c r="W251" s="234">
        <v>250</v>
      </c>
      <c r="X251" s="31">
        <f t="shared" si="234"/>
        <v>28.800000000000068</v>
      </c>
      <c r="Y251" s="281" t="str">
        <f t="shared" si="227"/>
        <v xml:space="preserve">  </v>
      </c>
      <c r="Z251" s="465" t="s">
        <v>876</v>
      </c>
      <c r="AA251" s="574">
        <v>129.69999999999999</v>
      </c>
      <c r="AB251" s="251">
        <v>136.1</v>
      </c>
      <c r="AC251" s="33">
        <f t="shared" si="235"/>
        <v>6.4000000000000057</v>
      </c>
      <c r="AD251" s="234">
        <v>250</v>
      </c>
      <c r="AE251" s="547">
        <v>25.600000000000023</v>
      </c>
      <c r="AF251" s="281" t="str">
        <f t="shared" si="228"/>
        <v xml:space="preserve">  </v>
      </c>
      <c r="AG251" s="465" t="s">
        <v>876</v>
      </c>
      <c r="AH251" s="574">
        <v>128.80000000000001</v>
      </c>
      <c r="AI251" s="251">
        <v>134.9</v>
      </c>
      <c r="AJ251" s="33">
        <f t="shared" si="237"/>
        <v>6.0999999999999943</v>
      </c>
      <c r="AK251" s="234">
        <v>250</v>
      </c>
      <c r="AL251" s="31">
        <f t="shared" si="275"/>
        <v>24.399999999999977</v>
      </c>
      <c r="AM251" s="281" t="str">
        <f t="shared" si="226"/>
        <v xml:space="preserve">  </v>
      </c>
      <c r="AN251" s="49">
        <f t="shared" si="276"/>
        <v>26.266666666666691</v>
      </c>
      <c r="AO251" s="49">
        <f t="shared" si="277"/>
        <v>2.2744962812309746</v>
      </c>
      <c r="AP251" s="49">
        <f t="shared" si="274"/>
        <v>8.6592498016407582</v>
      </c>
      <c r="AQ251" s="9">
        <f t="shared" si="278"/>
        <v>3</v>
      </c>
      <c r="AR251" s="429" t="str">
        <f t="shared" si="229"/>
        <v xml:space="preserve">  </v>
      </c>
      <c r="AS251" s="494"/>
      <c r="AT251" s="662" t="s">
        <v>178</v>
      </c>
      <c r="AU251" s="662" t="s">
        <v>178</v>
      </c>
      <c r="AV251" s="662" t="s">
        <v>178</v>
      </c>
      <c r="AW251" s="661" t="s">
        <v>2720</v>
      </c>
      <c r="AX251" s="661" t="s">
        <v>2720</v>
      </c>
      <c r="AY251" s="10"/>
      <c r="AZ251" s="334"/>
      <c r="BA251" s="662" t="s">
        <v>178</v>
      </c>
      <c r="BB251" s="662" t="s">
        <v>178</v>
      </c>
      <c r="BC251" s="662" t="s">
        <v>178</v>
      </c>
      <c r="BD251" s="661" t="s">
        <v>2720</v>
      </c>
      <c r="BE251" s="661" t="s">
        <v>2720</v>
      </c>
      <c r="BF251" s="10" t="str">
        <f t="shared" si="238"/>
        <v xml:space="preserve">  </v>
      </c>
      <c r="BG251" s="334"/>
      <c r="BH251" s="852" t="s">
        <v>178</v>
      </c>
      <c r="BI251" s="18"/>
      <c r="BJ251" s="28">
        <v>5.5145026709194127</v>
      </c>
      <c r="BK251" s="28"/>
      <c r="BL251" s="28">
        <v>0.1</v>
      </c>
      <c r="BM251" s="28">
        <v>1</v>
      </c>
      <c r="BN251" s="31" t="str">
        <f t="shared" si="287"/>
        <v xml:space="preserve">  </v>
      </c>
      <c r="BP251" s="417"/>
      <c r="BQ251" s="716">
        <v>1.3215153827541544</v>
      </c>
      <c r="BS251" s="727">
        <v>6.0000000000000001E-3</v>
      </c>
      <c r="BT251" s="716">
        <v>0.01</v>
      </c>
      <c r="BU251" s="31" t="str">
        <f t="shared" si="288"/>
        <v xml:space="preserve">  </v>
      </c>
      <c r="BV251" s="520"/>
      <c r="BW251" s="31">
        <f t="shared" si="279"/>
        <v>23.964362003542615</v>
      </c>
      <c r="BX251" s="336"/>
      <c r="BY251" s="33">
        <v>312.85689541181074</v>
      </c>
      <c r="BZ251" s="31"/>
      <c r="CA251" s="680">
        <v>2</v>
      </c>
      <c r="CB251" s="680">
        <v>13</v>
      </c>
      <c r="CC251" s="680" t="str">
        <f t="shared" si="280"/>
        <v xml:space="preserve">  </v>
      </c>
      <c r="CD251" s="498"/>
      <c r="CE251" s="547">
        <f t="shared" si="286"/>
        <v>9.0102785878601708</v>
      </c>
      <c r="CF251" s="457"/>
      <c r="CG251" s="660">
        <v>0.5</v>
      </c>
      <c r="CH251" s="660">
        <v>3</v>
      </c>
      <c r="CI251" s="31" t="str">
        <f t="shared" si="242"/>
        <v xml:space="preserve">  </v>
      </c>
      <c r="CK251" s="5">
        <v>80.151975580666047</v>
      </c>
      <c r="CL251" s="5"/>
      <c r="CM251" s="227">
        <v>0.6</v>
      </c>
      <c r="CN251" s="227">
        <v>0.8</v>
      </c>
      <c r="CO251" s="31" t="str">
        <f t="shared" si="243"/>
        <v xml:space="preserve">  </v>
      </c>
      <c r="CP251" s="658"/>
      <c r="CQ251" s="28">
        <f t="shared" si="289"/>
        <v>2.0518905748650527</v>
      </c>
      <c r="CR251" s="28"/>
      <c r="CS251" s="227">
        <v>0.1</v>
      </c>
      <c r="CT251" s="464">
        <v>0.13</v>
      </c>
      <c r="CU251" s="31" t="str">
        <f t="shared" si="244"/>
        <v xml:space="preserve">  </v>
      </c>
      <c r="CW251" s="336">
        <f t="shared" si="281"/>
        <v>25.619373188231226</v>
      </c>
      <c r="CX251" s="227">
        <v>12.032317282194194</v>
      </c>
      <c r="CY251" s="227"/>
      <c r="CZ251" s="10">
        <v>1.2</v>
      </c>
      <c r="DA251" s="910">
        <v>0.7</v>
      </c>
      <c r="DB251" s="675" t="str">
        <f t="shared" si="290"/>
        <v xml:space="preserve">  </v>
      </c>
      <c r="DC251" s="519"/>
      <c r="DD251" s="28">
        <f t="shared" si="291"/>
        <v>0.29358854168553805</v>
      </c>
      <c r="DE251" s="28"/>
      <c r="DF251" s="28">
        <v>0.2</v>
      </c>
      <c r="DG251" s="28">
        <v>0.12</v>
      </c>
      <c r="DH251" s="28" t="str">
        <f t="shared" si="292"/>
        <v xml:space="preserve">  </v>
      </c>
      <c r="DI251" s="335"/>
      <c r="DJ251" s="31">
        <f t="shared" si="293"/>
        <v>3.8459492051009971</v>
      </c>
      <c r="DK251" s="550">
        <f t="shared" si="294"/>
        <v>3.2583736320994454</v>
      </c>
    </row>
    <row r="252" spans="1:116" ht="15" x14ac:dyDescent="0.25">
      <c r="A252" s="536" t="s">
        <v>2260</v>
      </c>
      <c r="B252" s="169" t="s">
        <v>1389</v>
      </c>
      <c r="C252" s="104" t="s">
        <v>585</v>
      </c>
      <c r="D252" s="104">
        <v>7</v>
      </c>
      <c r="E252" s="213"/>
      <c r="F252" s="421">
        <v>4</v>
      </c>
      <c r="G252" s="103">
        <v>384131121422001</v>
      </c>
      <c r="H252" s="103">
        <v>201303271605</v>
      </c>
      <c r="I252" s="103"/>
      <c r="J252" s="121" t="s">
        <v>834</v>
      </c>
      <c r="K252" s="180" t="s">
        <v>877</v>
      </c>
      <c r="L252" s="180" t="s">
        <v>877</v>
      </c>
      <c r="M252" s="104" t="s">
        <v>877</v>
      </c>
      <c r="N252" s="104"/>
      <c r="O252" s="104" t="s">
        <v>40</v>
      </c>
      <c r="P252" s="131">
        <v>41360</v>
      </c>
      <c r="Q252" s="113">
        <v>0.67013888888888884</v>
      </c>
      <c r="R252" s="121" t="s">
        <v>878</v>
      </c>
      <c r="S252" s="465" t="s">
        <v>878</v>
      </c>
      <c r="T252" s="575">
        <v>129.5</v>
      </c>
      <c r="U252" s="254">
        <v>136.19999999999999</v>
      </c>
      <c r="V252" s="105">
        <f t="shared" si="233"/>
        <v>6.6999999999999886</v>
      </c>
      <c r="W252" s="233">
        <v>250</v>
      </c>
      <c r="X252" s="105">
        <f t="shared" si="234"/>
        <v>26.799999999999955</v>
      </c>
      <c r="Y252" s="281" t="str">
        <f t="shared" si="227"/>
        <v xml:space="preserve">  </v>
      </c>
      <c r="Z252" s="465" t="s">
        <v>878</v>
      </c>
      <c r="AA252" s="576">
        <v>130.4</v>
      </c>
      <c r="AB252" s="254">
        <v>136.4</v>
      </c>
      <c r="AC252" s="109">
        <f t="shared" si="235"/>
        <v>6</v>
      </c>
      <c r="AD252" s="233">
        <v>250</v>
      </c>
      <c r="AE252" s="127">
        <v>24</v>
      </c>
      <c r="AF252" s="281" t="str">
        <f t="shared" si="228"/>
        <v xml:space="preserve">  </v>
      </c>
      <c r="AG252" s="465" t="s">
        <v>878</v>
      </c>
      <c r="AH252" s="576">
        <v>129.19999999999999</v>
      </c>
      <c r="AI252" s="254">
        <v>135.4</v>
      </c>
      <c r="AJ252" s="109">
        <f t="shared" si="237"/>
        <v>6.2000000000000171</v>
      </c>
      <c r="AK252" s="233">
        <v>250</v>
      </c>
      <c r="AL252" s="105">
        <f t="shared" si="275"/>
        <v>24.800000000000068</v>
      </c>
      <c r="AM252" s="281" t="str">
        <f t="shared" si="226"/>
        <v xml:space="preserve">  </v>
      </c>
      <c r="AN252" s="122">
        <f t="shared" si="276"/>
        <v>25.200000000000006</v>
      </c>
      <c r="AO252" s="122">
        <f t="shared" si="277"/>
        <v>1.442220510185561</v>
      </c>
      <c r="AP252" s="122">
        <f t="shared" si="274"/>
        <v>5.7230972626411134</v>
      </c>
      <c r="AQ252" s="223">
        <f t="shared" si="278"/>
        <v>3</v>
      </c>
      <c r="AR252" s="429" t="str">
        <f t="shared" si="229"/>
        <v xml:space="preserve">  </v>
      </c>
      <c r="AS252" s="495"/>
      <c r="AT252" s="662" t="s">
        <v>178</v>
      </c>
      <c r="AU252" s="662" t="s">
        <v>178</v>
      </c>
      <c r="AV252" s="662" t="s">
        <v>178</v>
      </c>
      <c r="AW252" s="661" t="s">
        <v>2720</v>
      </c>
      <c r="AX252" s="661" t="s">
        <v>2720</v>
      </c>
      <c r="AY252" s="10"/>
      <c r="AZ252" s="334"/>
      <c r="BA252" s="662" t="s">
        <v>178</v>
      </c>
      <c r="BB252" s="662" t="s">
        <v>178</v>
      </c>
      <c r="BC252" s="662" t="s">
        <v>178</v>
      </c>
      <c r="BD252" s="661" t="s">
        <v>2720</v>
      </c>
      <c r="BE252" s="661" t="s">
        <v>2720</v>
      </c>
      <c r="BF252" s="10" t="str">
        <f t="shared" si="238"/>
        <v xml:space="preserve">  </v>
      </c>
      <c r="BG252" s="334"/>
      <c r="BH252" s="852" t="s">
        <v>178</v>
      </c>
      <c r="BI252" s="18"/>
      <c r="BJ252" s="28">
        <v>5.3573502795100545</v>
      </c>
      <c r="BK252" s="28"/>
      <c r="BL252" s="28">
        <v>0.1</v>
      </c>
      <c r="BM252" s="28">
        <v>1</v>
      </c>
      <c r="BN252" s="31" t="str">
        <f t="shared" si="287"/>
        <v xml:space="preserve">  </v>
      </c>
      <c r="BP252" s="159"/>
      <c r="BQ252" s="733">
        <v>1.171764905277106</v>
      </c>
      <c r="BR252" s="733"/>
      <c r="BS252" s="727">
        <v>6.0000000000000001E-3</v>
      </c>
      <c r="BT252" s="716">
        <v>0.01</v>
      </c>
      <c r="BU252" s="31" t="str">
        <f t="shared" si="288"/>
        <v xml:space="preserve">  </v>
      </c>
      <c r="BV252" s="520"/>
      <c r="BW252" s="105">
        <f t="shared" si="279"/>
        <v>21.872098036200597</v>
      </c>
      <c r="BX252" s="771"/>
      <c r="BY252" s="33">
        <v>335.86057369255462</v>
      </c>
      <c r="BZ252" s="31"/>
      <c r="CA252" s="680">
        <v>2</v>
      </c>
      <c r="CB252" s="680">
        <v>13</v>
      </c>
      <c r="CC252" s="680" t="str">
        <f t="shared" si="280"/>
        <v xml:space="preserve">  </v>
      </c>
      <c r="CD252" s="498"/>
      <c r="CE252" s="547">
        <f t="shared" si="286"/>
        <v>9.0010633749604487</v>
      </c>
      <c r="CF252" s="107"/>
      <c r="CG252" s="660">
        <v>0.5</v>
      </c>
      <c r="CH252" s="660">
        <v>3</v>
      </c>
      <c r="CI252" s="31" t="str">
        <f t="shared" si="242"/>
        <v xml:space="preserve">  </v>
      </c>
      <c r="CJ252" s="475"/>
      <c r="CK252" s="885">
        <v>40.091763420790386</v>
      </c>
      <c r="CL252" s="885"/>
      <c r="CM252" s="227">
        <v>0.6</v>
      </c>
      <c r="CN252" s="227">
        <v>0.8</v>
      </c>
      <c r="CO252" s="31" t="str">
        <f t="shared" si="243"/>
        <v xml:space="preserve">  </v>
      </c>
      <c r="CP252" s="828"/>
      <c r="CQ252" s="801">
        <f t="shared" si="289"/>
        <v>0.96220232209896928</v>
      </c>
      <c r="CR252" s="801"/>
      <c r="CS252" s="227">
        <v>0.1</v>
      </c>
      <c r="CT252" s="464">
        <v>0.13</v>
      </c>
      <c r="CU252" s="31" t="str">
        <f t="shared" si="244"/>
        <v xml:space="preserve">  </v>
      </c>
      <c r="CW252" s="771">
        <f t="shared" si="281"/>
        <v>11.937025825928059</v>
      </c>
      <c r="CX252" s="108">
        <v>12.531218242675381</v>
      </c>
      <c r="CY252" s="108"/>
      <c r="CZ252" s="10">
        <v>1.2</v>
      </c>
      <c r="DA252" s="910">
        <v>0.7</v>
      </c>
      <c r="DB252" s="675" t="str">
        <f t="shared" si="290"/>
        <v xml:space="preserve">  </v>
      </c>
      <c r="DC252" s="480"/>
      <c r="DD252" s="28">
        <f t="shared" si="291"/>
        <v>0.31077421241835029</v>
      </c>
      <c r="DE252" s="28"/>
      <c r="DF252" s="28">
        <v>0.2</v>
      </c>
      <c r="DG252" s="28">
        <v>0.12</v>
      </c>
      <c r="DH252" s="28" t="str">
        <f t="shared" si="292"/>
        <v xml:space="preserve">  </v>
      </c>
      <c r="DI252" s="335"/>
      <c r="DJ252" s="105">
        <f t="shared" si="293"/>
        <v>3.7310774839997762</v>
      </c>
      <c r="DK252" s="924">
        <f t="shared" si="294"/>
        <v>3.4526388657908527</v>
      </c>
      <c r="DL252" s="76"/>
    </row>
    <row r="253" spans="1:116" ht="15" x14ac:dyDescent="0.25">
      <c r="A253" s="536" t="s">
        <v>2261</v>
      </c>
      <c r="B253" s="173" t="s">
        <v>1390</v>
      </c>
      <c r="C253" s="419" t="s">
        <v>584</v>
      </c>
      <c r="D253" s="419">
        <v>9</v>
      </c>
      <c r="E253" s="213"/>
      <c r="F253" s="421">
        <v>1</v>
      </c>
      <c r="G253" s="420">
        <v>384100121411401</v>
      </c>
      <c r="H253" s="420">
        <v>201303281050</v>
      </c>
      <c r="I253" s="420"/>
      <c r="J253" s="102" t="s">
        <v>839</v>
      </c>
      <c r="K253" s="164" t="s">
        <v>887</v>
      </c>
      <c r="L253" s="164"/>
      <c r="M253" s="419" t="s">
        <v>887</v>
      </c>
      <c r="N253" s="419"/>
      <c r="O253" s="419"/>
      <c r="P253" s="101">
        <v>41361</v>
      </c>
      <c r="Q253" s="112">
        <v>0.4513888888888889</v>
      </c>
      <c r="R253" s="102" t="s">
        <v>886</v>
      </c>
      <c r="S253" s="465" t="s">
        <v>886</v>
      </c>
      <c r="T253" s="566">
        <v>130.69999999999999</v>
      </c>
      <c r="U253" s="251">
        <v>138.69999999999999</v>
      </c>
      <c r="V253" s="31">
        <f t="shared" si="233"/>
        <v>8</v>
      </c>
      <c r="W253" s="234">
        <v>375</v>
      </c>
      <c r="X253" s="31">
        <f t="shared" si="234"/>
        <v>21.333333333333332</v>
      </c>
      <c r="Y253" s="281" t="str">
        <f t="shared" si="227"/>
        <v xml:space="preserve">  </v>
      </c>
      <c r="Z253" s="465" t="s">
        <v>886</v>
      </c>
      <c r="AA253" s="574">
        <v>128.30000000000001</v>
      </c>
      <c r="AB253" s="251">
        <v>136.1</v>
      </c>
      <c r="AC253" s="33">
        <f t="shared" si="235"/>
        <v>7.7999999999999829</v>
      </c>
      <c r="AD253" s="234">
        <v>375</v>
      </c>
      <c r="AE253" s="547">
        <v>20.799999999999955</v>
      </c>
      <c r="AF253" s="281" t="str">
        <f t="shared" si="228"/>
        <v xml:space="preserve">  </v>
      </c>
      <c r="AG253" s="465" t="s">
        <v>886</v>
      </c>
      <c r="AH253" s="574">
        <v>129.9</v>
      </c>
      <c r="AI253" s="251">
        <v>136.80000000000001</v>
      </c>
      <c r="AJ253" s="33">
        <f t="shared" si="237"/>
        <v>6.9000000000000057</v>
      </c>
      <c r="AK253" s="234">
        <v>375</v>
      </c>
      <c r="AL253" s="31">
        <f t="shared" si="275"/>
        <v>18.400000000000016</v>
      </c>
      <c r="AM253" s="281" t="str">
        <f t="shared" si="226"/>
        <v xml:space="preserve">  </v>
      </c>
      <c r="AN253" s="49">
        <f t="shared" si="276"/>
        <v>20.177777777777766</v>
      </c>
      <c r="AO253" s="49">
        <f t="shared" si="277"/>
        <v>1.5625240738885986</v>
      </c>
      <c r="AP253" s="49">
        <f t="shared" si="274"/>
        <v>7.7437867098003279</v>
      </c>
      <c r="AQ253" s="9">
        <f t="shared" si="278"/>
        <v>3</v>
      </c>
      <c r="AR253" s="429" t="str">
        <f t="shared" si="229"/>
        <v xml:space="preserve">  </v>
      </c>
      <c r="AS253" s="494"/>
      <c r="AT253" s="662" t="s">
        <v>178</v>
      </c>
      <c r="AU253" s="662" t="s">
        <v>178</v>
      </c>
      <c r="AV253" s="662" t="s">
        <v>178</v>
      </c>
      <c r="AW253" s="661" t="s">
        <v>2720</v>
      </c>
      <c r="AX253" s="661" t="s">
        <v>2720</v>
      </c>
      <c r="AY253" s="10"/>
      <c r="AZ253" s="334"/>
      <c r="BA253" s="662" t="s">
        <v>178</v>
      </c>
      <c r="BB253" s="662" t="s">
        <v>178</v>
      </c>
      <c r="BC253" s="662" t="s">
        <v>178</v>
      </c>
      <c r="BD253" s="661" t="s">
        <v>2720</v>
      </c>
      <c r="BE253" s="661" t="s">
        <v>2720</v>
      </c>
      <c r="BF253" s="10" t="str">
        <f t="shared" si="238"/>
        <v xml:space="preserve">  </v>
      </c>
      <c r="BG253" s="334"/>
      <c r="BH253" s="852" t="s">
        <v>178</v>
      </c>
      <c r="BI253" s="18"/>
      <c r="BJ253" s="28">
        <v>1.1491018461545832</v>
      </c>
      <c r="BK253" s="28">
        <v>3.6179652117207528E-4</v>
      </c>
      <c r="BL253" s="28">
        <v>0.1</v>
      </c>
      <c r="BM253" s="28">
        <v>1</v>
      </c>
      <c r="BN253" s="31" t="str">
        <f t="shared" si="287"/>
        <v xml:space="preserve">  </v>
      </c>
      <c r="BP253" s="417"/>
      <c r="BQ253" s="716">
        <v>0.25224576466527054</v>
      </c>
      <c r="BS253" s="727">
        <v>6.0000000000000001E-3</v>
      </c>
      <c r="BT253" s="716">
        <v>0.01</v>
      </c>
      <c r="BU253" s="31" t="str">
        <f t="shared" si="288"/>
        <v xml:space="preserve">  </v>
      </c>
      <c r="BV253" s="520"/>
      <c r="BW253" s="31">
        <f t="shared" si="279"/>
        <v>21.951558559356549</v>
      </c>
      <c r="BX253" s="336"/>
      <c r="BY253" s="33">
        <v>359.3674918253547</v>
      </c>
      <c r="BZ253" s="31"/>
      <c r="CA253" s="680">
        <v>2</v>
      </c>
      <c r="CB253" s="680">
        <v>13</v>
      </c>
      <c r="CC253" s="680" t="str">
        <f t="shared" si="280"/>
        <v xml:space="preserve">  </v>
      </c>
      <c r="CD253" s="498"/>
      <c r="CE253" s="547">
        <f t="shared" si="286"/>
        <v>7.6665064922742339</v>
      </c>
      <c r="CF253" s="457"/>
      <c r="CG253" s="660">
        <v>0.5</v>
      </c>
      <c r="CH253" s="660">
        <v>3</v>
      </c>
      <c r="CI253" s="31" t="str">
        <f t="shared" si="242"/>
        <v xml:space="preserve">  </v>
      </c>
      <c r="CK253" s="5">
        <v>33.424775511789001</v>
      </c>
      <c r="CL253" s="5"/>
      <c r="CM253" s="227">
        <v>0.6</v>
      </c>
      <c r="CN253" s="227">
        <v>0.8</v>
      </c>
      <c r="CO253" s="31" t="str">
        <f t="shared" si="243"/>
        <v xml:space="preserve">  </v>
      </c>
      <c r="CP253" s="658"/>
      <c r="CQ253" s="28">
        <f t="shared" si="289"/>
        <v>0.6952353306452097</v>
      </c>
      <c r="CR253" s="28"/>
      <c r="CS253" s="227">
        <v>0.1</v>
      </c>
      <c r="CT253" s="464">
        <v>0.13</v>
      </c>
      <c r="CU253" s="31" t="str">
        <f t="shared" si="244"/>
        <v xml:space="preserve">  </v>
      </c>
      <c r="CW253" s="336">
        <f t="shared" si="281"/>
        <v>9.3010014183566625</v>
      </c>
      <c r="CX253" s="227">
        <v>9.3919275441997989</v>
      </c>
      <c r="CY253" s="227"/>
      <c r="CZ253" s="10">
        <v>1.2</v>
      </c>
      <c r="DA253" s="910">
        <v>0.7</v>
      </c>
      <c r="DB253" s="675" t="str">
        <f t="shared" si="290"/>
        <v xml:space="preserve">  </v>
      </c>
      <c r="DC253" s="519"/>
      <c r="DD253" s="28">
        <f t="shared" si="291"/>
        <v>0.17281146681327647</v>
      </c>
      <c r="DE253" s="28"/>
      <c r="DF253" s="28">
        <v>0.2</v>
      </c>
      <c r="DG253" s="28">
        <v>0.12</v>
      </c>
      <c r="DH253" s="28" t="str">
        <f t="shared" si="292"/>
        <v>E, &lt;RL</v>
      </c>
      <c r="DI253" s="335"/>
      <c r="DJ253" s="31">
        <f t="shared" si="293"/>
        <v>2.6134605265754214</v>
      </c>
      <c r="DK253" s="550">
        <f t="shared" si="294"/>
        <v>2.2541097041713032</v>
      </c>
    </row>
    <row r="254" spans="1:116" ht="15" x14ac:dyDescent="0.25">
      <c r="A254" s="536" t="s">
        <v>2262</v>
      </c>
      <c r="B254" s="173" t="s">
        <v>1391</v>
      </c>
      <c r="C254" s="419" t="s">
        <v>584</v>
      </c>
      <c r="D254" s="419">
        <v>9</v>
      </c>
      <c r="E254" s="213"/>
      <c r="F254" s="421">
        <v>1</v>
      </c>
      <c r="G254" s="420">
        <v>384106121414001</v>
      </c>
      <c r="H254" s="420">
        <v>201303281530</v>
      </c>
      <c r="I254" s="420"/>
      <c r="J254" s="102" t="s">
        <v>836</v>
      </c>
      <c r="K254" s="164" t="s">
        <v>882</v>
      </c>
      <c r="L254" s="164"/>
      <c r="M254" s="419" t="s">
        <v>882</v>
      </c>
      <c r="N254" s="419"/>
      <c r="O254" s="419"/>
      <c r="P254" s="101">
        <v>41361</v>
      </c>
      <c r="Q254" s="112">
        <v>0.64583333333333337</v>
      </c>
      <c r="R254" s="102" t="s">
        <v>881</v>
      </c>
      <c r="S254" s="465" t="s">
        <v>881</v>
      </c>
      <c r="T254" s="566">
        <v>129.9</v>
      </c>
      <c r="U254" s="251">
        <v>143.4</v>
      </c>
      <c r="V254" s="31">
        <f t="shared" si="233"/>
        <v>13.5</v>
      </c>
      <c r="W254" s="234">
        <v>375</v>
      </c>
      <c r="X254" s="31">
        <f t="shared" si="234"/>
        <v>36</v>
      </c>
      <c r="Y254" s="281" t="str">
        <f t="shared" si="227"/>
        <v xml:space="preserve">  </v>
      </c>
      <c r="Z254" s="465" t="s">
        <v>881</v>
      </c>
      <c r="AA254" s="574">
        <v>131.6</v>
      </c>
      <c r="AB254" s="251">
        <v>144.80000000000001</v>
      </c>
      <c r="AC254" s="33">
        <f t="shared" si="235"/>
        <v>13.200000000000017</v>
      </c>
      <c r="AD254" s="234">
        <v>375</v>
      </c>
      <c r="AE254" s="547">
        <v>35.200000000000045</v>
      </c>
      <c r="AF254" s="281" t="str">
        <f t="shared" si="228"/>
        <v xml:space="preserve">  </v>
      </c>
      <c r="AG254" s="465" t="s">
        <v>881</v>
      </c>
      <c r="AH254" s="574">
        <v>129</v>
      </c>
      <c r="AI254" s="251">
        <v>142.5</v>
      </c>
      <c r="AJ254" s="33">
        <f t="shared" si="237"/>
        <v>13.5</v>
      </c>
      <c r="AK254" s="234">
        <v>375</v>
      </c>
      <c r="AL254" s="31">
        <f t="shared" si="275"/>
        <v>36</v>
      </c>
      <c r="AM254" s="281" t="str">
        <f t="shared" si="226"/>
        <v xml:space="preserve">  </v>
      </c>
      <c r="AN254" s="49">
        <f t="shared" si="276"/>
        <v>35.733333333333348</v>
      </c>
      <c r="AO254" s="49">
        <f t="shared" si="277"/>
        <v>0.46188021535167434</v>
      </c>
      <c r="AP254" s="49">
        <f t="shared" si="274"/>
        <v>1.2925752295289388</v>
      </c>
      <c r="AQ254" s="9">
        <f t="shared" si="278"/>
        <v>3</v>
      </c>
      <c r="AR254" s="429" t="str">
        <f t="shared" si="229"/>
        <v xml:space="preserve">  </v>
      </c>
      <c r="AS254" s="494"/>
      <c r="AT254" s="662" t="s">
        <v>178</v>
      </c>
      <c r="AU254" s="662" t="s">
        <v>178</v>
      </c>
      <c r="AV254" s="662" t="s">
        <v>178</v>
      </c>
      <c r="AW254" s="661" t="s">
        <v>2720</v>
      </c>
      <c r="AX254" s="661" t="s">
        <v>2720</v>
      </c>
      <c r="AY254" s="10"/>
      <c r="AZ254" s="334"/>
      <c r="BA254" s="662" t="s">
        <v>178</v>
      </c>
      <c r="BB254" s="662" t="s">
        <v>178</v>
      </c>
      <c r="BC254" s="662" t="s">
        <v>178</v>
      </c>
      <c r="BD254" s="661" t="s">
        <v>2720</v>
      </c>
      <c r="BE254" s="661" t="s">
        <v>2720</v>
      </c>
      <c r="BF254" s="10" t="str">
        <f t="shared" si="238"/>
        <v xml:space="preserve">  </v>
      </c>
      <c r="BG254" s="334"/>
      <c r="BH254" s="852" t="s">
        <v>178</v>
      </c>
      <c r="BI254" s="18"/>
      <c r="BJ254" s="28">
        <v>1.1042255557743899</v>
      </c>
      <c r="BK254" s="28"/>
      <c r="BL254" s="28">
        <v>0.1</v>
      </c>
      <c r="BM254" s="28">
        <v>1</v>
      </c>
      <c r="BN254" s="31" t="str">
        <f t="shared" si="287"/>
        <v xml:space="preserve">  </v>
      </c>
      <c r="BP254" s="417"/>
      <c r="BQ254" s="716">
        <v>0.1704017185237402</v>
      </c>
      <c r="BR254" s="716">
        <v>3.4003901104823903E-3</v>
      </c>
      <c r="BS254" s="727">
        <v>6.0000000000000001E-3</v>
      </c>
      <c r="BT254" s="716">
        <v>0.01</v>
      </c>
      <c r="BU254" s="31" t="str">
        <f t="shared" si="288"/>
        <v xml:space="preserve">  </v>
      </c>
      <c r="BV254" s="520"/>
      <c r="BW254" s="31">
        <f t="shared" si="279"/>
        <v>15.431785438459448</v>
      </c>
      <c r="BX254" s="336"/>
      <c r="BY254" s="33">
        <v>338.33259720581134</v>
      </c>
      <c r="BZ254" s="31"/>
      <c r="CA254" s="680">
        <v>2</v>
      </c>
      <c r="CB254" s="680">
        <v>13</v>
      </c>
      <c r="CC254" s="680" t="str">
        <f t="shared" si="280"/>
        <v xml:space="preserve">  </v>
      </c>
      <c r="CD254" s="498"/>
      <c r="CE254" s="547">
        <f t="shared" si="286"/>
        <v>12.179973499409208</v>
      </c>
      <c r="CF254" s="457"/>
      <c r="CG254" s="660">
        <v>0.5</v>
      </c>
      <c r="CH254" s="660">
        <v>3</v>
      </c>
      <c r="CI254" s="31" t="str">
        <f t="shared" si="242"/>
        <v xml:space="preserve">  </v>
      </c>
      <c r="CK254" s="5">
        <v>21.511367142709261</v>
      </c>
      <c r="CL254" s="5"/>
      <c r="CM254" s="227">
        <v>0.6</v>
      </c>
      <c r="CN254" s="227">
        <v>0.8</v>
      </c>
      <c r="CO254" s="31" t="str">
        <f t="shared" si="243"/>
        <v xml:space="preserve">  </v>
      </c>
      <c r="CP254" s="658"/>
      <c r="CQ254" s="28">
        <f t="shared" si="289"/>
        <v>0.75720012342336696</v>
      </c>
      <c r="CR254" s="28"/>
      <c r="CS254" s="227">
        <v>0.1</v>
      </c>
      <c r="CT254" s="464">
        <v>0.13</v>
      </c>
      <c r="CU254" s="31" t="str">
        <f t="shared" si="244"/>
        <v xml:space="preserve">  </v>
      </c>
      <c r="CW254" s="336">
        <f t="shared" si="281"/>
        <v>6.3580533830808115</v>
      </c>
      <c r="CX254" s="227">
        <v>7.2402594291013536</v>
      </c>
      <c r="CY254" s="227"/>
      <c r="CZ254" s="10">
        <v>1.2</v>
      </c>
      <c r="DA254" s="910">
        <v>0.7</v>
      </c>
      <c r="DB254" s="675" t="str">
        <f t="shared" si="290"/>
        <v xml:space="preserve">  </v>
      </c>
      <c r="DC254" s="519"/>
      <c r="DD254" s="28">
        <f t="shared" si="291"/>
        <v>0.26064933944764873</v>
      </c>
      <c r="DE254" s="28"/>
      <c r="DF254" s="28">
        <v>0.2</v>
      </c>
      <c r="DG254" s="28">
        <v>0.12</v>
      </c>
      <c r="DH254" s="28" t="str">
        <f t="shared" si="292"/>
        <v xml:space="preserve">  </v>
      </c>
      <c r="DI254" s="335"/>
      <c r="DJ254" s="31">
        <f t="shared" si="293"/>
        <v>2.1399828124444733</v>
      </c>
      <c r="DK254" s="550">
        <f t="shared" si="294"/>
        <v>2.1399828124444737</v>
      </c>
    </row>
    <row r="255" spans="1:116" ht="15" x14ac:dyDescent="0.25">
      <c r="A255" s="536" t="s">
        <v>2263</v>
      </c>
      <c r="B255" s="173" t="s">
        <v>1392</v>
      </c>
      <c r="C255" s="419" t="s">
        <v>584</v>
      </c>
      <c r="D255" s="419">
        <v>9</v>
      </c>
      <c r="E255" s="213"/>
      <c r="F255" s="421">
        <v>1</v>
      </c>
      <c r="G255" s="420">
        <v>384120121422101</v>
      </c>
      <c r="H255" s="420">
        <v>201303281610</v>
      </c>
      <c r="I255" s="420"/>
      <c r="J255" s="102" t="s">
        <v>835</v>
      </c>
      <c r="K255" s="164" t="s">
        <v>880</v>
      </c>
      <c r="L255" s="164" t="s">
        <v>880</v>
      </c>
      <c r="M255" s="419" t="s">
        <v>880</v>
      </c>
      <c r="N255" s="419"/>
      <c r="O255" s="419"/>
      <c r="P255" s="101">
        <v>41361</v>
      </c>
      <c r="Q255" s="112">
        <v>0.67361111111111116</v>
      </c>
      <c r="R255" s="102" t="s">
        <v>879</v>
      </c>
      <c r="S255" s="465" t="s">
        <v>879</v>
      </c>
      <c r="T255" s="566">
        <v>130.6</v>
      </c>
      <c r="U255" s="251">
        <v>136.9</v>
      </c>
      <c r="V255" s="31">
        <f t="shared" si="233"/>
        <v>6.3000000000000114</v>
      </c>
      <c r="W255" s="234">
        <v>250</v>
      </c>
      <c r="X255" s="31">
        <f t="shared" si="234"/>
        <v>25.200000000000045</v>
      </c>
      <c r="Y255" s="281" t="str">
        <f t="shared" si="227"/>
        <v xml:space="preserve">  </v>
      </c>
      <c r="Z255" s="465" t="s">
        <v>879</v>
      </c>
      <c r="AA255" s="574">
        <v>131.30000000000001</v>
      </c>
      <c r="AB255" s="251">
        <v>139.9</v>
      </c>
      <c r="AC255" s="33">
        <f t="shared" si="235"/>
        <v>8.5999999999999943</v>
      </c>
      <c r="AD255" s="234">
        <v>375</v>
      </c>
      <c r="AE255" s="547">
        <v>22.933333333333319</v>
      </c>
      <c r="AF255" s="281" t="str">
        <f t="shared" si="228"/>
        <v xml:space="preserve">  </v>
      </c>
      <c r="AG255" s="465" t="s">
        <v>879</v>
      </c>
      <c r="AH255" s="574">
        <v>131.69999999999999</v>
      </c>
      <c r="AI255" s="250">
        <v>138</v>
      </c>
      <c r="AJ255" s="33">
        <f t="shared" si="237"/>
        <v>6.3000000000000114</v>
      </c>
      <c r="AK255" s="234">
        <v>250</v>
      </c>
      <c r="AL255" s="31">
        <f t="shared" si="275"/>
        <v>25.200000000000045</v>
      </c>
      <c r="AM255" s="281" t="str">
        <f t="shared" si="226"/>
        <v xml:space="preserve">  </v>
      </c>
      <c r="AN255" s="49">
        <f t="shared" si="276"/>
        <v>24.444444444444471</v>
      </c>
      <c r="AO255" s="49">
        <f t="shared" si="277"/>
        <v>1.3086606101631861</v>
      </c>
      <c r="AP255" s="49">
        <f t="shared" si="274"/>
        <v>5.3536115870312102</v>
      </c>
      <c r="AQ255" s="9">
        <f t="shared" si="278"/>
        <v>3</v>
      </c>
      <c r="AR255" s="429" t="str">
        <f t="shared" si="229"/>
        <v xml:space="preserve">  </v>
      </c>
      <c r="AS255" s="494"/>
      <c r="AT255" s="662" t="s">
        <v>178</v>
      </c>
      <c r="AU255" s="662" t="s">
        <v>178</v>
      </c>
      <c r="AV255" s="662" t="s">
        <v>178</v>
      </c>
      <c r="AW255" s="661" t="s">
        <v>2720</v>
      </c>
      <c r="AX255" s="661" t="s">
        <v>2720</v>
      </c>
      <c r="AY255" s="10"/>
      <c r="AZ255" s="334"/>
      <c r="BA255" s="662" t="s">
        <v>178</v>
      </c>
      <c r="BB255" s="662" t="s">
        <v>178</v>
      </c>
      <c r="BC255" s="662" t="s">
        <v>178</v>
      </c>
      <c r="BD255" s="661" t="s">
        <v>2720</v>
      </c>
      <c r="BE255" s="661" t="s">
        <v>2720</v>
      </c>
      <c r="BF255" s="10" t="str">
        <f t="shared" si="238"/>
        <v xml:space="preserve">  </v>
      </c>
      <c r="BG255" s="334"/>
      <c r="BH255" s="852" t="s">
        <v>178</v>
      </c>
      <c r="BI255" s="18"/>
      <c r="BJ255" s="28">
        <v>1.1844273874873963</v>
      </c>
      <c r="BK255" s="28"/>
      <c r="BL255" s="28">
        <v>0.1</v>
      </c>
      <c r="BM255" s="28">
        <v>1</v>
      </c>
      <c r="BN255" s="31" t="str">
        <f t="shared" si="287"/>
        <v xml:space="preserve">  </v>
      </c>
      <c r="BP255" s="417"/>
      <c r="BQ255" s="716">
        <v>0.17903384993044896</v>
      </c>
      <c r="BS255" s="727">
        <v>6.0000000000000001E-3</v>
      </c>
      <c r="BT255" s="716">
        <v>0.01</v>
      </c>
      <c r="BU255" s="31" t="str">
        <f t="shared" si="288"/>
        <v xml:space="preserve">  </v>
      </c>
      <c r="BV255" s="520"/>
      <c r="BW255" s="31">
        <f t="shared" si="279"/>
        <v>15.115645908040445</v>
      </c>
      <c r="BX255" s="336"/>
      <c r="BY255" s="33">
        <v>355.22573970151421</v>
      </c>
      <c r="BZ255" s="31"/>
      <c r="CA255" s="680">
        <v>2</v>
      </c>
      <c r="CB255" s="680">
        <v>13</v>
      </c>
      <c r="CC255" s="680" t="str">
        <f t="shared" si="280"/>
        <v xml:space="preserve">  </v>
      </c>
      <c r="CD255" s="498"/>
      <c r="CE255" s="547">
        <f t="shared" si="286"/>
        <v>8.9516886404781744</v>
      </c>
      <c r="CF255" s="457"/>
      <c r="CG255" s="660">
        <v>0.5</v>
      </c>
      <c r="CH255" s="660">
        <v>3</v>
      </c>
      <c r="CI255" s="31" t="str">
        <f t="shared" si="242"/>
        <v xml:space="preserve">  </v>
      </c>
      <c r="CK255" s="5">
        <v>32.765124766954834</v>
      </c>
      <c r="CL255" s="5"/>
      <c r="CM255" s="227">
        <v>0.6</v>
      </c>
      <c r="CN255" s="227">
        <v>0.8</v>
      </c>
      <c r="CO255" s="31" t="str">
        <f t="shared" si="243"/>
        <v xml:space="preserve">  </v>
      </c>
      <c r="CP255" s="658"/>
      <c r="CQ255" s="28">
        <f t="shared" si="289"/>
        <v>0.75141352798883043</v>
      </c>
      <c r="CR255" s="28"/>
      <c r="CS255" s="227">
        <v>0.1</v>
      </c>
      <c r="CT255" s="464">
        <v>0.13</v>
      </c>
      <c r="CU255" s="31" t="str">
        <f t="shared" si="244"/>
        <v xml:space="preserve">  </v>
      </c>
      <c r="CW255" s="336">
        <f t="shared" si="281"/>
        <v>9.2237473541434269</v>
      </c>
      <c r="CX255" s="227">
        <v>8.2303187861113294</v>
      </c>
      <c r="CY255" s="227"/>
      <c r="CZ255" s="10">
        <v>1.2</v>
      </c>
      <c r="DA255" s="910">
        <v>0.7</v>
      </c>
      <c r="DB255" s="675" t="str">
        <f t="shared" si="290"/>
        <v xml:space="preserve">  </v>
      </c>
      <c r="DC255" s="519"/>
      <c r="DD255" s="28">
        <f t="shared" si="291"/>
        <v>0.20740403341000588</v>
      </c>
      <c r="DE255" s="28"/>
      <c r="DF255" s="28">
        <v>0.2</v>
      </c>
      <c r="DG255" s="28">
        <v>0.12</v>
      </c>
      <c r="DH255" s="28" t="str">
        <f t="shared" si="292"/>
        <v xml:space="preserve">  </v>
      </c>
      <c r="DI255" s="335"/>
      <c r="DJ255" s="31">
        <f t="shared" si="293"/>
        <v>2.3169263559073805</v>
      </c>
      <c r="DK255" s="550">
        <f t="shared" si="294"/>
        <v>2.3169263559073801</v>
      </c>
    </row>
    <row r="256" spans="1:116" ht="15" x14ac:dyDescent="0.25">
      <c r="A256" s="536" t="s">
        <v>2264</v>
      </c>
      <c r="B256" s="173" t="s">
        <v>1393</v>
      </c>
      <c r="C256" s="419" t="s">
        <v>584</v>
      </c>
      <c r="D256" s="419">
        <v>9</v>
      </c>
      <c r="E256" s="213"/>
      <c r="F256" s="421">
        <v>1</v>
      </c>
      <c r="G256" s="420">
        <v>384127121402901</v>
      </c>
      <c r="H256" s="420">
        <v>201303281710</v>
      </c>
      <c r="I256" s="420"/>
      <c r="J256" s="102" t="s">
        <v>830</v>
      </c>
      <c r="K256" s="164" t="s">
        <v>871</v>
      </c>
      <c r="L256" s="164" t="s">
        <v>871</v>
      </c>
      <c r="M256" s="419" t="s">
        <v>871</v>
      </c>
      <c r="N256" s="419"/>
      <c r="O256" s="419"/>
      <c r="P256" s="101">
        <v>41361</v>
      </c>
      <c r="Q256" s="112">
        <v>0.71527777777777779</v>
      </c>
      <c r="R256" s="102" t="s">
        <v>870</v>
      </c>
      <c r="S256" s="465" t="s">
        <v>870</v>
      </c>
      <c r="T256" s="566">
        <v>132.19999999999999</v>
      </c>
      <c r="U256" s="251">
        <v>148.79999999999998</v>
      </c>
      <c r="V256" s="31">
        <f t="shared" si="233"/>
        <v>16.599999999999994</v>
      </c>
      <c r="W256" s="234">
        <v>250</v>
      </c>
      <c r="X256" s="31">
        <f t="shared" si="234"/>
        <v>66.399999999999977</v>
      </c>
      <c r="Y256" s="281" t="str">
        <f t="shared" si="227"/>
        <v xml:space="preserve">  </v>
      </c>
      <c r="Z256" s="465" t="s">
        <v>870</v>
      </c>
      <c r="AA256" s="574">
        <v>132.1</v>
      </c>
      <c r="AB256" s="251">
        <v>149</v>
      </c>
      <c r="AC256" s="33">
        <f t="shared" si="235"/>
        <v>16.900000000000006</v>
      </c>
      <c r="AD256" s="234">
        <v>250</v>
      </c>
      <c r="AE256" s="547">
        <v>67.600000000000023</v>
      </c>
      <c r="AF256" s="281" t="str">
        <f t="shared" si="228"/>
        <v xml:space="preserve">  </v>
      </c>
      <c r="AG256" s="465" t="s">
        <v>870</v>
      </c>
      <c r="AH256" s="574">
        <v>131.4</v>
      </c>
      <c r="AI256" s="251">
        <v>148.29999999999998</v>
      </c>
      <c r="AJ256" s="33">
        <f t="shared" si="237"/>
        <v>16.899999999999977</v>
      </c>
      <c r="AK256" s="234">
        <v>250</v>
      </c>
      <c r="AL256" s="31">
        <f t="shared" si="275"/>
        <v>67.599999999999909</v>
      </c>
      <c r="AM256" s="281" t="str">
        <f t="shared" si="226"/>
        <v xml:space="preserve">  </v>
      </c>
      <c r="AN256" s="49">
        <f t="shared" si="276"/>
        <v>67.199999999999974</v>
      </c>
      <c r="AO256" s="49">
        <f t="shared" si="277"/>
        <v>0.69282032302754437</v>
      </c>
      <c r="AP256" s="49">
        <f t="shared" si="274"/>
        <v>1.0309826235528938</v>
      </c>
      <c r="AQ256" s="9">
        <f t="shared" si="278"/>
        <v>3</v>
      </c>
      <c r="AR256" s="429" t="str">
        <f t="shared" si="229"/>
        <v xml:space="preserve">  </v>
      </c>
      <c r="AS256" s="494"/>
      <c r="AT256" s="662" t="s">
        <v>178</v>
      </c>
      <c r="AU256" s="662" t="s">
        <v>178</v>
      </c>
      <c r="AV256" s="662" t="s">
        <v>178</v>
      </c>
      <c r="AW256" s="661" t="s">
        <v>2720</v>
      </c>
      <c r="AX256" s="661" t="s">
        <v>2720</v>
      </c>
      <c r="AY256" s="10"/>
      <c r="AZ256" s="334"/>
      <c r="BA256" s="662" t="s">
        <v>178</v>
      </c>
      <c r="BB256" s="662" t="s">
        <v>178</v>
      </c>
      <c r="BC256" s="662" t="s">
        <v>178</v>
      </c>
      <c r="BD256" s="661" t="s">
        <v>2720</v>
      </c>
      <c r="BE256" s="661" t="s">
        <v>2720</v>
      </c>
      <c r="BF256" s="10" t="str">
        <f t="shared" si="238"/>
        <v xml:space="preserve">  </v>
      </c>
      <c r="BG256" s="334"/>
      <c r="BH256" s="852" t="s">
        <v>178</v>
      </c>
      <c r="BI256" s="18"/>
      <c r="BJ256" s="28">
        <v>1.8495011641251344</v>
      </c>
      <c r="BK256" s="28"/>
      <c r="BL256" s="28">
        <v>0.1</v>
      </c>
      <c r="BM256" s="28">
        <v>1</v>
      </c>
      <c r="BN256" s="31" t="str">
        <f t="shared" si="287"/>
        <v xml:space="preserve">  </v>
      </c>
      <c r="BP256" s="417"/>
      <c r="BQ256" s="716">
        <v>0.14447023798193512</v>
      </c>
      <c r="BS256" s="727">
        <v>6.0000000000000001E-3</v>
      </c>
      <c r="BT256" s="716">
        <v>0.01</v>
      </c>
      <c r="BU256" s="31" t="str">
        <f t="shared" si="288"/>
        <v xml:space="preserve">  </v>
      </c>
      <c r="BV256" s="520"/>
      <c r="BW256" s="31">
        <f t="shared" si="279"/>
        <v>7.8113083021644689</v>
      </c>
      <c r="BX256" s="336"/>
      <c r="BY256" s="33">
        <v>424.32822747103859</v>
      </c>
      <c r="BZ256" s="31"/>
      <c r="CA256" s="680">
        <v>2</v>
      </c>
      <c r="CB256" s="680">
        <v>13</v>
      </c>
      <c r="CC256" s="680" t="str">
        <f t="shared" si="280"/>
        <v xml:space="preserve">  </v>
      </c>
      <c r="CD256" s="498"/>
      <c r="CE256" s="547">
        <f t="shared" si="286"/>
        <v>28.175394304076949</v>
      </c>
      <c r="CF256" s="457"/>
      <c r="CG256" s="660">
        <v>0.5</v>
      </c>
      <c r="CH256" s="660">
        <v>3</v>
      </c>
      <c r="CI256" s="31" t="str">
        <f t="shared" si="242"/>
        <v xml:space="preserve">  </v>
      </c>
      <c r="CK256" s="5">
        <v>12.509279341146398</v>
      </c>
      <c r="CL256" s="5"/>
      <c r="CM256" s="227">
        <v>0.6</v>
      </c>
      <c r="CN256" s="227">
        <v>0.8</v>
      </c>
      <c r="CO256" s="31" t="str">
        <f t="shared" si="243"/>
        <v xml:space="preserve">  </v>
      </c>
      <c r="CP256" s="658"/>
      <c r="CQ256" s="28">
        <f t="shared" si="289"/>
        <v>0.84562728346149674</v>
      </c>
      <c r="CR256" s="28"/>
      <c r="CS256" s="227">
        <v>0.1</v>
      </c>
      <c r="CT256" s="464">
        <v>0.13</v>
      </c>
      <c r="CU256" s="31" t="str">
        <f t="shared" si="244"/>
        <v xml:space="preserve">  </v>
      </c>
      <c r="CW256" s="336">
        <f t="shared" si="281"/>
        <v>2.9480196063553619</v>
      </c>
      <c r="CX256" s="227">
        <v>9.080773076308823</v>
      </c>
      <c r="CY256" s="227"/>
      <c r="CZ256" s="10">
        <v>1.2</v>
      </c>
      <c r="DA256" s="910">
        <v>0.7</v>
      </c>
      <c r="DB256" s="675" t="str">
        <f t="shared" si="290"/>
        <v xml:space="preserve">  </v>
      </c>
      <c r="DC256" s="519"/>
      <c r="DD256" s="28">
        <f t="shared" si="291"/>
        <v>0.6138602599584756</v>
      </c>
      <c r="DE256" s="28"/>
      <c r="DF256" s="28">
        <v>0.2</v>
      </c>
      <c r="DG256" s="28">
        <v>0.12</v>
      </c>
      <c r="DH256" s="28" t="str">
        <f t="shared" si="292"/>
        <v xml:space="preserve">  </v>
      </c>
      <c r="DI256" s="335"/>
      <c r="DJ256" s="31">
        <f t="shared" si="293"/>
        <v>2.1400351163130216</v>
      </c>
      <c r="DK256" s="550">
        <f t="shared" si="294"/>
        <v>2.1787104497403633</v>
      </c>
    </row>
    <row r="257" spans="1:116" ht="15" x14ac:dyDescent="0.25">
      <c r="A257" s="536" t="s">
        <v>2265</v>
      </c>
      <c r="B257" s="173" t="s">
        <v>1394</v>
      </c>
      <c r="C257" s="102" t="s">
        <v>586</v>
      </c>
      <c r="D257" s="102">
        <v>2</v>
      </c>
      <c r="E257" s="213"/>
      <c r="F257" s="421">
        <v>4</v>
      </c>
      <c r="G257" s="420">
        <v>88888823</v>
      </c>
      <c r="H257" s="420">
        <v>201303291400</v>
      </c>
      <c r="I257" s="420"/>
      <c r="J257" s="419" t="s">
        <v>825</v>
      </c>
      <c r="K257" s="164"/>
      <c r="L257" s="164"/>
      <c r="M257" s="419" t="s">
        <v>124</v>
      </c>
      <c r="N257" s="419"/>
      <c r="O257" s="417" t="s">
        <v>124</v>
      </c>
      <c r="P257" s="101">
        <v>41362</v>
      </c>
      <c r="Q257" s="112">
        <v>0.58333333333333337</v>
      </c>
      <c r="R257" s="417" t="s">
        <v>861</v>
      </c>
      <c r="S257" s="465" t="s">
        <v>861</v>
      </c>
      <c r="T257" s="566">
        <v>131.9</v>
      </c>
      <c r="U257" s="251">
        <v>131.5</v>
      </c>
      <c r="V257" s="31">
        <f t="shared" si="233"/>
        <v>-0.40000000000000568</v>
      </c>
      <c r="W257" s="234">
        <v>250</v>
      </c>
      <c r="X257" s="31">
        <f t="shared" si="234"/>
        <v>-1.6000000000000227</v>
      </c>
      <c r="Y257" s="281" t="str">
        <f t="shared" si="227"/>
        <v>&lt;MDL</v>
      </c>
      <c r="Z257" s="465" t="s">
        <v>861</v>
      </c>
      <c r="AA257" s="574">
        <v>131.80000000000001</v>
      </c>
      <c r="AB257" s="251">
        <v>131.39999999999998</v>
      </c>
      <c r="AC257" s="33">
        <f t="shared" si="235"/>
        <v>-0.40000000000003411</v>
      </c>
      <c r="AD257" s="234">
        <v>250</v>
      </c>
      <c r="AE257" s="33">
        <f>AC257/(AD257/1000)</f>
        <v>-1.6000000000001364</v>
      </c>
      <c r="AF257" s="281" t="str">
        <f t="shared" si="228"/>
        <v>&lt;MDL</v>
      </c>
      <c r="AG257" s="465" t="s">
        <v>861</v>
      </c>
      <c r="AH257" s="574">
        <v>132.1</v>
      </c>
      <c r="AI257" s="251">
        <v>131.89999999999998</v>
      </c>
      <c r="AJ257" s="33">
        <f t="shared" si="237"/>
        <v>-0.20000000000001705</v>
      </c>
      <c r="AK257" s="234">
        <v>250</v>
      </c>
      <c r="AL257" s="547" t="s">
        <v>79</v>
      </c>
      <c r="AM257" s="281" t="str">
        <f t="shared" si="226"/>
        <v>&lt;MDL</v>
      </c>
      <c r="AN257" s="547" t="s">
        <v>79</v>
      </c>
      <c r="AO257" s="547" t="s">
        <v>79</v>
      </c>
      <c r="AP257" s="547" t="s">
        <v>79</v>
      </c>
      <c r="AQ257" s="547" t="s">
        <v>79</v>
      </c>
      <c r="AR257" s="429" t="s">
        <v>79</v>
      </c>
      <c r="AS257" s="573"/>
      <c r="AT257" s="662" t="s">
        <v>178</v>
      </c>
      <c r="AU257" s="662" t="s">
        <v>178</v>
      </c>
      <c r="AV257" s="662" t="s">
        <v>178</v>
      </c>
      <c r="AW257" s="661" t="s">
        <v>2720</v>
      </c>
      <c r="AX257" s="661" t="s">
        <v>2720</v>
      </c>
      <c r="AY257" s="10"/>
      <c r="AZ257" s="334"/>
      <c r="BA257" s="662" t="s">
        <v>178</v>
      </c>
      <c r="BB257" s="662" t="s">
        <v>178</v>
      </c>
      <c r="BC257" s="662" t="s">
        <v>178</v>
      </c>
      <c r="BD257" s="661" t="s">
        <v>2720</v>
      </c>
      <c r="BE257" s="661" t="s">
        <v>2720</v>
      </c>
      <c r="BF257" s="10" t="str">
        <f t="shared" si="238"/>
        <v xml:space="preserve">  </v>
      </c>
      <c r="BG257" s="334"/>
      <c r="BH257" s="852" t="s">
        <v>178</v>
      </c>
      <c r="BI257" s="18"/>
      <c r="BJ257" s="28">
        <v>-1.0316836374959379E-2</v>
      </c>
      <c r="BK257" s="28"/>
      <c r="BL257" s="28">
        <v>0.1</v>
      </c>
      <c r="BM257" s="28">
        <v>1</v>
      </c>
      <c r="BN257" s="31" t="str">
        <f t="shared" si="287"/>
        <v>&lt;MDL</v>
      </c>
      <c r="BP257" s="417"/>
      <c r="BQ257" s="716">
        <v>0</v>
      </c>
      <c r="BS257" s="727">
        <v>6.0000000000000001E-3</v>
      </c>
      <c r="BT257" s="716">
        <v>0.01</v>
      </c>
      <c r="BU257" s="31" t="str">
        <f t="shared" si="288"/>
        <v>&lt;MDL</v>
      </c>
      <c r="BV257" s="520"/>
      <c r="BW257" s="31" t="s">
        <v>79</v>
      </c>
      <c r="BX257" s="336"/>
      <c r="BY257" s="33" t="s">
        <v>2667</v>
      </c>
      <c r="BZ257" s="742"/>
      <c r="CA257" s="742"/>
      <c r="CB257" s="742"/>
      <c r="CC257" s="237" t="s">
        <v>79</v>
      </c>
      <c r="CD257" s="819"/>
      <c r="CE257" s="840">
        <v>0.27159693009493746</v>
      </c>
      <c r="CF257" s="457"/>
      <c r="CG257" s="660">
        <v>0.5</v>
      </c>
      <c r="CH257" s="660">
        <v>3</v>
      </c>
      <c r="CI257" s="31" t="str">
        <f t="shared" si="242"/>
        <v>&lt;MDL</v>
      </c>
      <c r="CK257" s="227" t="s">
        <v>2667</v>
      </c>
      <c r="CL257" s="5"/>
      <c r="CM257" s="227"/>
      <c r="CN257" s="227"/>
      <c r="CO257" s="31" t="s">
        <v>79</v>
      </c>
      <c r="CP257" s="658"/>
      <c r="CQ257" s="840">
        <v>2.2517727744775614E-2</v>
      </c>
      <c r="CR257" s="28"/>
      <c r="CS257" s="227">
        <v>0.1</v>
      </c>
      <c r="CT257" s="464">
        <v>0.13</v>
      </c>
      <c r="CU257" s="31" t="str">
        <f t="shared" si="244"/>
        <v>&lt;MDL</v>
      </c>
      <c r="CW257" s="336" t="s">
        <v>79</v>
      </c>
      <c r="CX257" s="909" t="s">
        <v>2667</v>
      </c>
      <c r="CY257" s="227"/>
      <c r="CZ257" s="10">
        <v>1.2</v>
      </c>
      <c r="DA257" s="910">
        <v>0.7</v>
      </c>
      <c r="DB257" s="457" t="s">
        <v>79</v>
      </c>
      <c r="DC257" s="519"/>
      <c r="DD257" s="31" t="s">
        <v>79</v>
      </c>
      <c r="DE257" s="237"/>
      <c r="DF257" s="237"/>
      <c r="DG257" s="237"/>
      <c r="DH257" s="237"/>
      <c r="DI257" s="498"/>
      <c r="DJ257" s="31" t="s">
        <v>79</v>
      </c>
      <c r="DK257" s="336" t="s">
        <v>79</v>
      </c>
    </row>
    <row r="258" spans="1:116" ht="15" x14ac:dyDescent="0.25">
      <c r="A258" s="536" t="s">
        <v>2266</v>
      </c>
      <c r="B258" s="173" t="s">
        <v>1395</v>
      </c>
      <c r="C258" s="419" t="s">
        <v>584</v>
      </c>
      <c r="D258" s="419">
        <v>9</v>
      </c>
      <c r="E258" s="213"/>
      <c r="F258" s="421">
        <v>1</v>
      </c>
      <c r="G258" s="420">
        <v>384121121402901</v>
      </c>
      <c r="H258" s="420">
        <v>201303281750</v>
      </c>
      <c r="I258" s="420"/>
      <c r="J258" s="102" t="s">
        <v>829</v>
      </c>
      <c r="K258" s="164" t="s">
        <v>869</v>
      </c>
      <c r="L258" s="164" t="s">
        <v>869</v>
      </c>
      <c r="M258" s="419" t="s">
        <v>869</v>
      </c>
      <c r="N258" s="419"/>
      <c r="O258" s="419"/>
      <c r="P258" s="101">
        <v>41361</v>
      </c>
      <c r="Q258" s="112">
        <v>0.74305555555555547</v>
      </c>
      <c r="R258" s="102" t="s">
        <v>868</v>
      </c>
      <c r="S258" s="465" t="s">
        <v>868</v>
      </c>
      <c r="T258" s="566">
        <v>129.5</v>
      </c>
      <c r="U258" s="251">
        <v>138.69999999999999</v>
      </c>
      <c r="V258" s="31">
        <f t="shared" si="233"/>
        <v>9.1999999999999886</v>
      </c>
      <c r="W258" s="234">
        <v>125</v>
      </c>
      <c r="X258" s="31">
        <f t="shared" si="234"/>
        <v>73.599999999999909</v>
      </c>
      <c r="Y258" s="281" t="str">
        <f t="shared" si="227"/>
        <v xml:space="preserve">  </v>
      </c>
      <c r="Z258" s="465" t="s">
        <v>868</v>
      </c>
      <c r="AA258" s="574">
        <v>132.5</v>
      </c>
      <c r="AB258" s="251">
        <v>141.19999999999999</v>
      </c>
      <c r="AC258" s="33">
        <f t="shared" si="235"/>
        <v>8.6999999999999886</v>
      </c>
      <c r="AD258" s="234">
        <v>125</v>
      </c>
      <c r="AE258" s="547">
        <v>69.599999999999909</v>
      </c>
      <c r="AF258" s="281" t="str">
        <f t="shared" si="228"/>
        <v xml:space="preserve">  </v>
      </c>
      <c r="AG258" s="465" t="s">
        <v>868</v>
      </c>
      <c r="AH258" s="574">
        <v>131.80000000000001</v>
      </c>
      <c r="AI258" s="251">
        <v>140.69999999999999</v>
      </c>
      <c r="AJ258" s="33">
        <f t="shared" si="237"/>
        <v>8.8999999999999773</v>
      </c>
      <c r="AK258" s="234">
        <v>125</v>
      </c>
      <c r="AL258" s="31">
        <f t="shared" ref="AL258:AL275" si="295">AJ258/(AK258/1000)</f>
        <v>71.199999999999818</v>
      </c>
      <c r="AM258" s="281" t="str">
        <f t="shared" si="226"/>
        <v xml:space="preserve">  </v>
      </c>
      <c r="AN258" s="49">
        <f t="shared" ref="AN258:AN275" si="296">AVERAGE(X258,AE258,AL258)</f>
        <v>71.466666666666541</v>
      </c>
      <c r="AO258" s="49">
        <f t="shared" ref="AO258:AO275" si="297">STDEV(X258,AE258,AL258)</f>
        <v>2.0132891827388728</v>
      </c>
      <c r="AP258" s="49">
        <f t="shared" si="274"/>
        <v>2.8171024012204429</v>
      </c>
      <c r="AQ258" s="9">
        <f t="shared" ref="AQ258:AQ275" si="298">COUNT(X258,AE258,AL258)</f>
        <v>3</v>
      </c>
      <c r="AR258" s="429" t="str">
        <f t="shared" si="229"/>
        <v xml:space="preserve">  </v>
      </c>
      <c r="AS258" s="494"/>
      <c r="AT258" s="662" t="s">
        <v>178</v>
      </c>
      <c r="AU258" s="662" t="s">
        <v>178</v>
      </c>
      <c r="AV258" s="662" t="s">
        <v>178</v>
      </c>
      <c r="AW258" s="661" t="s">
        <v>2720</v>
      </c>
      <c r="AX258" s="661" t="s">
        <v>2720</v>
      </c>
      <c r="AY258" s="10"/>
      <c r="AZ258" s="334"/>
      <c r="BA258" s="662" t="s">
        <v>178</v>
      </c>
      <c r="BB258" s="662" t="s">
        <v>178</v>
      </c>
      <c r="BC258" s="662" t="s">
        <v>178</v>
      </c>
      <c r="BD258" s="661" t="s">
        <v>2720</v>
      </c>
      <c r="BE258" s="661" t="s">
        <v>2720</v>
      </c>
      <c r="BF258" s="10" t="str">
        <f t="shared" si="238"/>
        <v xml:space="preserve">  </v>
      </c>
      <c r="BG258" s="334"/>
      <c r="BH258" s="852" t="s">
        <v>178</v>
      </c>
      <c r="BI258" s="18"/>
      <c r="BJ258" s="28">
        <v>2.4793343309825202</v>
      </c>
      <c r="BK258" s="28"/>
      <c r="BL258" s="28">
        <v>0.1</v>
      </c>
      <c r="BM258" s="28">
        <v>1</v>
      </c>
      <c r="BN258" s="31" t="str">
        <f t="shared" si="287"/>
        <v xml:space="preserve">  </v>
      </c>
      <c r="BP258" s="417"/>
      <c r="BQ258" s="716">
        <v>0.20884790483497229</v>
      </c>
      <c r="BS258" s="727">
        <v>6.0000000000000001E-3</v>
      </c>
      <c r="BT258" s="716">
        <v>0.01</v>
      </c>
      <c r="BU258" s="31" t="str">
        <f t="shared" si="288"/>
        <v xml:space="preserve">  </v>
      </c>
      <c r="BV258" s="520"/>
      <c r="BW258" s="31">
        <f t="shared" ref="BW258:BW275" si="299">BQ258/BJ258*100</f>
        <v>8.4235474911610329</v>
      </c>
      <c r="BX258" s="336"/>
      <c r="BY258" s="33">
        <v>381.1097184858624</v>
      </c>
      <c r="BZ258" s="31"/>
      <c r="CA258" s="680">
        <v>2</v>
      </c>
      <c r="CB258" s="680">
        <v>13</v>
      </c>
      <c r="CC258" s="680" t="str">
        <f t="shared" ref="CC258:CC275" si="300">IF(BY258&lt;CA258,"&lt;MDL",IF(BY258&lt;CB258,"E, &lt;RL",IF(BY258&gt;CB258,"  ",)))</f>
        <v xml:space="preserve">  </v>
      </c>
      <c r="CD258" s="498"/>
      <c r="CE258" s="547">
        <f t="shared" ref="CE258:CE275" si="301">BY258*(X258/1000)</f>
        <v>28.049675280559441</v>
      </c>
      <c r="CF258" s="457"/>
      <c r="CG258" s="660">
        <v>0.5</v>
      </c>
      <c r="CH258" s="660">
        <v>3</v>
      </c>
      <c r="CI258" s="31" t="str">
        <f t="shared" si="242"/>
        <v xml:space="preserve">  </v>
      </c>
      <c r="CK258" s="5">
        <v>16.893273201982439</v>
      </c>
      <c r="CL258" s="5"/>
      <c r="CM258" s="227">
        <v>0.6</v>
      </c>
      <c r="CN258" s="227">
        <v>0.8</v>
      </c>
      <c r="CO258" s="31" t="str">
        <f t="shared" si="243"/>
        <v xml:space="preserve">  </v>
      </c>
      <c r="CP258" s="658"/>
      <c r="CQ258" s="28">
        <f>CK258*(AE258/1000)</f>
        <v>1.1757718148579763</v>
      </c>
      <c r="CR258" s="28"/>
      <c r="CS258" s="227">
        <v>0.1</v>
      </c>
      <c r="CT258" s="464">
        <v>0.13</v>
      </c>
      <c r="CU258" s="31" t="str">
        <f t="shared" si="244"/>
        <v xml:space="preserve">  </v>
      </c>
      <c r="CW258" s="336">
        <f t="shared" ref="CW258:CW275" si="302">CK258/BY258*100</f>
        <v>4.4326534807611075</v>
      </c>
      <c r="CX258" s="227">
        <v>12.394819129585269</v>
      </c>
      <c r="CY258" s="227"/>
      <c r="CZ258" s="10">
        <v>1.2</v>
      </c>
      <c r="DA258" s="910">
        <v>0.7</v>
      </c>
      <c r="DB258" s="675" t="str">
        <f t="shared" ref="DB258:DB263" si="303">IF(CX258&lt;DA258,"&lt;MDL",IF(CX258&lt;CZ258,"E, &lt;RL",IF(CX258&gt;CZ258,"  ",)))</f>
        <v xml:space="preserve">  </v>
      </c>
      <c r="DC258" s="519"/>
      <c r="DD258" s="28">
        <f t="shared" ref="DD258:DD263" si="304">CX258*(AL258/1000)</f>
        <v>0.88251112202646886</v>
      </c>
      <c r="DE258" s="28"/>
      <c r="DF258" s="28">
        <v>0.2</v>
      </c>
      <c r="DG258" s="28">
        <v>0.12</v>
      </c>
      <c r="DH258" s="28" t="str">
        <f t="shared" ref="DH258:DH263" si="305">IF(DD258&lt;DG258,"&lt;MDL",IF(DD258&lt;DF258,"E, &lt;RL",IF(DD258&gt;DF258,"  ",)))</f>
        <v xml:space="preserve">  </v>
      </c>
      <c r="DI258" s="335"/>
      <c r="DJ258" s="31">
        <f t="shared" ref="DJ258:DJ263" si="306">CX258/BY258*100</f>
        <v>3.2522967870852302</v>
      </c>
      <c r="DK258" s="550">
        <f>100*DD258/CE258</f>
        <v>3.1462436309846202</v>
      </c>
    </row>
    <row r="259" spans="1:116" ht="45" x14ac:dyDescent="0.25">
      <c r="A259" s="536" t="s">
        <v>2267</v>
      </c>
      <c r="B259" s="173" t="s">
        <v>1396</v>
      </c>
      <c r="C259" s="419" t="s">
        <v>584</v>
      </c>
      <c r="D259" s="419">
        <v>9</v>
      </c>
      <c r="E259" s="213"/>
      <c r="F259" s="421">
        <v>1</v>
      </c>
      <c r="G259" s="420">
        <v>11452900</v>
      </c>
      <c r="H259" s="420">
        <v>201304011410</v>
      </c>
      <c r="I259" s="420"/>
      <c r="J259" s="102" t="s">
        <v>849</v>
      </c>
      <c r="K259" s="663" t="s">
        <v>2558</v>
      </c>
      <c r="L259" s="165" t="s">
        <v>729</v>
      </c>
      <c r="M259" s="419" t="s">
        <v>43</v>
      </c>
      <c r="N259" s="419"/>
      <c r="O259" s="419"/>
      <c r="P259" s="101">
        <v>41365</v>
      </c>
      <c r="Q259" s="112">
        <v>0.59027777777777779</v>
      </c>
      <c r="R259" s="102" t="s">
        <v>898</v>
      </c>
      <c r="S259" s="465" t="s">
        <v>898</v>
      </c>
      <c r="T259" s="566">
        <v>132.80000000000001</v>
      </c>
      <c r="U259" s="251">
        <v>144.6</v>
      </c>
      <c r="V259" s="31">
        <f t="shared" si="233"/>
        <v>11.799999999999983</v>
      </c>
      <c r="W259" s="234">
        <v>450</v>
      </c>
      <c r="X259" s="31">
        <f t="shared" si="234"/>
        <v>26.222222222222182</v>
      </c>
      <c r="Y259" s="281" t="str">
        <f t="shared" si="227"/>
        <v xml:space="preserve">  </v>
      </c>
      <c r="Z259" s="465" t="s">
        <v>898</v>
      </c>
      <c r="AA259" s="574">
        <v>131.69999999999999</v>
      </c>
      <c r="AB259" s="251">
        <v>141.80000000000001</v>
      </c>
      <c r="AC259" s="33">
        <f t="shared" si="235"/>
        <v>10.100000000000023</v>
      </c>
      <c r="AD259" s="234">
        <v>450</v>
      </c>
      <c r="AE259" s="547">
        <v>22.444444444444496</v>
      </c>
      <c r="AF259" s="281" t="str">
        <f t="shared" si="228"/>
        <v xml:space="preserve">  </v>
      </c>
      <c r="AG259" s="465" t="s">
        <v>898</v>
      </c>
      <c r="AH259" s="574">
        <v>131.5</v>
      </c>
      <c r="AI259" s="251">
        <v>143.4</v>
      </c>
      <c r="AJ259" s="33">
        <f t="shared" si="237"/>
        <v>11.900000000000006</v>
      </c>
      <c r="AK259" s="234">
        <v>450</v>
      </c>
      <c r="AL259" s="31">
        <f t="shared" si="295"/>
        <v>26.444444444444457</v>
      </c>
      <c r="AM259" s="281" t="str">
        <f t="shared" si="226"/>
        <v xml:space="preserve">  </v>
      </c>
      <c r="AN259" s="49">
        <f t="shared" si="296"/>
        <v>25.037037037037049</v>
      </c>
      <c r="AO259" s="49">
        <f t="shared" si="297"/>
        <v>2.2479986526656703</v>
      </c>
      <c r="AP259" s="49">
        <f t="shared" si="274"/>
        <v>8.9786928434871403</v>
      </c>
      <c r="AQ259" s="9">
        <f t="shared" si="298"/>
        <v>3</v>
      </c>
      <c r="AR259" s="429" t="str">
        <f t="shared" si="229"/>
        <v xml:space="preserve">  </v>
      </c>
      <c r="AS259" s="494"/>
      <c r="AT259" s="662" t="s">
        <v>178</v>
      </c>
      <c r="AU259" s="662" t="s">
        <v>178</v>
      </c>
      <c r="AV259" s="662" t="s">
        <v>178</v>
      </c>
      <c r="AW259" s="661" t="s">
        <v>2720</v>
      </c>
      <c r="AX259" s="661" t="s">
        <v>2720</v>
      </c>
      <c r="AY259" s="10"/>
      <c r="AZ259" s="334"/>
      <c r="BA259" s="662" t="s">
        <v>178</v>
      </c>
      <c r="BB259" s="662" t="s">
        <v>178</v>
      </c>
      <c r="BC259" s="662" t="s">
        <v>178</v>
      </c>
      <c r="BD259" s="661" t="s">
        <v>2720</v>
      </c>
      <c r="BE259" s="661" t="s">
        <v>2720</v>
      </c>
      <c r="BF259" s="10" t="str">
        <f t="shared" si="238"/>
        <v xml:space="preserve">  </v>
      </c>
      <c r="BG259" s="334"/>
      <c r="BH259" s="852" t="s">
        <v>178</v>
      </c>
      <c r="BI259" s="18"/>
      <c r="BJ259" s="28">
        <v>2.6704613925482432</v>
      </c>
      <c r="BK259" s="28"/>
      <c r="BL259" s="28">
        <v>0.1</v>
      </c>
      <c r="BM259" s="28">
        <v>1</v>
      </c>
      <c r="BN259" s="31" t="str">
        <f t="shared" si="287"/>
        <v xml:space="preserve">  </v>
      </c>
      <c r="BP259" s="417"/>
      <c r="BQ259" s="716">
        <v>0.48062819697382164</v>
      </c>
      <c r="BS259" s="727">
        <v>6.0000000000000001E-3</v>
      </c>
      <c r="BT259" s="716">
        <v>0.01</v>
      </c>
      <c r="BU259" s="31" t="str">
        <f t="shared" si="288"/>
        <v xml:space="preserve">  </v>
      </c>
      <c r="BV259" s="520"/>
      <c r="BW259" s="31">
        <f t="shared" si="299"/>
        <v>17.997945909833589</v>
      </c>
      <c r="BX259" s="336"/>
      <c r="BY259" s="33">
        <v>358.20016254061659</v>
      </c>
      <c r="BZ259" s="31"/>
      <c r="CA259" s="680">
        <v>2</v>
      </c>
      <c r="CB259" s="680">
        <v>13</v>
      </c>
      <c r="CC259" s="680" t="str">
        <f t="shared" si="300"/>
        <v xml:space="preserve">  </v>
      </c>
      <c r="CD259" s="498"/>
      <c r="CE259" s="547">
        <f t="shared" si="301"/>
        <v>9.3928042621761545</v>
      </c>
      <c r="CF259" s="457"/>
      <c r="CG259" s="660">
        <v>0.5</v>
      </c>
      <c r="CH259" s="660">
        <v>3</v>
      </c>
      <c r="CI259" s="31" t="str">
        <f t="shared" si="242"/>
        <v xml:space="preserve">  </v>
      </c>
      <c r="CK259" s="5">
        <v>28.408694599558796</v>
      </c>
      <c r="CL259" s="5"/>
      <c r="CM259" s="227">
        <v>0.6</v>
      </c>
      <c r="CN259" s="227">
        <v>0.8</v>
      </c>
      <c r="CO259" s="31" t="str">
        <f t="shared" si="243"/>
        <v xml:space="preserve">  </v>
      </c>
      <c r="CP259" s="658"/>
      <c r="CQ259" s="28">
        <f>CK259*(AE259/1000)</f>
        <v>0.6376173676789878</v>
      </c>
      <c r="CR259" s="28"/>
      <c r="CS259" s="227">
        <v>0.1</v>
      </c>
      <c r="CT259" s="464">
        <v>0.13</v>
      </c>
      <c r="CU259" s="31" t="str">
        <f t="shared" si="244"/>
        <v xml:space="preserve">  </v>
      </c>
      <c r="CW259" s="336">
        <f t="shared" si="302"/>
        <v>7.9309552508473562</v>
      </c>
      <c r="CX259" s="227">
        <v>11.843470973302781</v>
      </c>
      <c r="CY259" s="227"/>
      <c r="CZ259" s="10">
        <v>1.2</v>
      </c>
      <c r="DA259" s="910">
        <v>0.7</v>
      </c>
      <c r="DB259" s="675" t="str">
        <f t="shared" si="303"/>
        <v xml:space="preserve">  </v>
      </c>
      <c r="DC259" s="519"/>
      <c r="DD259" s="28">
        <f t="shared" si="304"/>
        <v>0.31319401018289589</v>
      </c>
      <c r="DE259" s="28"/>
      <c r="DF259" s="28">
        <v>0.2</v>
      </c>
      <c r="DG259" s="28">
        <v>0.12</v>
      </c>
      <c r="DH259" s="28" t="str">
        <f t="shared" si="305"/>
        <v xml:space="preserve">  </v>
      </c>
      <c r="DI259" s="335"/>
      <c r="DJ259" s="31">
        <f t="shared" si="306"/>
        <v>3.3063834726651864</v>
      </c>
      <c r="DK259" s="550">
        <f>100*DD259/CE259</f>
        <v>3.3344036715860841</v>
      </c>
    </row>
    <row r="260" spans="1:116" ht="45" x14ac:dyDescent="0.25">
      <c r="A260" s="536" t="s">
        <v>2268</v>
      </c>
      <c r="B260" s="173" t="s">
        <v>1397</v>
      </c>
      <c r="C260" s="419" t="s">
        <v>584</v>
      </c>
      <c r="D260" s="419">
        <v>9</v>
      </c>
      <c r="E260" s="213"/>
      <c r="F260" s="421">
        <v>1</v>
      </c>
      <c r="G260" s="420">
        <v>11452600</v>
      </c>
      <c r="H260" s="420">
        <v>201304011540</v>
      </c>
      <c r="I260" s="420"/>
      <c r="J260" s="102" t="s">
        <v>844</v>
      </c>
      <c r="K260" s="663" t="s">
        <v>2556</v>
      </c>
      <c r="L260" s="163" t="s">
        <v>1658</v>
      </c>
      <c r="M260" s="419" t="s">
        <v>533</v>
      </c>
      <c r="N260" s="419"/>
      <c r="O260" s="419"/>
      <c r="P260" s="101">
        <v>41365</v>
      </c>
      <c r="Q260" s="112">
        <v>0.65277777777777779</v>
      </c>
      <c r="R260" s="102" t="s">
        <v>893</v>
      </c>
      <c r="S260" s="465" t="s">
        <v>893</v>
      </c>
      <c r="T260" s="574">
        <v>131</v>
      </c>
      <c r="U260" s="251">
        <v>135.4</v>
      </c>
      <c r="V260" s="31">
        <f t="shared" si="233"/>
        <v>4.4000000000000057</v>
      </c>
      <c r="W260" s="234">
        <v>450</v>
      </c>
      <c r="X260" s="31">
        <f t="shared" si="234"/>
        <v>9.777777777777791</v>
      </c>
      <c r="Y260" s="281" t="str">
        <f t="shared" si="227"/>
        <v xml:space="preserve">  </v>
      </c>
      <c r="Z260" s="465" t="s">
        <v>893</v>
      </c>
      <c r="AA260" s="574">
        <v>130.5</v>
      </c>
      <c r="AB260" s="251">
        <v>134.80000000000001</v>
      </c>
      <c r="AC260" s="33">
        <f t="shared" si="235"/>
        <v>4.3000000000000114</v>
      </c>
      <c r="AD260" s="234">
        <v>450</v>
      </c>
      <c r="AE260" s="547">
        <v>9.5555555555555802</v>
      </c>
      <c r="AF260" s="281" t="str">
        <f t="shared" si="228"/>
        <v xml:space="preserve">  </v>
      </c>
      <c r="AG260" s="465" t="s">
        <v>893</v>
      </c>
      <c r="AH260" s="574">
        <v>132.1</v>
      </c>
      <c r="AI260" s="251">
        <v>136.4</v>
      </c>
      <c r="AJ260" s="33">
        <f t="shared" si="237"/>
        <v>4.3000000000000114</v>
      </c>
      <c r="AK260" s="234">
        <v>450</v>
      </c>
      <c r="AL260" s="31">
        <f t="shared" si="295"/>
        <v>9.5555555555555802</v>
      </c>
      <c r="AM260" s="281" t="str">
        <f t="shared" si="226"/>
        <v xml:space="preserve">  </v>
      </c>
      <c r="AN260" s="49">
        <f t="shared" si="296"/>
        <v>9.6296296296296493</v>
      </c>
      <c r="AO260" s="49">
        <f t="shared" si="297"/>
        <v>0.12830005981991022</v>
      </c>
      <c r="AP260" s="49">
        <f t="shared" si="274"/>
        <v>1.3323467750529112</v>
      </c>
      <c r="AQ260" s="9">
        <f t="shared" si="298"/>
        <v>3</v>
      </c>
      <c r="AR260" s="429" t="str">
        <f t="shared" si="229"/>
        <v xml:space="preserve">  </v>
      </c>
      <c r="AS260" s="494"/>
      <c r="AT260" s="662" t="s">
        <v>178</v>
      </c>
      <c r="AU260" s="662" t="s">
        <v>178</v>
      </c>
      <c r="AV260" s="662" t="s">
        <v>178</v>
      </c>
      <c r="AW260" s="661" t="s">
        <v>2720</v>
      </c>
      <c r="AX260" s="661" t="s">
        <v>2720</v>
      </c>
      <c r="AY260" s="10"/>
      <c r="AZ260" s="334"/>
      <c r="BA260" s="662" t="s">
        <v>178</v>
      </c>
      <c r="BB260" s="662" t="s">
        <v>178</v>
      </c>
      <c r="BC260" s="662" t="s">
        <v>178</v>
      </c>
      <c r="BD260" s="661" t="s">
        <v>2720</v>
      </c>
      <c r="BE260" s="661" t="s">
        <v>2720</v>
      </c>
      <c r="BF260" s="10" t="str">
        <f t="shared" si="238"/>
        <v xml:space="preserve">  </v>
      </c>
      <c r="BG260" s="334"/>
      <c r="BH260" s="852" t="s">
        <v>178</v>
      </c>
      <c r="BI260" s="18"/>
      <c r="BJ260" s="28">
        <v>1.0932297243896161</v>
      </c>
      <c r="BK260" s="28"/>
      <c r="BL260" s="28">
        <v>0.1</v>
      </c>
      <c r="BM260" s="28">
        <v>1</v>
      </c>
      <c r="BN260" s="31" t="str">
        <f t="shared" si="287"/>
        <v xml:space="preserve">  </v>
      </c>
      <c r="BP260" s="417"/>
      <c r="BQ260" s="716">
        <v>5.7623979382178156E-2</v>
      </c>
      <c r="BS260" s="727">
        <v>6.0000000000000001E-3</v>
      </c>
      <c r="BT260" s="716">
        <v>0.01</v>
      </c>
      <c r="BU260" s="31" t="str">
        <f t="shared" si="288"/>
        <v xml:space="preserve">  </v>
      </c>
      <c r="BV260" s="520"/>
      <c r="BW260" s="31">
        <f t="shared" si="299"/>
        <v>5.2709854202282509</v>
      </c>
      <c r="BX260" s="336"/>
      <c r="BY260" s="33">
        <v>222.23850939057007</v>
      </c>
      <c r="BZ260" s="31"/>
      <c r="CA260" s="680">
        <v>2</v>
      </c>
      <c r="CB260" s="680">
        <v>13</v>
      </c>
      <c r="CC260" s="680" t="str">
        <f t="shared" si="300"/>
        <v xml:space="preserve">  </v>
      </c>
      <c r="CD260" s="498"/>
      <c r="CE260" s="547">
        <f t="shared" si="301"/>
        <v>2.1729987584855772</v>
      </c>
      <c r="CF260" s="457"/>
      <c r="CG260" s="660">
        <v>0.5</v>
      </c>
      <c r="CH260" s="660">
        <v>3</v>
      </c>
      <c r="CI260" s="31" t="str">
        <f t="shared" si="242"/>
        <v>E, &lt;RL</v>
      </c>
      <c r="CK260" s="5">
        <v>24.229719567947292</v>
      </c>
      <c r="CL260" s="5">
        <v>0.3826805251795502</v>
      </c>
      <c r="CM260" s="227">
        <v>0.6</v>
      </c>
      <c r="CN260" s="227">
        <v>0.8</v>
      </c>
      <c r="CO260" s="31" t="str">
        <f t="shared" si="243"/>
        <v xml:space="preserve">  </v>
      </c>
      <c r="CP260" s="658"/>
      <c r="CQ260" s="28">
        <v>0.23152843142705182</v>
      </c>
      <c r="CR260" s="28">
        <v>3.6567250183823785E-3</v>
      </c>
      <c r="CS260" s="227">
        <v>0.1</v>
      </c>
      <c r="CT260" s="464">
        <v>0.13</v>
      </c>
      <c r="CU260" s="31" t="str">
        <f t="shared" si="244"/>
        <v xml:space="preserve">  </v>
      </c>
      <c r="CW260" s="336">
        <f t="shared" si="302"/>
        <v>10.902574731260954</v>
      </c>
      <c r="CX260" s="227">
        <v>6.8789382081514567</v>
      </c>
      <c r="CY260" s="227"/>
      <c r="CZ260" s="10">
        <v>1.2</v>
      </c>
      <c r="DA260" s="910">
        <v>0.7</v>
      </c>
      <c r="DB260" s="675" t="str">
        <f t="shared" si="303"/>
        <v xml:space="preserve">  </v>
      </c>
      <c r="DC260" s="519"/>
      <c r="DD260" s="28">
        <f t="shared" si="304"/>
        <v>6.5732076211225204E-2</v>
      </c>
      <c r="DE260" s="28"/>
      <c r="DF260" s="28">
        <v>0.2</v>
      </c>
      <c r="DG260" s="28">
        <v>0.12</v>
      </c>
      <c r="DH260" s="28" t="str">
        <f t="shared" si="305"/>
        <v>&lt;MDL</v>
      </c>
      <c r="DI260" s="335"/>
      <c r="DJ260" s="31">
        <f t="shared" si="306"/>
        <v>3.095295332485406</v>
      </c>
      <c r="DK260" s="550" t="s">
        <v>2560</v>
      </c>
    </row>
    <row r="261" spans="1:116" ht="15" x14ac:dyDescent="0.25">
      <c r="A261" s="536" t="s">
        <v>2269</v>
      </c>
      <c r="B261" s="173" t="s">
        <v>1398</v>
      </c>
      <c r="C261" s="419" t="s">
        <v>584</v>
      </c>
      <c r="D261" s="419">
        <v>9</v>
      </c>
      <c r="E261" s="213"/>
      <c r="F261" s="421">
        <v>1</v>
      </c>
      <c r="G261" s="420">
        <v>384339121433901</v>
      </c>
      <c r="H261" s="420">
        <v>201304011630</v>
      </c>
      <c r="I261" s="420"/>
      <c r="J261" s="102" t="s">
        <v>826</v>
      </c>
      <c r="K261" s="164" t="s">
        <v>863</v>
      </c>
      <c r="L261" s="164" t="s">
        <v>863</v>
      </c>
      <c r="M261" s="419" t="s">
        <v>863</v>
      </c>
      <c r="N261" s="419" t="s">
        <v>1689</v>
      </c>
      <c r="O261" s="419"/>
      <c r="P261" s="101">
        <v>41365</v>
      </c>
      <c r="Q261" s="112">
        <v>0.6875</v>
      </c>
      <c r="R261" s="102" t="s">
        <v>862</v>
      </c>
      <c r="S261" s="465" t="s">
        <v>862</v>
      </c>
      <c r="T261" s="566">
        <v>131.80000000000001</v>
      </c>
      <c r="U261" s="251">
        <v>140.4</v>
      </c>
      <c r="V261" s="31">
        <f t="shared" si="233"/>
        <v>8.5999999999999943</v>
      </c>
      <c r="W261" s="234">
        <v>300</v>
      </c>
      <c r="X261" s="31">
        <f t="shared" si="234"/>
        <v>28.66666666666665</v>
      </c>
      <c r="Y261" s="281" t="str">
        <f t="shared" si="227"/>
        <v xml:space="preserve">  </v>
      </c>
      <c r="Z261" s="465" t="s">
        <v>862</v>
      </c>
      <c r="AA261" s="574">
        <v>132</v>
      </c>
      <c r="AB261" s="251">
        <v>141.6</v>
      </c>
      <c r="AC261" s="33">
        <f t="shared" si="235"/>
        <v>9.5999999999999943</v>
      </c>
      <c r="AD261" s="234">
        <v>300</v>
      </c>
      <c r="AE261" s="547">
        <v>31.999999999999982</v>
      </c>
      <c r="AF261" s="281" t="str">
        <f t="shared" si="228"/>
        <v xml:space="preserve">  </v>
      </c>
      <c r="AG261" s="465" t="s">
        <v>862</v>
      </c>
      <c r="AH261" s="574">
        <v>129.9</v>
      </c>
      <c r="AI261" s="251">
        <v>136.5</v>
      </c>
      <c r="AJ261" s="33">
        <f t="shared" si="237"/>
        <v>6.5999999999999943</v>
      </c>
      <c r="AK261" s="234">
        <v>300</v>
      </c>
      <c r="AL261" s="31">
        <f t="shared" si="295"/>
        <v>21.999999999999982</v>
      </c>
      <c r="AM261" s="281" t="str">
        <f t="shared" si="226"/>
        <v xml:space="preserve">  </v>
      </c>
      <c r="AN261" s="49">
        <f t="shared" si="296"/>
        <v>27.555555555555539</v>
      </c>
      <c r="AO261" s="49">
        <f t="shared" si="297"/>
        <v>5.0917507721731496</v>
      </c>
      <c r="AP261" s="49">
        <f t="shared" si="274"/>
        <v>18.478127802241278</v>
      </c>
      <c r="AQ261" s="9">
        <f t="shared" si="298"/>
        <v>3</v>
      </c>
      <c r="AR261" s="429" t="str">
        <f t="shared" si="229"/>
        <v xml:space="preserve">  </v>
      </c>
      <c r="AS261" s="494"/>
      <c r="AT261" s="662" t="s">
        <v>178</v>
      </c>
      <c r="AU261" s="662" t="s">
        <v>178</v>
      </c>
      <c r="AV261" s="662" t="s">
        <v>178</v>
      </c>
      <c r="AW261" s="661" t="s">
        <v>2720</v>
      </c>
      <c r="AX261" s="661" t="s">
        <v>2720</v>
      </c>
      <c r="AY261" s="10"/>
      <c r="AZ261" s="334"/>
      <c r="BA261" s="662" t="s">
        <v>178</v>
      </c>
      <c r="BB261" s="662" t="s">
        <v>178</v>
      </c>
      <c r="BC261" s="662" t="s">
        <v>178</v>
      </c>
      <c r="BD261" s="661" t="s">
        <v>2720</v>
      </c>
      <c r="BE261" s="661" t="s">
        <v>2720</v>
      </c>
      <c r="BF261" s="10" t="str">
        <f t="shared" si="238"/>
        <v xml:space="preserve">  </v>
      </c>
      <c r="BG261" s="334"/>
      <c r="BH261" s="852" t="s">
        <v>178</v>
      </c>
      <c r="BI261" s="18"/>
      <c r="BJ261" s="28">
        <v>1.1662382261109443</v>
      </c>
      <c r="BK261" s="28"/>
      <c r="BL261" s="28">
        <v>0.1</v>
      </c>
      <c r="BM261" s="28">
        <v>1</v>
      </c>
      <c r="BN261" s="31" t="str">
        <f t="shared" si="287"/>
        <v xml:space="preserve">  </v>
      </c>
      <c r="BP261" s="417"/>
      <c r="BQ261" s="716">
        <v>0.20528630820242566</v>
      </c>
      <c r="BS261" s="727">
        <v>6.0000000000000001E-3</v>
      </c>
      <c r="BT261" s="716">
        <v>0.01</v>
      </c>
      <c r="BU261" s="31" t="str">
        <f t="shared" si="288"/>
        <v xml:space="preserve">  </v>
      </c>
      <c r="BV261" s="520"/>
      <c r="BW261" s="31">
        <f t="shared" si="299"/>
        <v>17.60243349997145</v>
      </c>
      <c r="BX261" s="336"/>
      <c r="BY261" s="33">
        <v>150.56390414009959</v>
      </c>
      <c r="BZ261" s="31"/>
      <c r="CA261" s="680">
        <v>2</v>
      </c>
      <c r="CB261" s="680">
        <v>13</v>
      </c>
      <c r="CC261" s="680" t="str">
        <f t="shared" si="300"/>
        <v xml:space="preserve">  </v>
      </c>
      <c r="CD261" s="498"/>
      <c r="CE261" s="547">
        <f t="shared" si="301"/>
        <v>4.3161652520161855</v>
      </c>
      <c r="CF261" s="457"/>
      <c r="CG261" s="660">
        <v>0.5</v>
      </c>
      <c r="CH261" s="660">
        <v>3</v>
      </c>
      <c r="CI261" s="31" t="str">
        <f t="shared" si="242"/>
        <v xml:space="preserve">  </v>
      </c>
      <c r="CK261" s="5">
        <v>29.825163431181167</v>
      </c>
      <c r="CL261" s="5"/>
      <c r="CM261" s="227">
        <v>0.6</v>
      </c>
      <c r="CN261" s="227">
        <v>0.8</v>
      </c>
      <c r="CO261" s="31" t="str">
        <f t="shared" si="243"/>
        <v xml:space="preserve">  </v>
      </c>
      <c r="CP261" s="658"/>
      <c r="CQ261" s="28">
        <f t="shared" ref="CQ261:CQ267" si="307">CK261*(AE261/1000)</f>
        <v>0.95440522979779674</v>
      </c>
      <c r="CR261" s="28"/>
      <c r="CS261" s="227">
        <v>0.1</v>
      </c>
      <c r="CT261" s="464">
        <v>0.13</v>
      </c>
      <c r="CU261" s="31" t="str">
        <f t="shared" si="244"/>
        <v xml:space="preserve">  </v>
      </c>
      <c r="CW261" s="336">
        <f t="shared" si="302"/>
        <v>19.808973207435479</v>
      </c>
      <c r="CX261" s="227">
        <v>6.3798779852071394</v>
      </c>
      <c r="CY261" s="227"/>
      <c r="CZ261" s="10">
        <v>1.2</v>
      </c>
      <c r="DA261" s="910">
        <v>0.7</v>
      </c>
      <c r="DB261" s="675" t="str">
        <f t="shared" si="303"/>
        <v xml:space="preserve">  </v>
      </c>
      <c r="DC261" s="519"/>
      <c r="DD261" s="28">
        <f t="shared" si="304"/>
        <v>0.14035731567455695</v>
      </c>
      <c r="DE261" s="28"/>
      <c r="DF261" s="28">
        <v>0.2</v>
      </c>
      <c r="DG261" s="28">
        <v>0.12</v>
      </c>
      <c r="DH261" s="28" t="str">
        <f t="shared" si="305"/>
        <v>E, &lt;RL</v>
      </c>
      <c r="DI261" s="335"/>
      <c r="DJ261" s="31">
        <f t="shared" si="306"/>
        <v>4.2373223659707095</v>
      </c>
      <c r="DK261" s="550">
        <f>100*DD261/CE261</f>
        <v>3.2518985599310093</v>
      </c>
    </row>
    <row r="262" spans="1:116" ht="15" x14ac:dyDescent="0.25">
      <c r="A262" s="536" t="s">
        <v>2270</v>
      </c>
      <c r="B262" s="173" t="s">
        <v>1399</v>
      </c>
      <c r="C262" s="419" t="s">
        <v>584</v>
      </c>
      <c r="D262" s="419">
        <v>9</v>
      </c>
      <c r="E262" s="213"/>
      <c r="F262" s="421">
        <v>1</v>
      </c>
      <c r="G262" s="420">
        <v>384332121430301</v>
      </c>
      <c r="H262" s="420">
        <v>201304011700</v>
      </c>
      <c r="I262" s="420"/>
      <c r="J262" s="102" t="s">
        <v>831</v>
      </c>
      <c r="K262" s="164" t="s">
        <v>873</v>
      </c>
      <c r="L262" s="164" t="s">
        <v>873</v>
      </c>
      <c r="M262" s="419" t="s">
        <v>1690</v>
      </c>
      <c r="N262" s="419" t="s">
        <v>873</v>
      </c>
      <c r="O262" s="419"/>
      <c r="P262" s="101">
        <v>41365</v>
      </c>
      <c r="Q262" s="112">
        <v>0.70833333333333337</v>
      </c>
      <c r="R262" s="102" t="s">
        <v>872</v>
      </c>
      <c r="S262" s="465" t="s">
        <v>872</v>
      </c>
      <c r="T262" s="566">
        <v>131.19999999999999</v>
      </c>
      <c r="U262" s="251">
        <v>140.69999999999999</v>
      </c>
      <c r="V262" s="31">
        <f t="shared" si="233"/>
        <v>9.5</v>
      </c>
      <c r="W262" s="234">
        <v>450</v>
      </c>
      <c r="X262" s="31">
        <f t="shared" si="234"/>
        <v>21.111111111111111</v>
      </c>
      <c r="Y262" s="281" t="str">
        <f t="shared" si="227"/>
        <v xml:space="preserve">  </v>
      </c>
      <c r="Z262" s="465" t="s">
        <v>872</v>
      </c>
      <c r="AA262" s="574">
        <v>130.6</v>
      </c>
      <c r="AB262" s="251">
        <v>141.4</v>
      </c>
      <c r="AC262" s="33">
        <f t="shared" si="235"/>
        <v>10.800000000000011</v>
      </c>
      <c r="AD262" s="234">
        <v>450</v>
      </c>
      <c r="AE262" s="547">
        <v>24.000000000000025</v>
      </c>
      <c r="AF262" s="281" t="str">
        <f t="shared" si="228"/>
        <v xml:space="preserve">  </v>
      </c>
      <c r="AG262" s="465" t="s">
        <v>872</v>
      </c>
      <c r="AH262" s="574">
        <v>131.19999999999999</v>
      </c>
      <c r="AI262" s="251">
        <v>139.1</v>
      </c>
      <c r="AJ262" s="33">
        <f t="shared" si="237"/>
        <v>7.9000000000000057</v>
      </c>
      <c r="AK262" s="234">
        <v>450</v>
      </c>
      <c r="AL262" s="31">
        <f t="shared" si="295"/>
        <v>17.555555555555568</v>
      </c>
      <c r="AM262" s="281" t="str">
        <f t="shared" si="226"/>
        <v xml:space="preserve">  </v>
      </c>
      <c r="AN262" s="49">
        <f t="shared" si="296"/>
        <v>20.8888888888889</v>
      </c>
      <c r="AO262" s="49">
        <f t="shared" si="297"/>
        <v>3.2279642325186546</v>
      </c>
      <c r="AP262" s="49">
        <f t="shared" si="274"/>
        <v>15.453020262057382</v>
      </c>
      <c r="AQ262" s="9">
        <f t="shared" si="298"/>
        <v>3</v>
      </c>
      <c r="AR262" s="429" t="str">
        <f t="shared" si="229"/>
        <v xml:space="preserve">  </v>
      </c>
      <c r="AS262" s="494"/>
      <c r="AT262" s="662" t="s">
        <v>178</v>
      </c>
      <c r="AU262" s="662" t="s">
        <v>178</v>
      </c>
      <c r="AV262" s="662" t="s">
        <v>178</v>
      </c>
      <c r="AW262" s="661" t="s">
        <v>2720</v>
      </c>
      <c r="AX262" s="661" t="s">
        <v>2720</v>
      </c>
      <c r="AY262" s="10"/>
      <c r="AZ262" s="334"/>
      <c r="BA262" s="662" t="s">
        <v>178</v>
      </c>
      <c r="BB262" s="662" t="s">
        <v>178</v>
      </c>
      <c r="BC262" s="662" t="s">
        <v>178</v>
      </c>
      <c r="BD262" s="661" t="s">
        <v>2720</v>
      </c>
      <c r="BE262" s="661" t="s">
        <v>2720</v>
      </c>
      <c r="BF262" s="10" t="str">
        <f t="shared" si="238"/>
        <v xml:space="preserve">  </v>
      </c>
      <c r="BG262" s="334"/>
      <c r="BH262" s="852" t="s">
        <v>178</v>
      </c>
      <c r="BI262" s="18"/>
      <c r="BJ262" s="28">
        <v>1.5836855205502072</v>
      </c>
      <c r="BK262" s="28"/>
      <c r="BL262" s="28">
        <v>0.1</v>
      </c>
      <c r="BM262" s="28">
        <v>1</v>
      </c>
      <c r="BN262" s="31" t="str">
        <f t="shared" si="287"/>
        <v xml:space="preserve">  </v>
      </c>
      <c r="BP262" s="417"/>
      <c r="BQ262" s="716">
        <v>8.4351429286506602E-2</v>
      </c>
      <c r="BS262" s="727">
        <v>6.0000000000000001E-3</v>
      </c>
      <c r="BT262" s="716">
        <v>0.01</v>
      </c>
      <c r="BU262" s="31" t="str">
        <f t="shared" si="288"/>
        <v xml:space="preserve">  </v>
      </c>
      <c r="BV262" s="520"/>
      <c r="BW262" s="31">
        <f t="shared" si="299"/>
        <v>5.3262739471913001</v>
      </c>
      <c r="BX262" s="336"/>
      <c r="BY262" s="33">
        <v>189.33689276131526</v>
      </c>
      <c r="BZ262" s="31"/>
      <c r="CA262" s="680">
        <v>2</v>
      </c>
      <c r="CB262" s="680">
        <v>13</v>
      </c>
      <c r="CC262" s="680" t="str">
        <f t="shared" si="300"/>
        <v xml:space="preserve">  </v>
      </c>
      <c r="CD262" s="498"/>
      <c r="CE262" s="547">
        <f t="shared" si="301"/>
        <v>3.9971121805166554</v>
      </c>
      <c r="CF262" s="457"/>
      <c r="CG262" s="660">
        <v>0.5</v>
      </c>
      <c r="CH262" s="660">
        <v>3</v>
      </c>
      <c r="CI262" s="31" t="str">
        <f t="shared" si="242"/>
        <v xml:space="preserve">  </v>
      </c>
      <c r="CK262" s="5">
        <v>16.447243448908392</v>
      </c>
      <c r="CL262" s="5"/>
      <c r="CM262" s="227">
        <v>0.6</v>
      </c>
      <c r="CN262" s="227">
        <v>0.8</v>
      </c>
      <c r="CO262" s="31" t="str">
        <f t="shared" si="243"/>
        <v xml:space="preserve">  </v>
      </c>
      <c r="CP262" s="658"/>
      <c r="CQ262" s="28">
        <f t="shared" si="307"/>
        <v>0.3947338427738018</v>
      </c>
      <c r="CR262" s="28"/>
      <c r="CS262" s="227">
        <v>0.1</v>
      </c>
      <c r="CT262" s="464">
        <v>0.13</v>
      </c>
      <c r="CU262" s="31" t="str">
        <f t="shared" si="244"/>
        <v xml:space="preserve">  </v>
      </c>
      <c r="CW262" s="336">
        <f t="shared" si="302"/>
        <v>8.6867610474850068</v>
      </c>
      <c r="CX262" s="227">
        <v>4.9776263221754045</v>
      </c>
      <c r="CY262" s="227"/>
      <c r="CZ262" s="10">
        <v>1.2</v>
      </c>
      <c r="DA262" s="910">
        <v>0.7</v>
      </c>
      <c r="DB262" s="675" t="str">
        <f t="shared" si="303"/>
        <v xml:space="preserve">  </v>
      </c>
      <c r="DC262" s="519"/>
      <c r="DD262" s="28">
        <f t="shared" si="304"/>
        <v>8.7384995433746046E-2</v>
      </c>
      <c r="DE262" s="28"/>
      <c r="DF262" s="28">
        <v>0.2</v>
      </c>
      <c r="DG262" s="28">
        <v>0.12</v>
      </c>
      <c r="DH262" s="28" t="str">
        <f t="shared" si="305"/>
        <v>&lt;MDL</v>
      </c>
      <c r="DI262" s="335"/>
      <c r="DJ262" s="31">
        <f t="shared" si="306"/>
        <v>2.6289785628046487</v>
      </c>
      <c r="DK262" s="550">
        <f>100*DD262/CE262</f>
        <v>2.1862032259112354</v>
      </c>
    </row>
    <row r="263" spans="1:116" ht="15" x14ac:dyDescent="0.25">
      <c r="A263" s="536" t="s">
        <v>2271</v>
      </c>
      <c r="B263" s="173" t="s">
        <v>1400</v>
      </c>
      <c r="C263" s="419" t="s">
        <v>584</v>
      </c>
      <c r="D263" s="419">
        <v>7</v>
      </c>
      <c r="E263" s="213"/>
      <c r="F263" s="421">
        <v>1</v>
      </c>
      <c r="G263" s="420">
        <v>384305121425801</v>
      </c>
      <c r="H263" s="420">
        <v>201304011730</v>
      </c>
      <c r="I263" s="420"/>
      <c r="J263" s="102" t="s">
        <v>837</v>
      </c>
      <c r="K263" s="164" t="s">
        <v>884</v>
      </c>
      <c r="L263" s="164" t="s">
        <v>884</v>
      </c>
      <c r="M263" s="419" t="s">
        <v>1691</v>
      </c>
      <c r="N263" s="419" t="s">
        <v>884</v>
      </c>
      <c r="O263" s="419"/>
      <c r="P263" s="101">
        <v>41365</v>
      </c>
      <c r="Q263" s="112">
        <v>0.72916666666666663</v>
      </c>
      <c r="R263" s="102" t="s">
        <v>883</v>
      </c>
      <c r="S263" s="465" t="s">
        <v>883</v>
      </c>
      <c r="T263" s="566">
        <v>122.2</v>
      </c>
      <c r="U263" s="251">
        <v>131.30000000000001</v>
      </c>
      <c r="V263" s="31">
        <f t="shared" si="233"/>
        <v>9.1000000000000085</v>
      </c>
      <c r="W263" s="234">
        <v>300</v>
      </c>
      <c r="X263" s="31">
        <f t="shared" si="234"/>
        <v>30.333333333333364</v>
      </c>
      <c r="Y263" s="281" t="str">
        <f t="shared" si="227"/>
        <v xml:space="preserve">  </v>
      </c>
      <c r="Z263" s="465" t="s">
        <v>883</v>
      </c>
      <c r="AA263" s="574">
        <v>123.8</v>
      </c>
      <c r="AB263" s="251">
        <v>140.19999999999999</v>
      </c>
      <c r="AC263" s="33">
        <f t="shared" si="235"/>
        <v>16.399999999999991</v>
      </c>
      <c r="AD263" s="234">
        <v>450</v>
      </c>
      <c r="AE263" s="547">
        <v>36.444444444444422</v>
      </c>
      <c r="AF263" s="281" t="str">
        <f t="shared" si="228"/>
        <v xml:space="preserve">  </v>
      </c>
      <c r="AG263" s="465" t="s">
        <v>883</v>
      </c>
      <c r="AH263" s="574">
        <v>124.6</v>
      </c>
      <c r="AI263" s="251">
        <v>136.6</v>
      </c>
      <c r="AJ263" s="33">
        <f t="shared" si="237"/>
        <v>12</v>
      </c>
      <c r="AK263" s="234">
        <v>300</v>
      </c>
      <c r="AL263" s="31">
        <f t="shared" si="295"/>
        <v>40</v>
      </c>
      <c r="AM263" s="281" t="str">
        <f t="shared" si="226"/>
        <v xml:space="preserve">  </v>
      </c>
      <c r="AN263" s="49">
        <f t="shared" si="296"/>
        <v>35.592592592592595</v>
      </c>
      <c r="AO263" s="49">
        <f t="shared" si="297"/>
        <v>4.889309746195126</v>
      </c>
      <c r="AP263" s="49">
        <f t="shared" si="274"/>
        <v>13.736874416989428</v>
      </c>
      <c r="AQ263" s="9">
        <f t="shared" si="298"/>
        <v>3</v>
      </c>
      <c r="AR263" s="429" t="str">
        <f t="shared" si="229"/>
        <v xml:space="preserve">  </v>
      </c>
      <c r="AS263" s="494"/>
      <c r="AT263" s="662" t="s">
        <v>178</v>
      </c>
      <c r="AU263" s="662" t="s">
        <v>178</v>
      </c>
      <c r="AV263" s="662" t="s">
        <v>178</v>
      </c>
      <c r="AW263" s="661" t="s">
        <v>2720</v>
      </c>
      <c r="AX263" s="661" t="s">
        <v>2720</v>
      </c>
      <c r="AY263" s="10"/>
      <c r="AZ263" s="334"/>
      <c r="BA263" s="662" t="s">
        <v>178</v>
      </c>
      <c r="BB263" s="662" t="s">
        <v>178</v>
      </c>
      <c r="BC263" s="662" t="s">
        <v>178</v>
      </c>
      <c r="BD263" s="661" t="s">
        <v>2720</v>
      </c>
      <c r="BE263" s="661" t="s">
        <v>2720</v>
      </c>
      <c r="BF263" s="10" t="str">
        <f t="shared" si="238"/>
        <v xml:space="preserve">  </v>
      </c>
      <c r="BG263" s="334"/>
      <c r="BH263" s="852" t="s">
        <v>178</v>
      </c>
      <c r="BI263" s="18"/>
      <c r="BJ263" s="28">
        <v>1.2131780104890968</v>
      </c>
      <c r="BK263" s="28"/>
      <c r="BL263" s="28">
        <v>0.1</v>
      </c>
      <c r="BM263" s="28">
        <v>1</v>
      </c>
      <c r="BN263" s="31" t="str">
        <f t="shared" si="287"/>
        <v xml:space="preserve">  </v>
      </c>
      <c r="BP263" s="417"/>
      <c r="BQ263" s="716">
        <v>7.5112372154631915E-2</v>
      </c>
      <c r="BS263" s="727">
        <v>6.0000000000000001E-3</v>
      </c>
      <c r="BT263" s="716">
        <v>0.01</v>
      </c>
      <c r="BU263" s="31" t="str">
        <f t="shared" si="288"/>
        <v xml:space="preserve">  </v>
      </c>
      <c r="BV263" s="520"/>
      <c r="BW263" s="31">
        <f t="shared" si="299"/>
        <v>6.1913727008907875</v>
      </c>
      <c r="BX263" s="336"/>
      <c r="BY263" s="33">
        <v>197.58391561526142</v>
      </c>
      <c r="BZ263" s="31"/>
      <c r="CA263" s="680">
        <v>2</v>
      </c>
      <c r="CB263" s="680">
        <v>13</v>
      </c>
      <c r="CC263" s="680" t="str">
        <f t="shared" si="300"/>
        <v xml:space="preserve">  </v>
      </c>
      <c r="CD263" s="498"/>
      <c r="CE263" s="547">
        <f t="shared" si="301"/>
        <v>5.9933787736629363</v>
      </c>
      <c r="CF263" s="457"/>
      <c r="CG263" s="660">
        <v>0.5</v>
      </c>
      <c r="CH263" s="660">
        <v>3</v>
      </c>
      <c r="CI263" s="31" t="str">
        <f t="shared" si="242"/>
        <v xml:space="preserve">  </v>
      </c>
      <c r="CK263" s="5">
        <v>11.126841547430164</v>
      </c>
      <c r="CL263" s="5"/>
      <c r="CM263" s="227">
        <v>0.6</v>
      </c>
      <c r="CN263" s="227">
        <v>0.8</v>
      </c>
      <c r="CO263" s="31" t="str">
        <f t="shared" si="243"/>
        <v xml:space="preserve">  </v>
      </c>
      <c r="CP263" s="658"/>
      <c r="CQ263" s="28">
        <f t="shared" si="307"/>
        <v>0.40551155861745458</v>
      </c>
      <c r="CR263" s="28"/>
      <c r="CS263" s="227">
        <v>0.1</v>
      </c>
      <c r="CT263" s="464">
        <v>0.13</v>
      </c>
      <c r="CU263" s="31" t="str">
        <f t="shared" si="244"/>
        <v xml:space="preserve">  </v>
      </c>
      <c r="CW263" s="336">
        <f t="shared" si="302"/>
        <v>5.6314510787894951</v>
      </c>
      <c r="CX263" s="227">
        <v>3.7409284549623614</v>
      </c>
      <c r="CY263" s="227"/>
      <c r="CZ263" s="10">
        <v>1.2</v>
      </c>
      <c r="DA263" s="910">
        <v>0.7</v>
      </c>
      <c r="DB263" s="675" t="str">
        <f t="shared" si="303"/>
        <v xml:space="preserve">  </v>
      </c>
      <c r="DC263" s="519"/>
      <c r="DD263" s="28">
        <f t="shared" si="304"/>
        <v>0.14963713819849445</v>
      </c>
      <c r="DE263" s="28"/>
      <c r="DF263" s="28">
        <v>0.2</v>
      </c>
      <c r="DG263" s="28">
        <v>0.12</v>
      </c>
      <c r="DH263" s="28" t="str">
        <f t="shared" si="305"/>
        <v>E, &lt;RL</v>
      </c>
      <c r="DI263" s="335"/>
      <c r="DJ263" s="31">
        <f t="shared" si="306"/>
        <v>1.8933365316267734</v>
      </c>
      <c r="DK263" s="550">
        <f>100*DD263/CE263</f>
        <v>2.4967075142331052</v>
      </c>
    </row>
    <row r="264" spans="1:116" ht="15" x14ac:dyDescent="0.25">
      <c r="A264" s="536" t="s">
        <v>2272</v>
      </c>
      <c r="B264" s="169" t="s">
        <v>1401</v>
      </c>
      <c r="C264" s="104" t="s">
        <v>585</v>
      </c>
      <c r="D264" s="104">
        <v>7</v>
      </c>
      <c r="E264" s="213"/>
      <c r="F264" s="421">
        <v>4</v>
      </c>
      <c r="G264" s="103">
        <v>384305121425801</v>
      </c>
      <c r="H264" s="103">
        <v>201304011735</v>
      </c>
      <c r="I264" s="103"/>
      <c r="J264" s="121" t="s">
        <v>838</v>
      </c>
      <c r="K264" s="180" t="s">
        <v>884</v>
      </c>
      <c r="L264" s="180" t="s">
        <v>884</v>
      </c>
      <c r="M264" s="104" t="s">
        <v>1691</v>
      </c>
      <c r="N264" s="104" t="s">
        <v>884</v>
      </c>
      <c r="O264" s="104" t="s">
        <v>40</v>
      </c>
      <c r="P264" s="131">
        <v>41365</v>
      </c>
      <c r="Q264" s="113">
        <v>0.73263888888888884</v>
      </c>
      <c r="R264" s="104" t="s">
        <v>885</v>
      </c>
      <c r="S264" s="465" t="s">
        <v>885</v>
      </c>
      <c r="T264" s="575">
        <v>124.8</v>
      </c>
      <c r="U264" s="254">
        <v>136.6</v>
      </c>
      <c r="V264" s="105">
        <f t="shared" si="233"/>
        <v>11.799999999999997</v>
      </c>
      <c r="W264" s="233">
        <v>300</v>
      </c>
      <c r="X264" s="105">
        <f t="shared" si="234"/>
        <v>39.333333333333329</v>
      </c>
      <c r="Y264" s="281" t="str">
        <f t="shared" si="227"/>
        <v xml:space="preserve">  </v>
      </c>
      <c r="Z264" s="465" t="s">
        <v>885</v>
      </c>
      <c r="AA264" s="576">
        <v>125.7</v>
      </c>
      <c r="AB264" s="254">
        <v>137.9</v>
      </c>
      <c r="AC264" s="109">
        <f t="shared" si="235"/>
        <v>12.200000000000003</v>
      </c>
      <c r="AD264" s="233">
        <v>300</v>
      </c>
      <c r="AE264" s="127">
        <v>40.666666666666679</v>
      </c>
      <c r="AF264" s="281" t="str">
        <f t="shared" si="228"/>
        <v xml:space="preserve">  </v>
      </c>
      <c r="AG264" s="465" t="s">
        <v>885</v>
      </c>
      <c r="AH264" s="576">
        <v>133.30000000000001</v>
      </c>
      <c r="AI264" s="254">
        <v>145.30000000000001</v>
      </c>
      <c r="AJ264" s="109">
        <f t="shared" si="237"/>
        <v>12</v>
      </c>
      <c r="AK264" s="233">
        <v>300</v>
      </c>
      <c r="AL264" s="105">
        <f t="shared" si="295"/>
        <v>40</v>
      </c>
      <c r="AM264" s="281" t="str">
        <f t="shared" si="226"/>
        <v xml:space="preserve">  </v>
      </c>
      <c r="AN264" s="122">
        <f t="shared" si="296"/>
        <v>40</v>
      </c>
      <c r="AO264" s="122">
        <f t="shared" si="297"/>
        <v>0.66666666666667496</v>
      </c>
      <c r="AP264" s="122">
        <f t="shared" si="274"/>
        <v>1.6666666666666874</v>
      </c>
      <c r="AQ264" s="223">
        <f t="shared" si="298"/>
        <v>3</v>
      </c>
      <c r="AR264" s="429" t="str">
        <f t="shared" si="229"/>
        <v xml:space="preserve">  </v>
      </c>
      <c r="AS264" s="495"/>
      <c r="AT264" s="662" t="s">
        <v>178</v>
      </c>
      <c r="AU264" s="662" t="s">
        <v>178</v>
      </c>
      <c r="AV264" s="662" t="s">
        <v>178</v>
      </c>
      <c r="AW264" s="661" t="s">
        <v>2720</v>
      </c>
      <c r="AX264" s="661" t="s">
        <v>2720</v>
      </c>
      <c r="AY264" s="10"/>
      <c r="AZ264" s="334"/>
      <c r="BA264" s="662" t="s">
        <v>178</v>
      </c>
      <c r="BB264" s="662" t="s">
        <v>178</v>
      </c>
      <c r="BC264" s="662" t="s">
        <v>178</v>
      </c>
      <c r="BD264" s="661" t="s">
        <v>2720</v>
      </c>
      <c r="BE264" s="661" t="s">
        <v>2720</v>
      </c>
      <c r="BF264" s="10" t="str">
        <f t="shared" si="238"/>
        <v xml:space="preserve">  </v>
      </c>
      <c r="BG264" s="334"/>
      <c r="BH264" s="852" t="s">
        <v>178</v>
      </c>
      <c r="BI264" s="18"/>
      <c r="BJ264" s="28">
        <v>1.1287909701436909</v>
      </c>
      <c r="BK264" s="28"/>
      <c r="BL264" s="28">
        <v>0.1</v>
      </c>
      <c r="BM264" s="28">
        <v>1</v>
      </c>
      <c r="BN264" s="31" t="str">
        <f t="shared" si="287"/>
        <v xml:space="preserve">  </v>
      </c>
      <c r="BP264" s="159"/>
      <c r="BQ264" s="733">
        <v>9.0895930413355669E-2</v>
      </c>
      <c r="BR264" s="733"/>
      <c r="BS264" s="727">
        <v>6.0000000000000001E-3</v>
      </c>
      <c r="BT264" s="716">
        <v>0.01</v>
      </c>
      <c r="BU264" s="31" t="str">
        <f t="shared" si="288"/>
        <v xml:space="preserve">  </v>
      </c>
      <c r="BV264" s="520"/>
      <c r="BW264" s="105">
        <f t="shared" si="299"/>
        <v>8.0525033259067396</v>
      </c>
      <c r="BX264" s="771"/>
      <c r="BY264" s="33">
        <v>163.03455650076481</v>
      </c>
      <c r="BZ264" s="31"/>
      <c r="CA264" s="680">
        <v>2</v>
      </c>
      <c r="CB264" s="680">
        <v>13</v>
      </c>
      <c r="CC264" s="680" t="str">
        <f t="shared" si="300"/>
        <v xml:space="preserve">  </v>
      </c>
      <c r="CD264" s="498"/>
      <c r="CE264" s="127">
        <f t="shared" si="301"/>
        <v>6.4126925556967489</v>
      </c>
      <c r="CF264" s="107"/>
      <c r="CG264" s="660">
        <v>0.5</v>
      </c>
      <c r="CH264" s="660">
        <v>3</v>
      </c>
      <c r="CI264" s="31" t="str">
        <f t="shared" si="242"/>
        <v xml:space="preserve">  </v>
      </c>
      <c r="CJ264" s="475"/>
      <c r="CK264" s="885">
        <v>10.690951445029034</v>
      </c>
      <c r="CL264" s="885"/>
      <c r="CM264" s="227">
        <v>0.6</v>
      </c>
      <c r="CN264" s="227">
        <v>0.8</v>
      </c>
      <c r="CO264" s="31" t="str">
        <f t="shared" si="243"/>
        <v xml:space="preserve">  </v>
      </c>
      <c r="CP264" s="828"/>
      <c r="CQ264" s="801">
        <f t="shared" si="307"/>
        <v>0.43476535876451416</v>
      </c>
      <c r="CR264" s="801"/>
      <c r="CS264" s="227">
        <v>0.1</v>
      </c>
      <c r="CT264" s="464">
        <v>0.13</v>
      </c>
      <c r="CU264" s="31" t="str">
        <f t="shared" si="244"/>
        <v xml:space="preserve">  </v>
      </c>
      <c r="CW264" s="771">
        <f t="shared" si="302"/>
        <v>6.5574757121990164</v>
      </c>
      <c r="CX264" s="479" t="s">
        <v>2720</v>
      </c>
      <c r="CY264" s="479" t="s">
        <v>2720</v>
      </c>
      <c r="CZ264" s="31" t="s">
        <v>2720</v>
      </c>
      <c r="DA264" s="910" t="s">
        <v>2720</v>
      </c>
      <c r="DB264" s="742" t="s">
        <v>2720</v>
      </c>
      <c r="DC264" s="936" t="s">
        <v>3101</v>
      </c>
      <c r="DD264" s="479" t="s">
        <v>2720</v>
      </c>
      <c r="DE264" s="479" t="s">
        <v>2720</v>
      </c>
      <c r="DF264" s="479" t="s">
        <v>2720</v>
      </c>
      <c r="DG264" s="479" t="s">
        <v>2720</v>
      </c>
      <c r="DH264" s="479" t="s">
        <v>2720</v>
      </c>
      <c r="DI264" s="443" t="s">
        <v>3101</v>
      </c>
      <c r="DJ264" s="820" t="s">
        <v>2720</v>
      </c>
      <c r="DK264" s="895" t="s">
        <v>2720</v>
      </c>
      <c r="DL264" s="76"/>
    </row>
    <row r="265" spans="1:116" ht="15" x14ac:dyDescent="0.25">
      <c r="A265" s="536" t="s">
        <v>2273</v>
      </c>
      <c r="B265" s="173" t="s">
        <v>1402</v>
      </c>
      <c r="C265" s="419" t="s">
        <v>584</v>
      </c>
      <c r="D265" s="419">
        <v>9</v>
      </c>
      <c r="E265" s="213"/>
      <c r="F265" s="421">
        <v>1</v>
      </c>
      <c r="G265" s="420">
        <v>384201121424401</v>
      </c>
      <c r="H265" s="420">
        <v>201304021200</v>
      </c>
      <c r="I265" s="420"/>
      <c r="J265" s="102" t="s">
        <v>855</v>
      </c>
      <c r="K265" s="164" t="s">
        <v>910</v>
      </c>
      <c r="L265" s="164" t="s">
        <v>910</v>
      </c>
      <c r="M265" s="419" t="s">
        <v>910</v>
      </c>
      <c r="N265" s="419"/>
      <c r="O265" s="419"/>
      <c r="P265" s="101">
        <v>41366</v>
      </c>
      <c r="Q265" s="112">
        <v>0.5</v>
      </c>
      <c r="R265" s="102" t="s">
        <v>909</v>
      </c>
      <c r="S265" s="465" t="s">
        <v>909</v>
      </c>
      <c r="T265" s="566">
        <v>125.1</v>
      </c>
      <c r="U265" s="251">
        <v>129.39999999999998</v>
      </c>
      <c r="V265" s="31">
        <f t="shared" si="233"/>
        <v>4.2999999999999829</v>
      </c>
      <c r="W265" s="234">
        <v>375</v>
      </c>
      <c r="X265" s="31">
        <f t="shared" si="234"/>
        <v>11.466666666666621</v>
      </c>
      <c r="Y265" s="281" t="str">
        <f t="shared" si="227"/>
        <v xml:space="preserve">  </v>
      </c>
      <c r="Z265" s="465" t="s">
        <v>909</v>
      </c>
      <c r="AA265" s="574">
        <v>126.8</v>
      </c>
      <c r="AB265" s="251">
        <v>130.70000000000002</v>
      </c>
      <c r="AC265" s="33">
        <f t="shared" si="235"/>
        <v>3.9000000000000199</v>
      </c>
      <c r="AD265" s="234">
        <v>375</v>
      </c>
      <c r="AE265" s="547">
        <v>10.400000000000054</v>
      </c>
      <c r="AF265" s="281" t="str">
        <f t="shared" si="228"/>
        <v xml:space="preserve">  </v>
      </c>
      <c r="AG265" s="465" t="s">
        <v>909</v>
      </c>
      <c r="AH265" s="574">
        <v>125.8</v>
      </c>
      <c r="AI265" s="251">
        <v>130.30000000000001</v>
      </c>
      <c r="AJ265" s="33">
        <f t="shared" si="237"/>
        <v>4.5000000000000142</v>
      </c>
      <c r="AK265" s="234">
        <v>375</v>
      </c>
      <c r="AL265" s="31">
        <f t="shared" si="295"/>
        <v>12.000000000000037</v>
      </c>
      <c r="AM265" s="281" t="str">
        <f t="shared" ref="AM265:AM328" si="308">IF(AJ265&lt;AM$5,"&lt;MDL",IF(AJ265&lt;AM$6,"E, &lt;RL",IF(AJ265&gt;AM$6,"  ",)))</f>
        <v xml:space="preserve">  </v>
      </c>
      <c r="AN265" s="49">
        <f t="shared" si="296"/>
        <v>11.288888888888904</v>
      </c>
      <c r="AO265" s="49">
        <f t="shared" si="297"/>
        <v>0.81468012354768693</v>
      </c>
      <c r="AP265" s="49">
        <f t="shared" si="274"/>
        <v>7.216654637725564</v>
      </c>
      <c r="AQ265" s="9">
        <f t="shared" si="298"/>
        <v>3</v>
      </c>
      <c r="AR265" s="429" t="str">
        <f t="shared" si="229"/>
        <v xml:space="preserve">  </v>
      </c>
      <c r="AS265" s="494"/>
      <c r="AT265" s="662" t="s">
        <v>178</v>
      </c>
      <c r="AU265" s="662" t="s">
        <v>178</v>
      </c>
      <c r="AV265" s="662" t="s">
        <v>178</v>
      </c>
      <c r="AW265" s="661" t="s">
        <v>2720</v>
      </c>
      <c r="AX265" s="661" t="s">
        <v>2720</v>
      </c>
      <c r="AY265" s="10"/>
      <c r="AZ265" s="334"/>
      <c r="BA265" s="662" t="s">
        <v>178</v>
      </c>
      <c r="BB265" s="662" t="s">
        <v>178</v>
      </c>
      <c r="BC265" s="662" t="s">
        <v>178</v>
      </c>
      <c r="BD265" s="661" t="s">
        <v>2720</v>
      </c>
      <c r="BE265" s="661" t="s">
        <v>2720</v>
      </c>
      <c r="BF265" s="10" t="str">
        <f t="shared" si="238"/>
        <v xml:space="preserve">  </v>
      </c>
      <c r="BG265" s="334"/>
      <c r="BH265" s="852" t="s">
        <v>178</v>
      </c>
      <c r="BI265" s="18"/>
      <c r="BJ265" s="28">
        <v>1.9821225449151108</v>
      </c>
      <c r="BK265" s="28"/>
      <c r="BL265" s="28">
        <v>0.1</v>
      </c>
      <c r="BM265" s="28">
        <v>1</v>
      </c>
      <c r="BN265" s="31" t="str">
        <f t="shared" si="287"/>
        <v xml:space="preserve">  </v>
      </c>
      <c r="BP265" s="417"/>
      <c r="BQ265" s="716">
        <v>0.16666832665644343</v>
      </c>
      <c r="BS265" s="727">
        <v>6.0000000000000001E-3</v>
      </c>
      <c r="BT265" s="716">
        <v>0.01</v>
      </c>
      <c r="BU265" s="31" t="str">
        <f t="shared" si="288"/>
        <v xml:space="preserve">  </v>
      </c>
      <c r="BV265" s="520"/>
      <c r="BW265" s="31">
        <f t="shared" si="299"/>
        <v>8.4085783234750195</v>
      </c>
      <c r="BX265" s="336"/>
      <c r="BY265" s="33">
        <v>292.28793720480098</v>
      </c>
      <c r="BZ265" s="31"/>
      <c r="CA265" s="680">
        <v>2</v>
      </c>
      <c r="CB265" s="680">
        <v>13</v>
      </c>
      <c r="CC265" s="680" t="str">
        <f t="shared" si="300"/>
        <v xml:space="preserve">  </v>
      </c>
      <c r="CD265" s="498"/>
      <c r="CE265" s="547">
        <f t="shared" si="301"/>
        <v>3.3515683466150374</v>
      </c>
      <c r="CF265" s="457"/>
      <c r="CG265" s="660">
        <v>0.5</v>
      </c>
      <c r="CH265" s="660">
        <v>3</v>
      </c>
      <c r="CI265" s="31" t="str">
        <f t="shared" si="242"/>
        <v xml:space="preserve">  </v>
      </c>
      <c r="CK265" s="5">
        <v>18.809186784837156</v>
      </c>
      <c r="CL265" s="5"/>
      <c r="CM265" s="227">
        <v>0.6</v>
      </c>
      <c r="CN265" s="227">
        <v>0.8</v>
      </c>
      <c r="CO265" s="31" t="str">
        <f t="shared" si="243"/>
        <v xml:space="preserve">  </v>
      </c>
      <c r="CP265" s="658"/>
      <c r="CQ265" s="28">
        <f t="shared" si="307"/>
        <v>0.19561554256230743</v>
      </c>
      <c r="CR265" s="28"/>
      <c r="CS265" s="227">
        <v>0.1</v>
      </c>
      <c r="CT265" s="464">
        <v>0.13</v>
      </c>
      <c r="CU265" s="31" t="str">
        <f t="shared" si="244"/>
        <v xml:space="preserve">  </v>
      </c>
      <c r="CW265" s="336">
        <f t="shared" si="302"/>
        <v>6.4351567035959789</v>
      </c>
      <c r="CX265" s="227">
        <v>11.522446300555902</v>
      </c>
      <c r="CY265" s="227"/>
      <c r="CZ265" s="10">
        <v>1.2</v>
      </c>
      <c r="DA265" s="910">
        <v>0.7</v>
      </c>
      <c r="DB265" s="675" t="str">
        <f t="shared" ref="DB265:DB275" si="309">IF(CX265&lt;DA265,"&lt;MDL",IF(CX265&lt;CZ265,"E, &lt;RL",IF(CX265&gt;CZ265,"  ",)))</f>
        <v xml:space="preserve">  </v>
      </c>
      <c r="DC265" s="519"/>
      <c r="DD265" s="28">
        <f t="shared" ref="DD265:DD275" si="310">CX265*(AL265/1000)</f>
        <v>0.13826935560667125</v>
      </c>
      <c r="DE265" s="28"/>
      <c r="DF265" s="28">
        <v>0.2</v>
      </c>
      <c r="DG265" s="28">
        <v>0.12</v>
      </c>
      <c r="DH265" s="28" t="str">
        <f t="shared" ref="DH265:DH275" si="311">IF(DD265&lt;DG265,"&lt;MDL",IF(DD265&lt;DF265,"E, &lt;RL",IF(DD265&gt;DF265,"  ",)))</f>
        <v>E, &lt;RL</v>
      </c>
      <c r="DI265" s="335"/>
      <c r="DJ265" s="31">
        <f t="shared" ref="DJ265:DJ275" si="312">CX265/BY265*100</f>
        <v>3.9421559475724544</v>
      </c>
      <c r="DK265" s="550">
        <f t="shared" ref="DK265:DK275" si="313">100*DD265/CE265</f>
        <v>4.1255120381572494</v>
      </c>
    </row>
    <row r="266" spans="1:116" ht="15" x14ac:dyDescent="0.25">
      <c r="A266" s="536" t="s">
        <v>2274</v>
      </c>
      <c r="B266" s="173" t="s">
        <v>1403</v>
      </c>
      <c r="C266" s="419" t="s">
        <v>584</v>
      </c>
      <c r="D266" s="419">
        <v>9</v>
      </c>
      <c r="E266" s="213"/>
      <c r="F266" s="421">
        <v>1</v>
      </c>
      <c r="G266" s="420">
        <v>384213121424701</v>
      </c>
      <c r="H266" s="420">
        <v>201304021240</v>
      </c>
      <c r="I266" s="420"/>
      <c r="J266" s="210" t="s">
        <v>854</v>
      </c>
      <c r="K266" s="164"/>
      <c r="L266" s="164"/>
      <c r="M266" s="419" t="s">
        <v>908</v>
      </c>
      <c r="N266" s="419"/>
      <c r="O266" s="419"/>
      <c r="P266" s="117">
        <v>41366</v>
      </c>
      <c r="Q266" s="112">
        <v>0.52777777777777779</v>
      </c>
      <c r="R266" s="210" t="s">
        <v>907</v>
      </c>
      <c r="S266" s="465" t="s">
        <v>907</v>
      </c>
      <c r="T266" s="566">
        <v>122.8</v>
      </c>
      <c r="U266" s="251">
        <v>123.89999999999999</v>
      </c>
      <c r="V266" s="31">
        <f t="shared" si="233"/>
        <v>1.0999999999999943</v>
      </c>
      <c r="W266" s="234">
        <v>375</v>
      </c>
      <c r="X266" s="47">
        <f t="shared" si="234"/>
        <v>2.933333333333318</v>
      </c>
      <c r="Y266" s="281" t="str">
        <f t="shared" ref="Y266:Y329" si="314">IF(V266&lt;Y$5,"&lt;MDL",IF(V266&lt;Y$6,"E, &lt;RL",IF(V266&gt;Y$6,"  ",)))</f>
        <v>E, &lt;RL</v>
      </c>
      <c r="Z266" s="465" t="s">
        <v>907</v>
      </c>
      <c r="AA266" s="574">
        <v>125.1</v>
      </c>
      <c r="AB266" s="251">
        <v>127.8</v>
      </c>
      <c r="AC266" s="33">
        <f t="shared" si="235"/>
        <v>2.7000000000000028</v>
      </c>
      <c r="AD266" s="234">
        <v>375</v>
      </c>
      <c r="AE266" s="547">
        <v>7.2000000000000073</v>
      </c>
      <c r="AF266" s="281" t="str">
        <f t="shared" ref="AF266:AF329" si="315">IF(AC266&lt;AF$5,"&lt;MDL",IF(AC266&lt;AF$6,"E, &lt;RL",IF(AC266&gt;AF$6,"  ",)))</f>
        <v xml:space="preserve">  </v>
      </c>
      <c r="AG266" s="465" t="s">
        <v>907</v>
      </c>
      <c r="AH266" s="574">
        <v>124</v>
      </c>
      <c r="AI266" s="251">
        <v>127.6</v>
      </c>
      <c r="AJ266" s="33">
        <f t="shared" si="237"/>
        <v>3.5999999999999943</v>
      </c>
      <c r="AK266" s="234">
        <v>375</v>
      </c>
      <c r="AL266" s="31">
        <f t="shared" si="295"/>
        <v>9.5999999999999854</v>
      </c>
      <c r="AM266" s="281" t="str">
        <f t="shared" si="308"/>
        <v xml:space="preserve">  </v>
      </c>
      <c r="AN266" s="49">
        <f t="shared" si="296"/>
        <v>6.5777777777777713</v>
      </c>
      <c r="AO266" s="49">
        <f t="shared" si="297"/>
        <v>3.3766079845729053</v>
      </c>
      <c r="AP266" s="47">
        <f t="shared" si="274"/>
        <v>51.333567333034082</v>
      </c>
      <c r="AQ266" s="9">
        <f t="shared" si="298"/>
        <v>3</v>
      </c>
      <c r="AR266" s="429" t="str">
        <f t="shared" ref="AR266:AR329" si="316">IF(AN266&lt;AR$5,"&lt;MDL",IF(AN266&lt;AR$6,"E, &lt;RL",IF(AN266&gt;AR$6,"  ",)))</f>
        <v xml:space="preserve">  </v>
      </c>
      <c r="AS266" s="494"/>
      <c r="AT266" s="662" t="s">
        <v>178</v>
      </c>
      <c r="AU266" s="662" t="s">
        <v>178</v>
      </c>
      <c r="AV266" s="662" t="s">
        <v>178</v>
      </c>
      <c r="AW266" s="661" t="s">
        <v>2720</v>
      </c>
      <c r="AX266" s="661" t="s">
        <v>2720</v>
      </c>
      <c r="AY266" s="10"/>
      <c r="AZ266" s="334"/>
      <c r="BA266" s="662" t="s">
        <v>178</v>
      </c>
      <c r="BB266" s="662" t="s">
        <v>178</v>
      </c>
      <c r="BC266" s="662" t="s">
        <v>178</v>
      </c>
      <c r="BD266" s="661" t="s">
        <v>2720</v>
      </c>
      <c r="BE266" s="661" t="s">
        <v>2720</v>
      </c>
      <c r="BF266" s="10" t="str">
        <f t="shared" si="238"/>
        <v xml:space="preserve">  </v>
      </c>
      <c r="BG266" s="334"/>
      <c r="BH266" s="852" t="s">
        <v>178</v>
      </c>
      <c r="BI266" s="18"/>
      <c r="BJ266" s="28">
        <v>1.86805761388562</v>
      </c>
      <c r="BK266" s="28"/>
      <c r="BL266" s="28">
        <v>0.1</v>
      </c>
      <c r="BM266" s="28">
        <v>1</v>
      </c>
      <c r="BN266" s="31" t="str">
        <f t="shared" si="287"/>
        <v xml:space="preserve">  </v>
      </c>
      <c r="BP266" s="417"/>
      <c r="BQ266" s="716">
        <v>0.15903486208371617</v>
      </c>
      <c r="BS266" s="727">
        <v>6.0000000000000001E-3</v>
      </c>
      <c r="BT266" s="716">
        <v>0.01</v>
      </c>
      <c r="BU266" s="31" t="str">
        <f t="shared" si="288"/>
        <v xml:space="preserve">  </v>
      </c>
      <c r="BV266" s="520"/>
      <c r="BW266" s="31">
        <f t="shared" si="299"/>
        <v>8.5133810061092561</v>
      </c>
      <c r="BX266" s="336"/>
      <c r="BY266" s="33">
        <v>796.94328388942654</v>
      </c>
      <c r="BZ266" s="31"/>
      <c r="CA266" s="680">
        <v>2</v>
      </c>
      <c r="CB266" s="680">
        <v>13</v>
      </c>
      <c r="CC266" s="680" t="str">
        <f t="shared" si="300"/>
        <v xml:space="preserve">  </v>
      </c>
      <c r="CD266" s="498"/>
      <c r="CE266" s="547">
        <f t="shared" si="301"/>
        <v>2.3377002994089726</v>
      </c>
      <c r="CF266" s="457"/>
      <c r="CG266" s="660">
        <v>0.5</v>
      </c>
      <c r="CH266" s="660">
        <v>3</v>
      </c>
      <c r="CI266" s="31" t="str">
        <f t="shared" si="242"/>
        <v>E, &lt;RL</v>
      </c>
      <c r="CK266" s="5">
        <v>29.831177781540259</v>
      </c>
      <c r="CL266" s="5"/>
      <c r="CM266" s="227">
        <v>0.6</v>
      </c>
      <c r="CN266" s="227">
        <v>0.8</v>
      </c>
      <c r="CO266" s="31" t="str">
        <f t="shared" ref="CO266:CO329" si="317">IF(CK266&lt;CM266,"&lt;MDL",IF(CK266&lt;CN266,"E, &lt;RL",IF(CK266&gt;CN266,"  ",)))</f>
        <v xml:space="preserve">  </v>
      </c>
      <c r="CP266" s="658"/>
      <c r="CQ266" s="28">
        <f t="shared" si="307"/>
        <v>0.21478448002709008</v>
      </c>
      <c r="CR266" s="28"/>
      <c r="CS266" s="227">
        <v>0.1</v>
      </c>
      <c r="CT266" s="464">
        <v>0.13</v>
      </c>
      <c r="CU266" s="31" t="str">
        <f t="shared" si="244"/>
        <v xml:space="preserve">  </v>
      </c>
      <c r="CW266" s="336">
        <f t="shared" si="302"/>
        <v>3.7431995958296125</v>
      </c>
      <c r="CX266" s="28">
        <v>8.9898280700646165</v>
      </c>
      <c r="CY266" s="227"/>
      <c r="CZ266" s="10">
        <v>1.2</v>
      </c>
      <c r="DA266" s="910">
        <v>0.7</v>
      </c>
      <c r="DB266" s="675" t="str">
        <f t="shared" si="309"/>
        <v xml:space="preserve">  </v>
      </c>
      <c r="DC266" s="519"/>
      <c r="DD266" s="28">
        <f t="shared" si="310"/>
        <v>8.630234947262018E-2</v>
      </c>
      <c r="DE266" s="28"/>
      <c r="DF266" s="28">
        <v>0.2</v>
      </c>
      <c r="DG266" s="28">
        <v>0.12</v>
      </c>
      <c r="DH266" s="28" t="str">
        <f t="shared" si="311"/>
        <v>&lt;MDL</v>
      </c>
      <c r="DI266" s="335"/>
      <c r="DJ266" s="31">
        <f t="shared" si="312"/>
        <v>1.128038626060111</v>
      </c>
      <c r="DK266" s="550">
        <f t="shared" si="313"/>
        <v>3.6917627761967395</v>
      </c>
      <c r="DL266" s="61" t="s">
        <v>949</v>
      </c>
    </row>
    <row r="267" spans="1:116" ht="15" x14ac:dyDescent="0.25">
      <c r="A267" s="536" t="s">
        <v>2275</v>
      </c>
      <c r="B267" s="173" t="s">
        <v>1404</v>
      </c>
      <c r="C267" s="419" t="s">
        <v>584</v>
      </c>
      <c r="D267" s="419">
        <v>9</v>
      </c>
      <c r="E267" s="213"/>
      <c r="F267" s="421">
        <v>1</v>
      </c>
      <c r="G267" s="420">
        <v>384146121430301</v>
      </c>
      <c r="H267" s="420">
        <v>201304021310</v>
      </c>
      <c r="I267" s="420"/>
      <c r="J267" s="102" t="s">
        <v>858</v>
      </c>
      <c r="K267" s="164" t="s">
        <v>915</v>
      </c>
      <c r="L267" s="164" t="s">
        <v>915</v>
      </c>
      <c r="M267" s="419" t="s">
        <v>915</v>
      </c>
      <c r="N267" s="419"/>
      <c r="O267" s="419"/>
      <c r="P267" s="117">
        <v>41366</v>
      </c>
      <c r="Q267" s="112">
        <v>0.54861111111111105</v>
      </c>
      <c r="R267" s="102" t="s">
        <v>914</v>
      </c>
      <c r="S267" s="465" t="s">
        <v>914</v>
      </c>
      <c r="T267" s="566">
        <v>124.2</v>
      </c>
      <c r="U267" s="251">
        <v>130.80000000000001</v>
      </c>
      <c r="V267" s="31">
        <f t="shared" si="233"/>
        <v>6.6000000000000085</v>
      </c>
      <c r="W267" s="234">
        <v>450</v>
      </c>
      <c r="X267" s="31">
        <f t="shared" si="234"/>
        <v>14.666666666666686</v>
      </c>
      <c r="Y267" s="281" t="str">
        <f t="shared" si="314"/>
        <v xml:space="preserve">  </v>
      </c>
      <c r="Z267" s="465" t="s">
        <v>914</v>
      </c>
      <c r="AA267" s="574">
        <v>124.6</v>
      </c>
      <c r="AB267" s="251">
        <v>131.30000000000001</v>
      </c>
      <c r="AC267" s="33">
        <f t="shared" si="235"/>
        <v>6.7000000000000171</v>
      </c>
      <c r="AD267" s="234">
        <v>450</v>
      </c>
      <c r="AE267" s="547">
        <v>14.888888888888927</v>
      </c>
      <c r="AF267" s="281" t="str">
        <f t="shared" si="315"/>
        <v xml:space="preserve">  </v>
      </c>
      <c r="AG267" s="465" t="s">
        <v>914</v>
      </c>
      <c r="AH267" s="574">
        <v>124.7</v>
      </c>
      <c r="AI267" s="251">
        <v>131.39999999999998</v>
      </c>
      <c r="AJ267" s="33">
        <f t="shared" si="237"/>
        <v>6.6999999999999744</v>
      </c>
      <c r="AK267" s="234">
        <v>450</v>
      </c>
      <c r="AL267" s="31">
        <f t="shared" si="295"/>
        <v>14.888888888888832</v>
      </c>
      <c r="AM267" s="281" t="str">
        <f t="shared" si="308"/>
        <v xml:space="preserve">  </v>
      </c>
      <c r="AN267" s="49">
        <f t="shared" si="296"/>
        <v>14.814814814814815</v>
      </c>
      <c r="AO267" s="49">
        <f t="shared" si="297"/>
        <v>0.12830005981990047</v>
      </c>
      <c r="AP267" s="49">
        <f t="shared" si="274"/>
        <v>0.86602540378432813</v>
      </c>
      <c r="AQ267" s="9">
        <f t="shared" si="298"/>
        <v>3</v>
      </c>
      <c r="AR267" s="429" t="str">
        <f t="shared" si="316"/>
        <v xml:space="preserve">  </v>
      </c>
      <c r="AS267" s="494"/>
      <c r="AT267" s="662" t="s">
        <v>178</v>
      </c>
      <c r="AU267" s="662" t="s">
        <v>178</v>
      </c>
      <c r="AV267" s="662" t="s">
        <v>178</v>
      </c>
      <c r="AW267" s="661" t="s">
        <v>2720</v>
      </c>
      <c r="AX267" s="661" t="s">
        <v>2720</v>
      </c>
      <c r="AY267" s="10"/>
      <c r="AZ267" s="334"/>
      <c r="BA267" s="662" t="s">
        <v>178</v>
      </c>
      <c r="BB267" s="662" t="s">
        <v>178</v>
      </c>
      <c r="BC267" s="662" t="s">
        <v>178</v>
      </c>
      <c r="BD267" s="661" t="s">
        <v>2720</v>
      </c>
      <c r="BE267" s="661" t="s">
        <v>2720</v>
      </c>
      <c r="BF267" s="10" t="str">
        <f t="shared" si="238"/>
        <v xml:space="preserve">  </v>
      </c>
      <c r="BG267" s="334"/>
      <c r="BH267" s="852" t="s">
        <v>178</v>
      </c>
      <c r="BI267" s="18"/>
      <c r="BJ267" s="28">
        <v>1.2745327736126415</v>
      </c>
      <c r="BK267" s="28"/>
      <c r="BL267" s="28">
        <v>0.1</v>
      </c>
      <c r="BM267" s="28">
        <v>1</v>
      </c>
      <c r="BN267" s="31" t="str">
        <f t="shared" si="287"/>
        <v xml:space="preserve">  </v>
      </c>
      <c r="BP267" s="417"/>
      <c r="BQ267" s="716">
        <v>6.2482635309961378E-2</v>
      </c>
      <c r="BS267" s="727">
        <v>6.0000000000000001E-3</v>
      </c>
      <c r="BT267" s="716">
        <v>0.01</v>
      </c>
      <c r="BU267" s="31" t="str">
        <f t="shared" si="288"/>
        <v xml:space="preserve">  </v>
      </c>
      <c r="BV267" s="520"/>
      <c r="BW267" s="31">
        <f t="shared" si="299"/>
        <v>4.9023953407534124</v>
      </c>
      <c r="BX267" s="336"/>
      <c r="BY267" s="33">
        <v>300.60535229172331</v>
      </c>
      <c r="BZ267" s="31"/>
      <c r="CA267" s="680">
        <v>2</v>
      </c>
      <c r="CB267" s="680">
        <v>13</v>
      </c>
      <c r="CC267" s="680" t="str">
        <f t="shared" si="300"/>
        <v xml:space="preserve">  </v>
      </c>
      <c r="CD267" s="498"/>
      <c r="CE267" s="547">
        <f t="shared" si="301"/>
        <v>4.4088785002786137</v>
      </c>
      <c r="CF267" s="457"/>
      <c r="CG267" s="660">
        <v>0.5</v>
      </c>
      <c r="CH267" s="660">
        <v>3</v>
      </c>
      <c r="CI267" s="31" t="str">
        <f t="shared" si="242"/>
        <v xml:space="preserve">  </v>
      </c>
      <c r="CK267" s="5">
        <v>15.951134349628621</v>
      </c>
      <c r="CL267" s="5"/>
      <c r="CM267" s="227">
        <v>0.6</v>
      </c>
      <c r="CN267" s="227">
        <v>0.8</v>
      </c>
      <c r="CO267" s="31" t="str">
        <f t="shared" si="317"/>
        <v xml:space="preserve">  </v>
      </c>
      <c r="CP267" s="658"/>
      <c r="CQ267" s="28">
        <f t="shared" si="307"/>
        <v>0.23749466698336008</v>
      </c>
      <c r="CR267" s="28"/>
      <c r="CS267" s="227">
        <v>0.1</v>
      </c>
      <c r="CT267" s="464">
        <v>0.13</v>
      </c>
      <c r="CU267" s="31" t="str">
        <f t="shared" si="244"/>
        <v xml:space="preserve">  </v>
      </c>
      <c r="CW267" s="336">
        <f t="shared" si="302"/>
        <v>5.3063374381134762</v>
      </c>
      <c r="CX267" s="227">
        <v>10.855314780800223</v>
      </c>
      <c r="CY267" s="227"/>
      <c r="CZ267" s="10">
        <v>1.2</v>
      </c>
      <c r="DA267" s="910">
        <v>0.7</v>
      </c>
      <c r="DB267" s="675" t="str">
        <f t="shared" si="309"/>
        <v xml:space="preserve">  </v>
      </c>
      <c r="DC267" s="519"/>
      <c r="DD267" s="28">
        <f t="shared" si="310"/>
        <v>0.16162357562524715</v>
      </c>
      <c r="DE267" s="28"/>
      <c r="DF267" s="28">
        <v>0.2</v>
      </c>
      <c r="DG267" s="28">
        <v>0.12</v>
      </c>
      <c r="DH267" s="28" t="str">
        <f t="shared" si="311"/>
        <v>E, &lt;RL</v>
      </c>
      <c r="DI267" s="335"/>
      <c r="DJ267" s="31">
        <f t="shared" si="312"/>
        <v>3.6111515307504081</v>
      </c>
      <c r="DK267" s="550">
        <f t="shared" si="313"/>
        <v>3.6658659478829718</v>
      </c>
    </row>
    <row r="268" spans="1:116" ht="15" x14ac:dyDescent="0.25">
      <c r="A268" s="536" t="s">
        <v>2276</v>
      </c>
      <c r="B268" s="173" t="s">
        <v>1405</v>
      </c>
      <c r="C268" s="419" t="s">
        <v>584</v>
      </c>
      <c r="D268" s="419">
        <v>9</v>
      </c>
      <c r="E268" s="213"/>
      <c r="F268" s="421">
        <v>1</v>
      </c>
      <c r="G268" s="420">
        <v>384216121430201</v>
      </c>
      <c r="H268" s="420">
        <v>201304021340</v>
      </c>
      <c r="I268" s="420"/>
      <c r="J268" s="102" t="s">
        <v>859</v>
      </c>
      <c r="K268" s="164"/>
      <c r="L268" s="164"/>
      <c r="M268" s="419" t="s">
        <v>917</v>
      </c>
      <c r="N268" s="419"/>
      <c r="O268" s="419"/>
      <c r="P268" s="117">
        <v>41366</v>
      </c>
      <c r="Q268" s="112">
        <v>0.56944444444444442</v>
      </c>
      <c r="R268" s="102" t="s">
        <v>916</v>
      </c>
      <c r="S268" s="465" t="s">
        <v>916</v>
      </c>
      <c r="T268" s="566">
        <v>134.19999999999999</v>
      </c>
      <c r="U268" s="251">
        <v>137.9</v>
      </c>
      <c r="V268" s="31">
        <f t="shared" si="233"/>
        <v>3.7000000000000171</v>
      </c>
      <c r="W268" s="234">
        <v>300</v>
      </c>
      <c r="X268" s="31">
        <f t="shared" si="234"/>
        <v>12.333333333333391</v>
      </c>
      <c r="Y268" s="281" t="str">
        <f t="shared" si="314"/>
        <v xml:space="preserve">  </v>
      </c>
      <c r="Z268" s="465" t="s">
        <v>916</v>
      </c>
      <c r="AA268" s="574">
        <v>133.6</v>
      </c>
      <c r="AB268" s="251">
        <v>137.19999999999999</v>
      </c>
      <c r="AC268" s="33">
        <f t="shared" si="235"/>
        <v>3.5999999999999943</v>
      </c>
      <c r="AD268" s="234">
        <v>300</v>
      </c>
      <c r="AE268" s="547">
        <v>11.999999999999982</v>
      </c>
      <c r="AF268" s="281" t="str">
        <f t="shared" si="315"/>
        <v xml:space="preserve">  </v>
      </c>
      <c r="AG268" s="465" t="s">
        <v>916</v>
      </c>
      <c r="AH268" s="574">
        <v>133</v>
      </c>
      <c r="AI268" s="251">
        <v>136.9</v>
      </c>
      <c r="AJ268" s="33">
        <f t="shared" si="237"/>
        <v>3.9000000000000057</v>
      </c>
      <c r="AK268" s="234">
        <v>300</v>
      </c>
      <c r="AL268" s="31">
        <f t="shared" si="295"/>
        <v>13.00000000000002</v>
      </c>
      <c r="AM268" s="281" t="str">
        <f t="shared" si="308"/>
        <v xml:space="preserve">  </v>
      </c>
      <c r="AN268" s="49">
        <f t="shared" si="296"/>
        <v>12.444444444444464</v>
      </c>
      <c r="AO268" s="49">
        <f t="shared" si="297"/>
        <v>0.50917507721732769</v>
      </c>
      <c r="AP268" s="49">
        <f t="shared" si="274"/>
        <v>4.0915854419249484</v>
      </c>
      <c r="AQ268" s="9">
        <f t="shared" si="298"/>
        <v>3</v>
      </c>
      <c r="AR268" s="429" t="str">
        <f t="shared" si="316"/>
        <v xml:space="preserve">  </v>
      </c>
      <c r="AS268" s="494"/>
      <c r="AT268" s="662" t="s">
        <v>178</v>
      </c>
      <c r="AU268" s="662" t="s">
        <v>178</v>
      </c>
      <c r="AV268" s="662" t="s">
        <v>178</v>
      </c>
      <c r="AW268" s="661" t="s">
        <v>2720</v>
      </c>
      <c r="AX268" s="661" t="s">
        <v>2720</v>
      </c>
      <c r="AY268" s="10"/>
      <c r="AZ268" s="334"/>
      <c r="BA268" s="662" t="s">
        <v>178</v>
      </c>
      <c r="BB268" s="662" t="s">
        <v>178</v>
      </c>
      <c r="BC268" s="662" t="s">
        <v>178</v>
      </c>
      <c r="BD268" s="661" t="s">
        <v>2720</v>
      </c>
      <c r="BE268" s="661" t="s">
        <v>2720</v>
      </c>
      <c r="BF268" s="10" t="str">
        <f t="shared" si="238"/>
        <v xml:space="preserve">  </v>
      </c>
      <c r="BG268" s="334"/>
      <c r="BH268" s="852" t="s">
        <v>178</v>
      </c>
      <c r="BI268" s="18"/>
      <c r="BJ268" s="28">
        <v>1.003540722663379</v>
      </c>
      <c r="BK268" s="28">
        <v>2.2781735497986344E-2</v>
      </c>
      <c r="BL268" s="28">
        <v>0.1</v>
      </c>
      <c r="BM268" s="28">
        <v>1</v>
      </c>
      <c r="BN268" s="31" t="str">
        <f t="shared" si="287"/>
        <v xml:space="preserve">  </v>
      </c>
      <c r="BP268" s="417"/>
      <c r="BQ268" s="716">
        <v>5.2280077807569367E-2</v>
      </c>
      <c r="BS268" s="727">
        <v>6.0000000000000001E-3</v>
      </c>
      <c r="BT268" s="716">
        <v>0.01</v>
      </c>
      <c r="BU268" s="31" t="str">
        <f t="shared" si="288"/>
        <v xml:space="preserve">  </v>
      </c>
      <c r="BV268" s="520"/>
      <c r="BW268" s="31">
        <f t="shared" si="299"/>
        <v>5.2095621659297473</v>
      </c>
      <c r="BX268" s="336"/>
      <c r="BY268" s="33">
        <v>188.10559317175665</v>
      </c>
      <c r="BZ268" s="31"/>
      <c r="CA268" s="680">
        <v>2</v>
      </c>
      <c r="CB268" s="680">
        <v>13</v>
      </c>
      <c r="CC268" s="680" t="str">
        <f t="shared" si="300"/>
        <v xml:space="preserve">  </v>
      </c>
      <c r="CD268" s="498"/>
      <c r="CE268" s="547">
        <f t="shared" si="301"/>
        <v>2.3199689824516763</v>
      </c>
      <c r="CF268" s="457"/>
      <c r="CG268" s="660">
        <v>0.5</v>
      </c>
      <c r="CH268" s="660">
        <v>3</v>
      </c>
      <c r="CI268" s="31" t="str">
        <f t="shared" si="242"/>
        <v>E, &lt;RL</v>
      </c>
      <c r="CK268" s="5">
        <v>18.752744419928021</v>
      </c>
      <c r="CL268" s="5">
        <v>0.49317672945288749</v>
      </c>
      <c r="CM268" s="227">
        <v>0.6</v>
      </c>
      <c r="CN268" s="227">
        <v>0.8</v>
      </c>
      <c r="CO268" s="31" t="str">
        <f t="shared" si="317"/>
        <v xml:space="preserve">  </v>
      </c>
      <c r="CP268" s="658"/>
      <c r="CQ268" s="28">
        <v>0.22503293303913574</v>
      </c>
      <c r="CR268" s="28">
        <v>5.9181207534346331E-3</v>
      </c>
      <c r="CS268" s="227">
        <v>0.1</v>
      </c>
      <c r="CT268" s="464">
        <v>0.13</v>
      </c>
      <c r="CU268" s="31" t="str">
        <f t="shared" si="244"/>
        <v xml:space="preserve">  </v>
      </c>
      <c r="CW268" s="336">
        <f t="shared" si="302"/>
        <v>9.9692646580716744</v>
      </c>
      <c r="CX268" s="227">
        <v>7.2275540811437686</v>
      </c>
      <c r="CY268" s="227"/>
      <c r="CZ268" s="10">
        <v>1.2</v>
      </c>
      <c r="DA268" s="910">
        <v>0.7</v>
      </c>
      <c r="DB268" s="675" t="str">
        <f t="shared" si="309"/>
        <v xml:space="preserve">  </v>
      </c>
      <c r="DC268" s="519"/>
      <c r="DD268" s="28">
        <f t="shared" si="310"/>
        <v>9.3958203054869141E-2</v>
      </c>
      <c r="DE268" s="28"/>
      <c r="DF268" s="28">
        <v>0.2</v>
      </c>
      <c r="DG268" s="28">
        <v>0.12</v>
      </c>
      <c r="DH268" s="28" t="str">
        <f t="shared" si="311"/>
        <v>&lt;MDL</v>
      </c>
      <c r="DI268" s="335"/>
      <c r="DJ268" s="31">
        <f t="shared" si="312"/>
        <v>3.8422855797511493</v>
      </c>
      <c r="DK268" s="550">
        <f t="shared" si="313"/>
        <v>4.0499766921701177</v>
      </c>
    </row>
    <row r="269" spans="1:116" ht="15" x14ac:dyDescent="0.25">
      <c r="A269" s="536" t="s">
        <v>2277</v>
      </c>
      <c r="B269" s="173" t="s">
        <v>1406</v>
      </c>
      <c r="C269" s="419" t="s">
        <v>584</v>
      </c>
      <c r="D269" s="419">
        <v>7</v>
      </c>
      <c r="E269" s="213"/>
      <c r="F269" s="421">
        <v>1</v>
      </c>
      <c r="G269" s="420">
        <v>384246121430101</v>
      </c>
      <c r="H269" s="420">
        <v>201304021400</v>
      </c>
      <c r="I269" s="420"/>
      <c r="J269" s="102" t="s">
        <v>856</v>
      </c>
      <c r="K269" s="164"/>
      <c r="L269" s="164"/>
      <c r="M269" s="419" t="s">
        <v>912</v>
      </c>
      <c r="N269" s="419"/>
      <c r="O269" s="419"/>
      <c r="P269" s="117">
        <v>41366</v>
      </c>
      <c r="Q269" s="112">
        <v>0.58333333333333337</v>
      </c>
      <c r="R269" s="102" t="s">
        <v>911</v>
      </c>
      <c r="S269" s="465" t="s">
        <v>911</v>
      </c>
      <c r="T269" s="566">
        <v>130.4</v>
      </c>
      <c r="U269" s="251">
        <v>143.1</v>
      </c>
      <c r="V269" s="31">
        <f t="shared" si="233"/>
        <v>12.699999999999989</v>
      </c>
      <c r="W269" s="234">
        <v>150</v>
      </c>
      <c r="X269" s="31">
        <f t="shared" si="234"/>
        <v>84.6666666666666</v>
      </c>
      <c r="Y269" s="281" t="str">
        <f t="shared" si="314"/>
        <v xml:space="preserve">  </v>
      </c>
      <c r="Z269" s="465" t="s">
        <v>911</v>
      </c>
      <c r="AA269" s="574">
        <v>133.4</v>
      </c>
      <c r="AB269" s="251">
        <v>144.4</v>
      </c>
      <c r="AC269" s="33">
        <f t="shared" si="235"/>
        <v>11</v>
      </c>
      <c r="AD269" s="234">
        <v>150</v>
      </c>
      <c r="AE269" s="547">
        <v>73.333333333333343</v>
      </c>
      <c r="AF269" s="281" t="str">
        <f t="shared" si="315"/>
        <v xml:space="preserve">  </v>
      </c>
      <c r="AG269" s="465" t="s">
        <v>911</v>
      </c>
      <c r="AH269" s="574">
        <v>130.4</v>
      </c>
      <c r="AI269" s="251">
        <v>141.5</v>
      </c>
      <c r="AJ269" s="33">
        <f t="shared" si="237"/>
        <v>11.099999999999994</v>
      </c>
      <c r="AK269" s="234">
        <v>150</v>
      </c>
      <c r="AL269" s="31">
        <f t="shared" si="295"/>
        <v>73.999999999999972</v>
      </c>
      <c r="AM269" s="281" t="str">
        <f t="shared" si="308"/>
        <v xml:space="preserve">  </v>
      </c>
      <c r="AN269" s="49">
        <f t="shared" si="296"/>
        <v>77.3333333333333</v>
      </c>
      <c r="AO269" s="49">
        <f t="shared" si="297"/>
        <v>6.3595946761129376</v>
      </c>
      <c r="AP269" s="49">
        <f t="shared" si="274"/>
        <v>8.2236138053184575</v>
      </c>
      <c r="AQ269" s="9">
        <f t="shared" si="298"/>
        <v>3</v>
      </c>
      <c r="AR269" s="429" t="str">
        <f t="shared" si="316"/>
        <v xml:space="preserve">  </v>
      </c>
      <c r="AS269" s="494"/>
      <c r="AT269" s="662" t="s">
        <v>178</v>
      </c>
      <c r="AU269" s="662" t="s">
        <v>178</v>
      </c>
      <c r="AV269" s="662" t="s">
        <v>178</v>
      </c>
      <c r="AW269" s="661" t="s">
        <v>2720</v>
      </c>
      <c r="AX269" s="661" t="s">
        <v>2720</v>
      </c>
      <c r="AY269" s="10"/>
      <c r="AZ269" s="334"/>
      <c r="BA269" s="662" t="s">
        <v>178</v>
      </c>
      <c r="BB269" s="662" t="s">
        <v>178</v>
      </c>
      <c r="BC269" s="662" t="s">
        <v>178</v>
      </c>
      <c r="BD269" s="661" t="s">
        <v>2720</v>
      </c>
      <c r="BE269" s="661" t="s">
        <v>2720</v>
      </c>
      <c r="BF269" s="10" t="str">
        <f t="shared" si="238"/>
        <v xml:space="preserve">  </v>
      </c>
      <c r="BG269" s="334"/>
      <c r="BH269" s="852" t="s">
        <v>178</v>
      </c>
      <c r="BI269" s="18"/>
      <c r="BJ269" s="28">
        <v>3.4518824778831116</v>
      </c>
      <c r="BK269" s="28"/>
      <c r="BL269" s="28">
        <v>0.1</v>
      </c>
      <c r="BM269" s="28">
        <v>1</v>
      </c>
      <c r="BN269" s="31" t="str">
        <f t="shared" si="287"/>
        <v xml:space="preserve">  </v>
      </c>
      <c r="BP269" s="417"/>
      <c r="BQ269" s="716">
        <v>0.25399998188789491</v>
      </c>
      <c r="BS269" s="727">
        <v>6.0000000000000001E-3</v>
      </c>
      <c r="BT269" s="716">
        <v>0.01</v>
      </c>
      <c r="BU269" s="31" t="str">
        <f t="shared" si="288"/>
        <v xml:space="preserve">  </v>
      </c>
      <c r="BV269" s="520"/>
      <c r="BW269" s="31">
        <f t="shared" si="299"/>
        <v>7.3583032885772521</v>
      </c>
      <c r="BX269" s="336"/>
      <c r="BY269" s="33">
        <v>287.12033339286955</v>
      </c>
      <c r="BZ269" s="31"/>
      <c r="CA269" s="680">
        <v>2</v>
      </c>
      <c r="CB269" s="680">
        <v>13</v>
      </c>
      <c r="CC269" s="680" t="str">
        <f t="shared" si="300"/>
        <v xml:space="preserve">  </v>
      </c>
      <c r="CD269" s="498"/>
      <c r="CE269" s="547">
        <f t="shared" si="301"/>
        <v>24.30952156059627</v>
      </c>
      <c r="CF269" s="457"/>
      <c r="CG269" s="660">
        <v>0.5</v>
      </c>
      <c r="CH269" s="660">
        <v>3</v>
      </c>
      <c r="CI269" s="31" t="str">
        <f t="shared" si="242"/>
        <v xml:space="preserve">  </v>
      </c>
      <c r="CK269" s="5">
        <v>33.603378326819048</v>
      </c>
      <c r="CL269" s="5"/>
      <c r="CM269" s="227">
        <v>0.6</v>
      </c>
      <c r="CN269" s="227">
        <v>0.8</v>
      </c>
      <c r="CO269" s="31" t="str">
        <f t="shared" si="317"/>
        <v xml:space="preserve">  </v>
      </c>
      <c r="CP269" s="658"/>
      <c r="CQ269" s="28">
        <f t="shared" ref="CQ269:CQ275" si="318">CK269*(AE269/1000)</f>
        <v>2.4642477439667307</v>
      </c>
      <c r="CR269" s="28"/>
      <c r="CS269" s="227">
        <v>0.1</v>
      </c>
      <c r="CT269" s="464">
        <v>0.13</v>
      </c>
      <c r="CU269" s="31" t="str">
        <f t="shared" si="244"/>
        <v xml:space="preserve">  </v>
      </c>
      <c r="CW269" s="336">
        <f t="shared" si="302"/>
        <v>11.703587109185756</v>
      </c>
      <c r="CX269" s="227">
        <v>13.449472509355614</v>
      </c>
      <c r="CY269" s="227"/>
      <c r="CZ269" s="10">
        <v>1.2</v>
      </c>
      <c r="DA269" s="910">
        <v>0.7</v>
      </c>
      <c r="DB269" s="675" t="str">
        <f t="shared" si="309"/>
        <v xml:space="preserve">  </v>
      </c>
      <c r="DC269" s="519"/>
      <c r="DD269" s="28">
        <f t="shared" si="310"/>
        <v>0.99526096569231504</v>
      </c>
      <c r="DE269" s="28"/>
      <c r="DF269" s="28">
        <v>0.2</v>
      </c>
      <c r="DG269" s="28">
        <v>0.12</v>
      </c>
      <c r="DH269" s="28" t="str">
        <f t="shared" si="311"/>
        <v xml:space="preserve">  </v>
      </c>
      <c r="DI269" s="335"/>
      <c r="DJ269" s="31">
        <f t="shared" si="312"/>
        <v>4.6842633367078781</v>
      </c>
      <c r="DK269" s="550">
        <f t="shared" si="313"/>
        <v>4.0941199242092488</v>
      </c>
    </row>
    <row r="270" spans="1:116" ht="15" x14ac:dyDescent="0.25">
      <c r="A270" s="536" t="s">
        <v>2278</v>
      </c>
      <c r="B270" s="169" t="s">
        <v>1407</v>
      </c>
      <c r="C270" s="104" t="s">
        <v>585</v>
      </c>
      <c r="D270" s="104">
        <v>7</v>
      </c>
      <c r="E270" s="213"/>
      <c r="F270" s="421">
        <v>4</v>
      </c>
      <c r="G270" s="103">
        <v>384246121430101</v>
      </c>
      <c r="H270" s="103">
        <v>201304021405</v>
      </c>
      <c r="I270" s="103"/>
      <c r="J270" s="121" t="s">
        <v>857</v>
      </c>
      <c r="K270" s="180"/>
      <c r="L270" s="180"/>
      <c r="M270" s="104" t="s">
        <v>912</v>
      </c>
      <c r="N270" s="104"/>
      <c r="O270" s="104" t="s">
        <v>40</v>
      </c>
      <c r="P270" s="158">
        <v>41366</v>
      </c>
      <c r="Q270" s="113">
        <v>0.58680555555555558</v>
      </c>
      <c r="R270" s="121" t="s">
        <v>913</v>
      </c>
      <c r="S270" s="465" t="s">
        <v>913</v>
      </c>
      <c r="T270" s="575">
        <v>130.9</v>
      </c>
      <c r="U270" s="254">
        <v>141.5</v>
      </c>
      <c r="V270" s="105">
        <f t="shared" si="233"/>
        <v>10.599999999999994</v>
      </c>
      <c r="W270" s="233">
        <v>150</v>
      </c>
      <c r="X270" s="105">
        <f t="shared" si="234"/>
        <v>70.666666666666629</v>
      </c>
      <c r="Y270" s="281" t="str">
        <f t="shared" si="314"/>
        <v xml:space="preserve">  </v>
      </c>
      <c r="Z270" s="465" t="s">
        <v>913</v>
      </c>
      <c r="AA270" s="576">
        <v>129.69999999999999</v>
      </c>
      <c r="AB270" s="254">
        <v>140.5</v>
      </c>
      <c r="AC270" s="109">
        <f t="shared" si="235"/>
        <v>10.800000000000011</v>
      </c>
      <c r="AD270" s="233">
        <v>150</v>
      </c>
      <c r="AE270" s="127">
        <v>72.000000000000085</v>
      </c>
      <c r="AF270" s="281" t="str">
        <f t="shared" si="315"/>
        <v xml:space="preserve">  </v>
      </c>
      <c r="AG270" s="465" t="s">
        <v>913</v>
      </c>
      <c r="AH270" s="576">
        <v>130.30000000000001</v>
      </c>
      <c r="AI270" s="254">
        <v>142</v>
      </c>
      <c r="AJ270" s="109">
        <f t="shared" si="237"/>
        <v>11.699999999999989</v>
      </c>
      <c r="AK270" s="233">
        <v>150</v>
      </c>
      <c r="AL270" s="105">
        <f t="shared" si="295"/>
        <v>77.999999999999929</v>
      </c>
      <c r="AM270" s="281" t="str">
        <f t="shared" si="308"/>
        <v xml:space="preserve">  </v>
      </c>
      <c r="AN270" s="122">
        <f t="shared" si="296"/>
        <v>73.555555555555543</v>
      </c>
      <c r="AO270" s="122">
        <f t="shared" si="297"/>
        <v>3.9063101847215003</v>
      </c>
      <c r="AP270" s="122">
        <f t="shared" si="274"/>
        <v>5.3106936046062705</v>
      </c>
      <c r="AQ270" s="223">
        <f t="shared" si="298"/>
        <v>3</v>
      </c>
      <c r="AR270" s="429" t="str">
        <f t="shared" si="316"/>
        <v xml:space="preserve">  </v>
      </c>
      <c r="AS270" s="495"/>
      <c r="AT270" s="662" t="s">
        <v>178</v>
      </c>
      <c r="AU270" s="662" t="s">
        <v>178</v>
      </c>
      <c r="AV270" s="662" t="s">
        <v>178</v>
      </c>
      <c r="AW270" s="661" t="s">
        <v>2720</v>
      </c>
      <c r="AX270" s="661" t="s">
        <v>2720</v>
      </c>
      <c r="AY270" s="10"/>
      <c r="AZ270" s="334"/>
      <c r="BA270" s="662" t="s">
        <v>178</v>
      </c>
      <c r="BB270" s="662" t="s">
        <v>178</v>
      </c>
      <c r="BC270" s="662" t="s">
        <v>178</v>
      </c>
      <c r="BD270" s="661" t="s">
        <v>2720</v>
      </c>
      <c r="BE270" s="661" t="s">
        <v>2720</v>
      </c>
      <c r="BF270" s="10" t="str">
        <f t="shared" si="238"/>
        <v xml:space="preserve">  </v>
      </c>
      <c r="BG270" s="334"/>
      <c r="BH270" s="852" t="s">
        <v>178</v>
      </c>
      <c r="BI270" s="18"/>
      <c r="BJ270" s="28">
        <v>3.414584195154196</v>
      </c>
      <c r="BK270" s="28"/>
      <c r="BL270" s="28">
        <v>0.1</v>
      </c>
      <c r="BM270" s="28">
        <v>1</v>
      </c>
      <c r="BN270" s="31" t="str">
        <f t="shared" si="287"/>
        <v xml:space="preserve">  </v>
      </c>
      <c r="BP270" s="159"/>
      <c r="BQ270" s="733">
        <v>0.27749282870179626</v>
      </c>
      <c r="BR270" s="733"/>
      <c r="BS270" s="727">
        <v>6.0000000000000001E-3</v>
      </c>
      <c r="BT270" s="716">
        <v>0.01</v>
      </c>
      <c r="BU270" s="31" t="str">
        <f t="shared" si="288"/>
        <v xml:space="preserve">  </v>
      </c>
      <c r="BV270" s="520"/>
      <c r="BW270" s="105">
        <f t="shared" si="299"/>
        <v>8.1266945795508558</v>
      </c>
      <c r="BX270" s="771"/>
      <c r="BY270" s="33">
        <v>306.46165585929003</v>
      </c>
      <c r="BZ270" s="31"/>
      <c r="CA270" s="680">
        <v>2</v>
      </c>
      <c r="CB270" s="680">
        <v>13</v>
      </c>
      <c r="CC270" s="680" t="str">
        <f t="shared" si="300"/>
        <v xml:space="preserve">  </v>
      </c>
      <c r="CD270" s="498"/>
      <c r="CE270" s="127">
        <f t="shared" si="301"/>
        <v>21.65662368072315</v>
      </c>
      <c r="CF270" s="107"/>
      <c r="CG270" s="660">
        <v>0.5</v>
      </c>
      <c r="CH270" s="660">
        <v>3</v>
      </c>
      <c r="CI270" s="31" t="str">
        <f t="shared" si="242"/>
        <v xml:space="preserve">  </v>
      </c>
      <c r="CJ270" s="475"/>
      <c r="CK270" s="885">
        <v>33.969050828657124</v>
      </c>
      <c r="CL270" s="885"/>
      <c r="CM270" s="227">
        <v>0.6</v>
      </c>
      <c r="CN270" s="227">
        <v>0.8</v>
      </c>
      <c r="CO270" s="31" t="str">
        <f t="shared" si="317"/>
        <v xml:space="preserve">  </v>
      </c>
      <c r="CP270" s="828"/>
      <c r="CQ270" s="801">
        <f t="shared" si="318"/>
        <v>2.4457716596633161</v>
      </c>
      <c r="CR270" s="801"/>
      <c r="CS270" s="227">
        <v>0.1</v>
      </c>
      <c r="CT270" s="464">
        <v>0.13</v>
      </c>
      <c r="CU270" s="31" t="str">
        <f t="shared" si="244"/>
        <v xml:space="preserve">  </v>
      </c>
      <c r="CW270" s="771">
        <f t="shared" si="302"/>
        <v>11.084274387740631</v>
      </c>
      <c r="CX270" s="108">
        <v>12.878728054054504</v>
      </c>
      <c r="CY270" s="108"/>
      <c r="CZ270" s="10">
        <v>1.2</v>
      </c>
      <c r="DA270" s="910">
        <v>0.7</v>
      </c>
      <c r="DB270" s="675" t="str">
        <f t="shared" si="309"/>
        <v xml:space="preserve">  </v>
      </c>
      <c r="DC270" s="480"/>
      <c r="DD270" s="28">
        <f t="shared" si="310"/>
        <v>1.0045407882162505</v>
      </c>
      <c r="DE270" s="28"/>
      <c r="DF270" s="28">
        <v>0.2</v>
      </c>
      <c r="DG270" s="28">
        <v>0.12</v>
      </c>
      <c r="DH270" s="28" t="str">
        <f t="shared" si="311"/>
        <v xml:space="preserve">  </v>
      </c>
      <c r="DI270" s="335"/>
      <c r="DJ270" s="105">
        <f t="shared" si="312"/>
        <v>4.2023945925449455</v>
      </c>
      <c r="DK270" s="924">
        <f t="shared" si="313"/>
        <v>4.6384921446014946</v>
      </c>
      <c r="DL270" s="76"/>
    </row>
    <row r="271" spans="1:116" ht="15" x14ac:dyDescent="0.25">
      <c r="A271" s="536" t="s">
        <v>2279</v>
      </c>
      <c r="B271" s="173" t="s">
        <v>1408</v>
      </c>
      <c r="C271" s="419" t="s">
        <v>584</v>
      </c>
      <c r="D271" s="419">
        <v>9</v>
      </c>
      <c r="E271" s="213"/>
      <c r="F271" s="421">
        <v>1</v>
      </c>
      <c r="G271" s="420">
        <v>384129121404901</v>
      </c>
      <c r="H271" s="420">
        <v>201304031300</v>
      </c>
      <c r="I271" s="420"/>
      <c r="J271" s="102" t="s">
        <v>918</v>
      </c>
      <c r="K271" s="164" t="s">
        <v>1677</v>
      </c>
      <c r="L271" s="164" t="s">
        <v>1677</v>
      </c>
      <c r="M271" s="419" t="s">
        <v>920</v>
      </c>
      <c r="N271" s="419"/>
      <c r="O271" s="419"/>
      <c r="P271" s="117">
        <v>41367</v>
      </c>
      <c r="Q271" s="112">
        <v>0.54166666666666663</v>
      </c>
      <c r="R271" s="102" t="s">
        <v>919</v>
      </c>
      <c r="S271" s="465" t="s">
        <v>919</v>
      </c>
      <c r="T271" s="574">
        <v>132</v>
      </c>
      <c r="U271" s="251">
        <v>142.19999999999999</v>
      </c>
      <c r="V271" s="31">
        <f t="shared" si="233"/>
        <v>10.199999999999989</v>
      </c>
      <c r="W271" s="234">
        <v>125</v>
      </c>
      <c r="X271" s="31">
        <f t="shared" si="234"/>
        <v>81.599999999999909</v>
      </c>
      <c r="Y271" s="281" t="str">
        <f t="shared" si="314"/>
        <v xml:space="preserve">  </v>
      </c>
      <c r="Z271" s="465" t="s">
        <v>919</v>
      </c>
      <c r="AA271" s="574">
        <v>133.1</v>
      </c>
      <c r="AB271" s="251">
        <v>151.4</v>
      </c>
      <c r="AC271" s="33">
        <f t="shared" si="235"/>
        <v>18.300000000000011</v>
      </c>
      <c r="AD271" s="234">
        <v>250</v>
      </c>
      <c r="AE271" s="547">
        <v>73.200000000000045</v>
      </c>
      <c r="AF271" s="281" t="str">
        <f t="shared" si="315"/>
        <v xml:space="preserve">  </v>
      </c>
      <c r="AG271" s="465" t="s">
        <v>919</v>
      </c>
      <c r="AH271" s="574">
        <v>131.30000000000001</v>
      </c>
      <c r="AI271" s="251">
        <v>141.30000000000001</v>
      </c>
      <c r="AJ271" s="33">
        <f t="shared" si="237"/>
        <v>10</v>
      </c>
      <c r="AK271" s="234">
        <v>125</v>
      </c>
      <c r="AL271" s="31">
        <f t="shared" si="295"/>
        <v>80</v>
      </c>
      <c r="AM271" s="281" t="str">
        <f t="shared" si="308"/>
        <v xml:space="preserve">  </v>
      </c>
      <c r="AN271" s="49">
        <f t="shared" si="296"/>
        <v>78.266666666666652</v>
      </c>
      <c r="AO271" s="49">
        <f t="shared" si="297"/>
        <v>4.4601943156473354</v>
      </c>
      <c r="AP271" s="49">
        <f t="shared" si="274"/>
        <v>5.6987150540638885</v>
      </c>
      <c r="AQ271" s="9">
        <f t="shared" si="298"/>
        <v>3</v>
      </c>
      <c r="AR271" s="429" t="str">
        <f t="shared" si="316"/>
        <v xml:space="preserve">  </v>
      </c>
      <c r="AS271" s="494"/>
      <c r="AT271" s="662" t="s">
        <v>178</v>
      </c>
      <c r="AU271" s="662" t="s">
        <v>178</v>
      </c>
      <c r="AV271" s="662" t="s">
        <v>178</v>
      </c>
      <c r="AW271" s="661" t="s">
        <v>2720</v>
      </c>
      <c r="AX271" s="661" t="s">
        <v>2720</v>
      </c>
      <c r="AY271" s="10"/>
      <c r="AZ271" s="334"/>
      <c r="BA271" s="662" t="s">
        <v>178</v>
      </c>
      <c r="BB271" s="662" t="s">
        <v>178</v>
      </c>
      <c r="BC271" s="662" t="s">
        <v>178</v>
      </c>
      <c r="BD271" s="661" t="s">
        <v>2720</v>
      </c>
      <c r="BE271" s="661" t="s">
        <v>2720</v>
      </c>
      <c r="BF271" s="10" t="str">
        <f t="shared" si="238"/>
        <v xml:space="preserve">  </v>
      </c>
      <c r="BG271" s="334"/>
      <c r="BH271" s="852" t="s">
        <v>178</v>
      </c>
      <c r="BI271" s="18"/>
      <c r="BJ271" s="28">
        <v>2.8405049528988879</v>
      </c>
      <c r="BK271" s="28"/>
      <c r="BL271" s="28">
        <v>0.1</v>
      </c>
      <c r="BM271" s="28">
        <v>1</v>
      </c>
      <c r="BN271" s="31" t="str">
        <f t="shared" si="287"/>
        <v xml:space="preserve">  </v>
      </c>
      <c r="BP271" s="417"/>
      <c r="BQ271" s="716">
        <v>0.16671142000208877</v>
      </c>
      <c r="BS271" s="727">
        <v>6.0000000000000001E-3</v>
      </c>
      <c r="BT271" s="716">
        <v>0.01</v>
      </c>
      <c r="BU271" s="31" t="str">
        <f t="shared" si="288"/>
        <v xml:space="preserve">  </v>
      </c>
      <c r="BV271" s="520"/>
      <c r="BW271" s="31">
        <f t="shared" si="299"/>
        <v>5.869076898878518</v>
      </c>
      <c r="BX271" s="336"/>
      <c r="BY271" s="33">
        <v>301.03782354332384</v>
      </c>
      <c r="BZ271" s="31"/>
      <c r="CA271" s="680">
        <v>2</v>
      </c>
      <c r="CB271" s="680">
        <v>13</v>
      </c>
      <c r="CC271" s="680" t="str">
        <f t="shared" si="300"/>
        <v xml:space="preserve">  </v>
      </c>
      <c r="CD271" s="498"/>
      <c r="CE271" s="547">
        <f t="shared" si="301"/>
        <v>24.564686401135198</v>
      </c>
      <c r="CF271" s="457"/>
      <c r="CG271" s="660">
        <v>0.5</v>
      </c>
      <c r="CH271" s="660">
        <v>3</v>
      </c>
      <c r="CI271" s="31" t="str">
        <f t="shared" si="242"/>
        <v xml:space="preserve">  </v>
      </c>
      <c r="CK271" s="5">
        <v>14.571686365314013</v>
      </c>
      <c r="CL271" s="5"/>
      <c r="CM271" s="227">
        <v>0.6</v>
      </c>
      <c r="CN271" s="227">
        <v>0.8</v>
      </c>
      <c r="CO271" s="31" t="str">
        <f t="shared" si="317"/>
        <v xml:space="preserve">  </v>
      </c>
      <c r="CP271" s="658"/>
      <c r="CQ271" s="28">
        <f t="shared" si="318"/>
        <v>1.0666474419409864</v>
      </c>
      <c r="CR271" s="28"/>
      <c r="CS271" s="227">
        <v>0.1</v>
      </c>
      <c r="CT271" s="464">
        <v>0.13</v>
      </c>
      <c r="CU271" s="31" t="str">
        <f t="shared" si="244"/>
        <v xml:space="preserve">  </v>
      </c>
      <c r="CW271" s="336">
        <f t="shared" si="302"/>
        <v>4.8404835624307951</v>
      </c>
      <c r="CX271" s="227">
        <v>11.866573052485256</v>
      </c>
      <c r="CY271" s="227"/>
      <c r="CZ271" s="10">
        <v>1.2</v>
      </c>
      <c r="DA271" s="910">
        <v>0.7</v>
      </c>
      <c r="DB271" s="675" t="str">
        <f t="shared" si="309"/>
        <v xml:space="preserve">  </v>
      </c>
      <c r="DC271" s="519"/>
      <c r="DD271" s="28">
        <f t="shared" si="310"/>
        <v>0.94932584419882049</v>
      </c>
      <c r="DE271" s="28"/>
      <c r="DF271" s="28">
        <v>0.2</v>
      </c>
      <c r="DG271" s="28">
        <v>0.12</v>
      </c>
      <c r="DH271" s="28" t="str">
        <f t="shared" si="311"/>
        <v xml:space="preserve">  </v>
      </c>
      <c r="DI271" s="335"/>
      <c r="DJ271" s="31">
        <f t="shared" si="312"/>
        <v>3.9418877378302195</v>
      </c>
      <c r="DK271" s="550">
        <f t="shared" si="313"/>
        <v>3.8645958214021801</v>
      </c>
    </row>
    <row r="272" spans="1:116" ht="45" x14ac:dyDescent="0.25">
      <c r="A272" s="536" t="s">
        <v>2280</v>
      </c>
      <c r="B272" s="173" t="s">
        <v>1409</v>
      </c>
      <c r="C272" s="419" t="s">
        <v>584</v>
      </c>
      <c r="D272" s="419">
        <v>9</v>
      </c>
      <c r="E272" s="213"/>
      <c r="F272" s="421">
        <v>1</v>
      </c>
      <c r="G272" s="420">
        <v>384129121411501</v>
      </c>
      <c r="H272" s="420">
        <v>201304031330</v>
      </c>
      <c r="I272" s="420"/>
      <c r="J272" s="111" t="s">
        <v>921</v>
      </c>
      <c r="K272" s="164" t="s">
        <v>1678</v>
      </c>
      <c r="L272" s="164" t="s">
        <v>1678</v>
      </c>
      <c r="M272" s="419" t="s">
        <v>923</v>
      </c>
      <c r="N272" s="419"/>
      <c r="O272" s="419"/>
      <c r="P272" s="117">
        <v>41367</v>
      </c>
      <c r="Q272" s="112">
        <v>0.5625</v>
      </c>
      <c r="R272" s="111" t="s">
        <v>922</v>
      </c>
      <c r="S272" s="577" t="s">
        <v>922</v>
      </c>
      <c r="T272" s="224">
        <v>132.30000000000001</v>
      </c>
      <c r="U272" s="578">
        <v>146</v>
      </c>
      <c r="V272" s="224">
        <f t="shared" ref="V272:V283" si="319">U272-T272</f>
        <v>13.699999999999989</v>
      </c>
      <c r="W272" s="287">
        <v>250</v>
      </c>
      <c r="X272" s="224">
        <f t="shared" ref="X272:X276" si="320">V272/(W272/1000)</f>
        <v>54.799999999999955</v>
      </c>
      <c r="Y272" s="281" t="str">
        <f t="shared" si="314"/>
        <v xml:space="preserve">  </v>
      </c>
      <c r="Z272" s="577" t="s">
        <v>922</v>
      </c>
      <c r="AA272" s="224">
        <v>130.6</v>
      </c>
      <c r="AB272" s="578">
        <v>150.4</v>
      </c>
      <c r="AC272" s="249">
        <f t="shared" ref="AC272:AC283" si="321">AB272-AA272</f>
        <v>19.800000000000011</v>
      </c>
      <c r="AD272" s="287">
        <v>375</v>
      </c>
      <c r="AE272" s="551">
        <v>52.800000000000033</v>
      </c>
      <c r="AF272" s="281" t="str">
        <f t="shared" si="315"/>
        <v xml:space="preserve">  </v>
      </c>
      <c r="AG272" s="577" t="s">
        <v>922</v>
      </c>
      <c r="AH272" s="224">
        <v>131.6</v>
      </c>
      <c r="AI272" s="578">
        <v>147.10000000000002</v>
      </c>
      <c r="AJ272" s="249">
        <f t="shared" ref="AJ272:AJ283" si="322">AI272-AH272</f>
        <v>15.500000000000028</v>
      </c>
      <c r="AK272" s="287">
        <v>250</v>
      </c>
      <c r="AL272" s="224">
        <f t="shared" si="295"/>
        <v>62.000000000000114</v>
      </c>
      <c r="AM272" s="281" t="str">
        <f t="shared" si="308"/>
        <v xml:space="preserve">  </v>
      </c>
      <c r="AN272" s="224">
        <f t="shared" si="296"/>
        <v>56.533333333333367</v>
      </c>
      <c r="AO272" s="224">
        <f t="shared" si="297"/>
        <v>4.8387326164331412</v>
      </c>
      <c r="AP272" s="224">
        <f t="shared" si="274"/>
        <v>8.5590789205774858</v>
      </c>
      <c r="AQ272" s="225">
        <f t="shared" si="298"/>
        <v>3</v>
      </c>
      <c r="AR272" s="429" t="str">
        <f t="shared" si="316"/>
        <v xml:space="preserve">  </v>
      </c>
      <c r="AS272" s="497"/>
      <c r="AT272" s="662" t="s">
        <v>178</v>
      </c>
      <c r="AU272" s="662" t="s">
        <v>178</v>
      </c>
      <c r="AV272" s="662" t="s">
        <v>178</v>
      </c>
      <c r="AW272" s="661" t="s">
        <v>2720</v>
      </c>
      <c r="AX272" s="661" t="s">
        <v>2720</v>
      </c>
      <c r="AY272" s="10"/>
      <c r="AZ272" s="334"/>
      <c r="BA272" s="662" t="s">
        <v>178</v>
      </c>
      <c r="BB272" s="662" t="s">
        <v>178</v>
      </c>
      <c r="BC272" s="662" t="s">
        <v>178</v>
      </c>
      <c r="BD272" s="661" t="s">
        <v>2720</v>
      </c>
      <c r="BE272" s="661" t="s">
        <v>2720</v>
      </c>
      <c r="BF272" s="10" t="str">
        <f t="shared" ref="BF272:BF335" si="323">IF(BB272&lt;BF$5,"&lt;MDL",IF(BB272&lt;BF$6,"E, &lt;RL",IF(BB272&gt;BF$6,"  ",)))</f>
        <v xml:space="preserve">  </v>
      </c>
      <c r="BG272" s="334"/>
      <c r="BH272" s="852" t="s">
        <v>178</v>
      </c>
      <c r="BI272" s="18"/>
      <c r="BJ272" s="28">
        <v>4.4677627072489967</v>
      </c>
      <c r="BK272" s="28"/>
      <c r="BL272" s="28">
        <v>0.1</v>
      </c>
      <c r="BM272" s="28">
        <v>1</v>
      </c>
      <c r="BN272" s="31" t="str">
        <f t="shared" ref="BN272:BN275" si="324">IF(BJ272&lt;BL272,"&lt;MDL",IF(BJ272&lt;BM272,"E, &lt;RL",IF(BJ272&gt;BM272,"  ",)))</f>
        <v xml:space="preserve">  </v>
      </c>
      <c r="BP272" s="417"/>
      <c r="BQ272" s="716">
        <v>4.1789624061130182E-2</v>
      </c>
      <c r="BR272" s="716">
        <v>8.6790593246828529E-4</v>
      </c>
      <c r="BS272" s="727">
        <v>6.0000000000000001E-3</v>
      </c>
      <c r="BT272" s="716">
        <v>0.01</v>
      </c>
      <c r="BU272" s="31" t="str">
        <f t="shared" ref="BU272:BU275" si="325">IF(BQ272&lt;BS272,"&lt;MDL",IF(BQ272&lt;BT272,"E, &lt;RL",IF(BQ272&gt;BT272,"  ",)))</f>
        <v xml:space="preserve">  </v>
      </c>
      <c r="BV272" s="520"/>
      <c r="BW272" s="31">
        <f t="shared" si="299"/>
        <v>0.93535907789655071</v>
      </c>
      <c r="BX272" s="794" t="s">
        <v>3037</v>
      </c>
      <c r="BY272" s="33">
        <v>376.24158119899528</v>
      </c>
      <c r="BZ272" s="31"/>
      <c r="CA272" s="680">
        <v>2</v>
      </c>
      <c r="CB272" s="680">
        <v>13</v>
      </c>
      <c r="CC272" s="680" t="str">
        <f t="shared" si="300"/>
        <v xml:space="preserve">  </v>
      </c>
      <c r="CD272" s="498"/>
      <c r="CE272" s="547">
        <f t="shared" si="301"/>
        <v>20.618038649704925</v>
      </c>
      <c r="CF272" s="547"/>
      <c r="CG272" s="660">
        <v>0.5</v>
      </c>
      <c r="CH272" s="660">
        <v>3</v>
      </c>
      <c r="CI272" s="31" t="str">
        <f t="shared" ref="CI272:CI334" si="326">IF(CE272&lt;CG$10,"&lt;MDL",IF(CE272&lt;CH$10,"E, &lt;RL",IF(CE272&gt;CH$10,"  ",)))</f>
        <v xml:space="preserve">  </v>
      </c>
      <c r="CK272" s="227">
        <v>18.581062055129518</v>
      </c>
      <c r="CL272" s="227"/>
      <c r="CM272" s="227">
        <v>0.6</v>
      </c>
      <c r="CN272" s="227">
        <v>0.8</v>
      </c>
      <c r="CO272" s="31" t="str">
        <f t="shared" si="317"/>
        <v xml:space="preserve">  </v>
      </c>
      <c r="CP272" s="658"/>
      <c r="CQ272" s="28">
        <f t="shared" si="318"/>
        <v>0.98108007651083917</v>
      </c>
      <c r="CR272" s="28"/>
      <c r="CS272" s="227">
        <v>0.1</v>
      </c>
      <c r="CT272" s="464">
        <v>0.13</v>
      </c>
      <c r="CU272" s="31" t="str">
        <f t="shared" ref="CU272:CU335" si="327">IF(CQ272&lt;CS272,"&lt;MDL",IF(CQ272&lt;CT272,"E, &lt;RL",IF(CQ272&gt;CT272,"  ",)))</f>
        <v xml:space="preserve">  </v>
      </c>
      <c r="CW272" s="336">
        <f t="shared" si="302"/>
        <v>4.9385987577226187</v>
      </c>
      <c r="CX272" s="227">
        <v>14.301403905842578</v>
      </c>
      <c r="CY272" s="227"/>
      <c r="CZ272" s="10">
        <v>1.2</v>
      </c>
      <c r="DA272" s="910">
        <v>0.7</v>
      </c>
      <c r="DB272" s="675" t="str">
        <f t="shared" si="309"/>
        <v xml:space="preserve">  </v>
      </c>
      <c r="DC272" s="519"/>
      <c r="DD272" s="28">
        <f t="shared" si="310"/>
        <v>0.88668704216224148</v>
      </c>
      <c r="DE272" s="28"/>
      <c r="DF272" s="28">
        <v>0.2</v>
      </c>
      <c r="DG272" s="28">
        <v>0.12</v>
      </c>
      <c r="DH272" s="28" t="str">
        <f t="shared" si="311"/>
        <v xml:space="preserve">  </v>
      </c>
      <c r="DI272" s="335"/>
      <c r="DJ272" s="31">
        <f t="shared" si="312"/>
        <v>3.8011226351609779</v>
      </c>
      <c r="DK272" s="550">
        <f t="shared" si="313"/>
        <v>4.3005402076638903</v>
      </c>
      <c r="DL272" s="30" t="s">
        <v>946</v>
      </c>
    </row>
    <row r="273" spans="1:116" ht="15" x14ac:dyDescent="0.25">
      <c r="A273" s="536" t="s">
        <v>2281</v>
      </c>
      <c r="B273" s="173" t="s">
        <v>1410</v>
      </c>
      <c r="C273" s="419" t="s">
        <v>584</v>
      </c>
      <c r="D273" s="419">
        <v>7</v>
      </c>
      <c r="E273" s="213"/>
      <c r="F273" s="421">
        <v>1</v>
      </c>
      <c r="G273" s="420">
        <v>384147121422401</v>
      </c>
      <c r="H273" s="420">
        <v>201304031430</v>
      </c>
      <c r="I273" s="420"/>
      <c r="J273" s="102" t="s">
        <v>927</v>
      </c>
      <c r="K273" s="164" t="s">
        <v>1684</v>
      </c>
      <c r="L273" s="164" t="s">
        <v>1684</v>
      </c>
      <c r="M273" s="419" t="s">
        <v>929</v>
      </c>
      <c r="N273" s="419" t="s">
        <v>1685</v>
      </c>
      <c r="O273" s="419"/>
      <c r="P273" s="419" t="s">
        <v>1686</v>
      </c>
      <c r="Q273" s="112">
        <v>0.60416666666666663</v>
      </c>
      <c r="R273" s="102" t="s">
        <v>928</v>
      </c>
      <c r="S273" s="465" t="s">
        <v>928</v>
      </c>
      <c r="T273" s="574">
        <v>133.5</v>
      </c>
      <c r="U273" s="251">
        <v>140</v>
      </c>
      <c r="V273" s="31">
        <f t="shared" si="319"/>
        <v>6.5</v>
      </c>
      <c r="W273" s="234">
        <v>375</v>
      </c>
      <c r="X273" s="31">
        <f t="shared" si="320"/>
        <v>17.333333333333332</v>
      </c>
      <c r="Y273" s="281" t="str">
        <f t="shared" si="314"/>
        <v xml:space="preserve">  </v>
      </c>
      <c r="Z273" s="465" t="s">
        <v>928</v>
      </c>
      <c r="AA273" s="574">
        <v>131.9</v>
      </c>
      <c r="AB273" s="251">
        <v>138.30000000000001</v>
      </c>
      <c r="AC273" s="33">
        <f t="shared" si="321"/>
        <v>6.4000000000000057</v>
      </c>
      <c r="AD273" s="234">
        <v>375</v>
      </c>
      <c r="AE273" s="547">
        <v>17.066666666666681</v>
      </c>
      <c r="AF273" s="281" t="str">
        <f t="shared" si="315"/>
        <v xml:space="preserve">  </v>
      </c>
      <c r="AG273" s="465" t="s">
        <v>928</v>
      </c>
      <c r="AH273" s="574">
        <v>131.80000000000001</v>
      </c>
      <c r="AI273" s="251">
        <v>138.1</v>
      </c>
      <c r="AJ273" s="33">
        <f t="shared" si="322"/>
        <v>6.2999999999999829</v>
      </c>
      <c r="AK273" s="234">
        <v>375</v>
      </c>
      <c r="AL273" s="31">
        <f t="shared" si="295"/>
        <v>16.799999999999955</v>
      </c>
      <c r="AM273" s="281" t="str">
        <f t="shared" si="308"/>
        <v xml:space="preserve">  </v>
      </c>
      <c r="AN273" s="49">
        <f t="shared" si="296"/>
        <v>17.066666666666656</v>
      </c>
      <c r="AO273" s="49">
        <f t="shared" si="297"/>
        <v>0.26666666666668881</v>
      </c>
      <c r="AP273" s="49">
        <f t="shared" si="274"/>
        <v>1.5625000000001308</v>
      </c>
      <c r="AQ273" s="9">
        <f t="shared" si="298"/>
        <v>3</v>
      </c>
      <c r="AR273" s="429" t="str">
        <f t="shared" si="316"/>
        <v xml:space="preserve">  </v>
      </c>
      <c r="AS273" s="494"/>
      <c r="AT273" s="662" t="s">
        <v>178</v>
      </c>
      <c r="AU273" s="662" t="s">
        <v>178</v>
      </c>
      <c r="AV273" s="662" t="s">
        <v>178</v>
      </c>
      <c r="AW273" s="661" t="s">
        <v>2720</v>
      </c>
      <c r="AX273" s="661" t="s">
        <v>2720</v>
      </c>
      <c r="AY273" s="10"/>
      <c r="AZ273" s="334"/>
      <c r="BA273" s="662" t="s">
        <v>178</v>
      </c>
      <c r="BB273" s="662" t="s">
        <v>178</v>
      </c>
      <c r="BC273" s="662" t="s">
        <v>178</v>
      </c>
      <c r="BD273" s="661" t="s">
        <v>2720</v>
      </c>
      <c r="BE273" s="661" t="s">
        <v>2720</v>
      </c>
      <c r="BF273" s="10" t="str">
        <f t="shared" si="323"/>
        <v xml:space="preserve">  </v>
      </c>
      <c r="BG273" s="334"/>
      <c r="BH273" s="852" t="s">
        <v>178</v>
      </c>
      <c r="BI273" s="18"/>
      <c r="BJ273" s="28">
        <v>3.9085366565090971</v>
      </c>
      <c r="BK273" s="28"/>
      <c r="BL273" s="28">
        <v>0.1</v>
      </c>
      <c r="BM273" s="28">
        <v>1</v>
      </c>
      <c r="BN273" s="31" t="str">
        <f t="shared" si="324"/>
        <v xml:space="preserve">  </v>
      </c>
      <c r="BP273" s="417"/>
      <c r="BQ273" s="716">
        <v>1.2529241642417954</v>
      </c>
      <c r="BS273" s="727">
        <v>6.0000000000000001E-3</v>
      </c>
      <c r="BT273" s="716">
        <v>0.01</v>
      </c>
      <c r="BU273" s="31" t="str">
        <f t="shared" si="325"/>
        <v xml:space="preserve">  </v>
      </c>
      <c r="BV273" s="520"/>
      <c r="BW273" s="31">
        <f t="shared" si="299"/>
        <v>32.056093478239056</v>
      </c>
      <c r="BX273" s="336"/>
      <c r="BY273" s="33">
        <v>506.23697513127183</v>
      </c>
      <c r="BZ273" s="31"/>
      <c r="CA273" s="680">
        <v>2</v>
      </c>
      <c r="CB273" s="680">
        <v>13</v>
      </c>
      <c r="CC273" s="680" t="str">
        <f t="shared" si="300"/>
        <v xml:space="preserve">  </v>
      </c>
      <c r="CD273" s="498"/>
      <c r="CE273" s="547">
        <f t="shared" si="301"/>
        <v>8.7747742356087119</v>
      </c>
      <c r="CF273" s="457"/>
      <c r="CG273" s="660">
        <v>0.5</v>
      </c>
      <c r="CH273" s="660">
        <v>3</v>
      </c>
      <c r="CI273" s="31" t="str">
        <f t="shared" si="326"/>
        <v xml:space="preserve">  </v>
      </c>
      <c r="CK273" s="5">
        <v>374.08657799073205</v>
      </c>
      <c r="CL273" s="5"/>
      <c r="CM273" s="227">
        <v>0.6</v>
      </c>
      <c r="CN273" s="227">
        <v>0.8</v>
      </c>
      <c r="CO273" s="31" t="str">
        <f t="shared" si="317"/>
        <v xml:space="preserve">  </v>
      </c>
      <c r="CP273" s="658"/>
      <c r="CQ273" s="28">
        <f t="shared" si="318"/>
        <v>6.3844109310418329</v>
      </c>
      <c r="CR273" s="28"/>
      <c r="CS273" s="227">
        <v>0.1</v>
      </c>
      <c r="CT273" s="464">
        <v>0.13</v>
      </c>
      <c r="CU273" s="31" t="str">
        <f t="shared" si="327"/>
        <v xml:space="preserve">  </v>
      </c>
      <c r="CW273" s="336">
        <f t="shared" si="302"/>
        <v>73.895546229851732</v>
      </c>
      <c r="CX273" s="227">
        <v>15.300659756730527</v>
      </c>
      <c r="CY273" s="227"/>
      <c r="CZ273" s="10">
        <v>1.2</v>
      </c>
      <c r="DA273" s="910">
        <v>0.7</v>
      </c>
      <c r="DB273" s="675" t="str">
        <f t="shared" si="309"/>
        <v xml:space="preserve">  </v>
      </c>
      <c r="DC273" s="519"/>
      <c r="DD273" s="28">
        <f t="shared" si="310"/>
        <v>0.25705108391307213</v>
      </c>
      <c r="DE273" s="28"/>
      <c r="DF273" s="28">
        <v>0.2</v>
      </c>
      <c r="DG273" s="28">
        <v>0.12</v>
      </c>
      <c r="DH273" s="28" t="str">
        <f t="shared" si="311"/>
        <v xml:space="preserve">  </v>
      </c>
      <c r="DI273" s="335"/>
      <c r="DJ273" s="31">
        <f t="shared" si="312"/>
        <v>3.0224303060366</v>
      </c>
      <c r="DK273" s="550">
        <f t="shared" si="313"/>
        <v>2.9294324504662352</v>
      </c>
    </row>
    <row r="274" spans="1:116" ht="15" x14ac:dyDescent="0.25">
      <c r="A274" s="536" t="s">
        <v>2282</v>
      </c>
      <c r="B274" s="169" t="s">
        <v>1411</v>
      </c>
      <c r="C274" s="104" t="s">
        <v>585</v>
      </c>
      <c r="D274" s="104">
        <v>7</v>
      </c>
      <c r="E274" s="213"/>
      <c r="F274" s="421">
        <v>4</v>
      </c>
      <c r="G274" s="103">
        <v>384147121422401</v>
      </c>
      <c r="H274" s="103">
        <v>201304031435</v>
      </c>
      <c r="I274" s="103"/>
      <c r="J274" s="121" t="s">
        <v>930</v>
      </c>
      <c r="K274" s="180" t="s">
        <v>1684</v>
      </c>
      <c r="L274" s="180" t="s">
        <v>1684</v>
      </c>
      <c r="M274" s="104" t="s">
        <v>929</v>
      </c>
      <c r="N274" s="419" t="s">
        <v>1685</v>
      </c>
      <c r="O274" s="104" t="s">
        <v>40</v>
      </c>
      <c r="P274" s="419" t="s">
        <v>1686</v>
      </c>
      <c r="Q274" s="112">
        <v>0.60763888888888895</v>
      </c>
      <c r="R274" s="121" t="s">
        <v>931</v>
      </c>
      <c r="S274" s="465" t="s">
        <v>931</v>
      </c>
      <c r="T274" s="576">
        <v>127</v>
      </c>
      <c r="U274" s="254">
        <v>132.6</v>
      </c>
      <c r="V274" s="105">
        <f t="shared" si="319"/>
        <v>5.5999999999999943</v>
      </c>
      <c r="W274" s="233">
        <v>375</v>
      </c>
      <c r="X274" s="105">
        <f t="shared" si="320"/>
        <v>14.933333333333318</v>
      </c>
      <c r="Y274" s="281" t="str">
        <f t="shared" si="314"/>
        <v xml:space="preserve">  </v>
      </c>
      <c r="Z274" s="465" t="s">
        <v>931</v>
      </c>
      <c r="AA274" s="576">
        <v>127.6</v>
      </c>
      <c r="AB274" s="254">
        <v>132.89999999999998</v>
      </c>
      <c r="AC274" s="109">
        <f t="shared" si="321"/>
        <v>5.2999999999999829</v>
      </c>
      <c r="AD274" s="233">
        <v>375</v>
      </c>
      <c r="AE274" s="127">
        <v>14.133333333333288</v>
      </c>
      <c r="AF274" s="281" t="str">
        <f t="shared" si="315"/>
        <v xml:space="preserve">  </v>
      </c>
      <c r="AG274" s="465" t="s">
        <v>931</v>
      </c>
      <c r="AH274" s="576">
        <v>123.9</v>
      </c>
      <c r="AI274" s="254">
        <v>129.1</v>
      </c>
      <c r="AJ274" s="109">
        <f t="shared" si="322"/>
        <v>5.1999999999999886</v>
      </c>
      <c r="AK274" s="233">
        <v>375</v>
      </c>
      <c r="AL274" s="105">
        <f t="shared" si="295"/>
        <v>13.866666666666637</v>
      </c>
      <c r="AM274" s="281" t="str">
        <f t="shared" si="308"/>
        <v xml:space="preserve">  </v>
      </c>
      <c r="AN274" s="122">
        <f t="shared" si="296"/>
        <v>14.311111111111082</v>
      </c>
      <c r="AO274" s="122">
        <f t="shared" si="297"/>
        <v>0.55511093319097904</v>
      </c>
      <c r="AP274" s="122">
        <f t="shared" si="274"/>
        <v>3.8788807443469109</v>
      </c>
      <c r="AQ274" s="223">
        <f t="shared" si="298"/>
        <v>3</v>
      </c>
      <c r="AR274" s="429" t="str">
        <f t="shared" si="316"/>
        <v xml:space="preserve">  </v>
      </c>
      <c r="AS274" s="495"/>
      <c r="AT274" s="662" t="s">
        <v>178</v>
      </c>
      <c r="AU274" s="662" t="s">
        <v>178</v>
      </c>
      <c r="AV274" s="662" t="s">
        <v>178</v>
      </c>
      <c r="AW274" s="661" t="s">
        <v>2720</v>
      </c>
      <c r="AX274" s="661" t="s">
        <v>2720</v>
      </c>
      <c r="AY274" s="10"/>
      <c r="AZ274" s="334"/>
      <c r="BA274" s="662" t="s">
        <v>178</v>
      </c>
      <c r="BB274" s="662" t="s">
        <v>178</v>
      </c>
      <c r="BC274" s="662" t="s">
        <v>178</v>
      </c>
      <c r="BD274" s="661" t="s">
        <v>2720</v>
      </c>
      <c r="BE274" s="661" t="s">
        <v>2720</v>
      </c>
      <c r="BF274" s="10" t="str">
        <f t="shared" si="323"/>
        <v xml:space="preserve">  </v>
      </c>
      <c r="BG274" s="334"/>
      <c r="BH274" s="852" t="s">
        <v>178</v>
      </c>
      <c r="BI274" s="18"/>
      <c r="BJ274" s="28">
        <v>3.6449649795985004</v>
      </c>
      <c r="BK274" s="28"/>
      <c r="BL274" s="28">
        <v>0.1</v>
      </c>
      <c r="BM274" s="28">
        <v>1</v>
      </c>
      <c r="BN274" s="31" t="str">
        <f t="shared" si="324"/>
        <v xml:space="preserve">  </v>
      </c>
      <c r="BP274" s="159"/>
      <c r="BQ274" s="733">
        <v>1.2538973416547903</v>
      </c>
      <c r="BR274" s="733"/>
      <c r="BS274" s="727">
        <v>6.0000000000000001E-3</v>
      </c>
      <c r="BT274" s="716">
        <v>0.01</v>
      </c>
      <c r="BU274" s="31" t="str">
        <f t="shared" si="325"/>
        <v xml:space="preserve">  </v>
      </c>
      <c r="BV274" s="520"/>
      <c r="BW274" s="105">
        <f t="shared" si="299"/>
        <v>34.400806281351691</v>
      </c>
      <c r="BX274" s="771"/>
      <c r="BY274" s="33">
        <v>426.63755203008031</v>
      </c>
      <c r="BZ274" s="31"/>
      <c r="CA274" s="680">
        <v>2</v>
      </c>
      <c r="CB274" s="680">
        <v>13</v>
      </c>
      <c r="CC274" s="680" t="str">
        <f t="shared" si="300"/>
        <v xml:space="preserve">  </v>
      </c>
      <c r="CD274" s="498"/>
      <c r="CE274" s="127">
        <f t="shared" si="301"/>
        <v>6.3711207769825258</v>
      </c>
      <c r="CF274" s="107"/>
      <c r="CG274" s="660">
        <v>0.5</v>
      </c>
      <c r="CH274" s="660">
        <v>3</v>
      </c>
      <c r="CI274" s="31" t="str">
        <f t="shared" si="326"/>
        <v xml:space="preserve">  </v>
      </c>
      <c r="CJ274" s="475"/>
      <c r="CK274" s="885">
        <v>268.52962266320583</v>
      </c>
      <c r="CL274" s="885"/>
      <c r="CM274" s="227">
        <v>0.6</v>
      </c>
      <c r="CN274" s="227">
        <v>0.8</v>
      </c>
      <c r="CO274" s="31" t="str">
        <f t="shared" si="317"/>
        <v xml:space="preserve">  </v>
      </c>
      <c r="CP274" s="828"/>
      <c r="CQ274" s="801">
        <f t="shared" si="318"/>
        <v>3.7952186669732968</v>
      </c>
      <c r="CR274" s="801"/>
      <c r="CS274" s="227">
        <v>0.1</v>
      </c>
      <c r="CT274" s="464">
        <v>0.13</v>
      </c>
      <c r="CU274" s="31" t="str">
        <f t="shared" si="327"/>
        <v xml:space="preserve">  </v>
      </c>
      <c r="CW274" s="771">
        <f t="shared" si="302"/>
        <v>62.940925238637455</v>
      </c>
      <c r="CX274" s="108">
        <v>21.214209664097915</v>
      </c>
      <c r="CY274" s="108"/>
      <c r="CZ274" s="10">
        <v>1.2</v>
      </c>
      <c r="DA274" s="910">
        <v>0.7</v>
      </c>
      <c r="DB274" s="675" t="str">
        <f t="shared" si="309"/>
        <v xml:space="preserve">  </v>
      </c>
      <c r="DC274" s="480"/>
      <c r="DD274" s="28">
        <f t="shared" si="310"/>
        <v>0.29417037400882379</v>
      </c>
      <c r="DE274" s="28"/>
      <c r="DF274" s="28">
        <v>0.2</v>
      </c>
      <c r="DG274" s="28">
        <v>0.12</v>
      </c>
      <c r="DH274" s="28" t="str">
        <f t="shared" si="311"/>
        <v xml:space="preserve">  </v>
      </c>
      <c r="DI274" s="335"/>
      <c r="DJ274" s="105">
        <f t="shared" si="312"/>
        <v>4.9724196951613386</v>
      </c>
      <c r="DK274" s="924">
        <f t="shared" si="313"/>
        <v>4.6172468597926661</v>
      </c>
      <c r="DL274" s="76"/>
    </row>
    <row r="275" spans="1:116" ht="15" x14ac:dyDescent="0.25">
      <c r="A275" s="536" t="s">
        <v>2283</v>
      </c>
      <c r="B275" s="173" t="s">
        <v>1412</v>
      </c>
      <c r="C275" s="419" t="s">
        <v>584</v>
      </c>
      <c r="D275" s="419">
        <v>9</v>
      </c>
      <c r="E275" s="213"/>
      <c r="F275" s="421">
        <v>1</v>
      </c>
      <c r="G275" s="420">
        <v>384151121422801</v>
      </c>
      <c r="H275" s="420">
        <v>201304031440</v>
      </c>
      <c r="I275" s="420"/>
      <c r="J275" s="102" t="s">
        <v>924</v>
      </c>
      <c r="K275" s="164" t="s">
        <v>1687</v>
      </c>
      <c r="L275" s="164" t="s">
        <v>1687</v>
      </c>
      <c r="M275" s="419" t="s">
        <v>926</v>
      </c>
      <c r="N275" s="419"/>
      <c r="O275" s="419"/>
      <c r="P275" s="117">
        <v>41367</v>
      </c>
      <c r="Q275" s="112">
        <v>0.61111111111111105</v>
      </c>
      <c r="R275" s="102" t="s">
        <v>925</v>
      </c>
      <c r="S275" s="465" t="s">
        <v>925</v>
      </c>
      <c r="T275" s="566">
        <v>125.8</v>
      </c>
      <c r="U275" s="251">
        <v>131.70000000000002</v>
      </c>
      <c r="V275" s="31">
        <f t="shared" si="319"/>
        <v>5.9000000000000199</v>
      </c>
      <c r="W275" s="234">
        <v>275</v>
      </c>
      <c r="X275" s="31">
        <f t="shared" si="320"/>
        <v>21.454545454545524</v>
      </c>
      <c r="Y275" s="281" t="str">
        <f t="shared" si="314"/>
        <v xml:space="preserve">  </v>
      </c>
      <c r="Z275" s="465" t="s">
        <v>925</v>
      </c>
      <c r="AA275" s="574">
        <v>124.4</v>
      </c>
      <c r="AB275" s="251">
        <v>129.80000000000001</v>
      </c>
      <c r="AC275" s="33">
        <f t="shared" si="321"/>
        <v>5.4000000000000057</v>
      </c>
      <c r="AD275" s="234">
        <v>275</v>
      </c>
      <c r="AE275" s="547">
        <v>19.636363636363654</v>
      </c>
      <c r="AF275" s="281" t="str">
        <f t="shared" si="315"/>
        <v xml:space="preserve">  </v>
      </c>
      <c r="AG275" s="465" t="s">
        <v>925</v>
      </c>
      <c r="AH275" s="574">
        <v>123.3</v>
      </c>
      <c r="AI275" s="251">
        <v>128.39999999999998</v>
      </c>
      <c r="AJ275" s="33">
        <f t="shared" si="322"/>
        <v>5.0999999999999801</v>
      </c>
      <c r="AK275" s="234">
        <v>275</v>
      </c>
      <c r="AL275" s="31">
        <f t="shared" si="295"/>
        <v>18.545454545454472</v>
      </c>
      <c r="AM275" s="281" t="str">
        <f t="shared" si="308"/>
        <v xml:space="preserve">  </v>
      </c>
      <c r="AN275" s="49">
        <f t="shared" si="296"/>
        <v>19.878787878787886</v>
      </c>
      <c r="AO275" s="49">
        <f t="shared" si="297"/>
        <v>1.4696188670282073</v>
      </c>
      <c r="AP275" s="49">
        <f t="shared" si="274"/>
        <v>7.3928997884040895</v>
      </c>
      <c r="AQ275" s="9">
        <f t="shared" si="298"/>
        <v>3</v>
      </c>
      <c r="AR275" s="429" t="str">
        <f t="shared" si="316"/>
        <v xml:space="preserve">  </v>
      </c>
      <c r="AS275" s="494"/>
      <c r="AT275" s="662" t="s">
        <v>178</v>
      </c>
      <c r="AU275" s="662" t="s">
        <v>178</v>
      </c>
      <c r="AV275" s="662" t="s">
        <v>178</v>
      </c>
      <c r="AW275" s="661" t="s">
        <v>2720</v>
      </c>
      <c r="AX275" s="661" t="s">
        <v>2720</v>
      </c>
      <c r="AY275" s="10"/>
      <c r="AZ275" s="334"/>
      <c r="BA275" s="662" t="s">
        <v>178</v>
      </c>
      <c r="BB275" s="662" t="s">
        <v>178</v>
      </c>
      <c r="BC275" s="662" t="s">
        <v>178</v>
      </c>
      <c r="BD275" s="661" t="s">
        <v>2720</v>
      </c>
      <c r="BE275" s="661" t="s">
        <v>2720</v>
      </c>
      <c r="BF275" s="10" t="str">
        <f t="shared" si="323"/>
        <v xml:space="preserve">  </v>
      </c>
      <c r="BG275" s="334"/>
      <c r="BH275" s="852" t="s">
        <v>178</v>
      </c>
      <c r="BI275" s="18"/>
      <c r="BJ275" s="28">
        <v>1.4585892845840431</v>
      </c>
      <c r="BK275" s="28"/>
      <c r="BL275" s="28">
        <v>0.1</v>
      </c>
      <c r="BM275" s="28">
        <v>1</v>
      </c>
      <c r="BN275" s="31" t="str">
        <f t="shared" si="324"/>
        <v xml:space="preserve">  </v>
      </c>
      <c r="BP275" s="417"/>
      <c r="BQ275" s="716">
        <v>0.28380521706458867</v>
      </c>
      <c r="BS275" s="727">
        <v>6.0000000000000001E-3</v>
      </c>
      <c r="BT275" s="716">
        <v>0.01</v>
      </c>
      <c r="BU275" s="31" t="str">
        <f t="shared" si="325"/>
        <v xml:space="preserve">  </v>
      </c>
      <c r="BV275" s="520"/>
      <c r="BW275" s="31">
        <f t="shared" si="299"/>
        <v>19.45751419293633</v>
      </c>
      <c r="BX275" s="336"/>
      <c r="BY275" s="33">
        <v>282.78397989062421</v>
      </c>
      <c r="BZ275" s="31"/>
      <c r="CA275" s="680">
        <v>2</v>
      </c>
      <c r="CB275" s="680">
        <v>13</v>
      </c>
      <c r="CC275" s="680" t="str">
        <f t="shared" si="300"/>
        <v xml:space="preserve">  </v>
      </c>
      <c r="CD275" s="498"/>
      <c r="CE275" s="547">
        <f t="shared" si="301"/>
        <v>6.067001750380685</v>
      </c>
      <c r="CF275" s="457"/>
      <c r="CG275" s="660">
        <v>0.5</v>
      </c>
      <c r="CH275" s="660">
        <v>3</v>
      </c>
      <c r="CI275" s="31" t="str">
        <f t="shared" si="326"/>
        <v xml:space="preserve">  </v>
      </c>
      <c r="CK275" s="5">
        <v>21.074283658572096</v>
      </c>
      <c r="CL275" s="5"/>
      <c r="CM275" s="227">
        <v>0.6</v>
      </c>
      <c r="CN275" s="227">
        <v>0.8</v>
      </c>
      <c r="CO275" s="31" t="str">
        <f t="shared" si="317"/>
        <v xml:space="preserve">  </v>
      </c>
      <c r="CP275" s="658"/>
      <c r="CQ275" s="28">
        <f t="shared" si="318"/>
        <v>0.41382229729559789</v>
      </c>
      <c r="CR275" s="28"/>
      <c r="CS275" s="227">
        <v>0.1</v>
      </c>
      <c r="CT275" s="464">
        <v>0.13</v>
      </c>
      <c r="CU275" s="31" t="str">
        <f t="shared" si="327"/>
        <v xml:space="preserve">  </v>
      </c>
      <c r="CW275" s="336">
        <f t="shared" si="302"/>
        <v>7.4524319470725509</v>
      </c>
      <c r="CX275" s="227">
        <v>10.439800339429867</v>
      </c>
      <c r="CY275" s="227"/>
      <c r="CZ275" s="10">
        <v>1.2</v>
      </c>
      <c r="DA275" s="910">
        <v>0.7</v>
      </c>
      <c r="DB275" s="675" t="str">
        <f t="shared" si="309"/>
        <v xml:space="preserve">  </v>
      </c>
      <c r="DC275" s="519"/>
      <c r="DD275" s="28">
        <f t="shared" si="310"/>
        <v>0.19361084265851677</v>
      </c>
      <c r="DE275" s="28"/>
      <c r="DF275" s="28">
        <v>0.2</v>
      </c>
      <c r="DG275" s="28">
        <v>0.12</v>
      </c>
      <c r="DH275" s="28" t="str">
        <f t="shared" si="311"/>
        <v>E, &lt;RL</v>
      </c>
      <c r="DI275" s="335"/>
      <c r="DJ275" s="31">
        <f t="shared" si="312"/>
        <v>3.6917934118714206</v>
      </c>
      <c r="DK275" s="550">
        <f t="shared" si="313"/>
        <v>3.1912112543295095</v>
      </c>
    </row>
    <row r="276" spans="1:116" ht="15" x14ac:dyDescent="0.25">
      <c r="A276" s="536" t="s">
        <v>2284</v>
      </c>
      <c r="B276" s="173" t="s">
        <v>1413</v>
      </c>
      <c r="C276" s="102" t="s">
        <v>586</v>
      </c>
      <c r="D276" s="102">
        <v>2</v>
      </c>
      <c r="E276" s="213"/>
      <c r="F276" s="421">
        <v>4</v>
      </c>
      <c r="G276" s="420">
        <v>88888823</v>
      </c>
      <c r="H276" s="420">
        <v>201304031330</v>
      </c>
      <c r="I276" s="420"/>
      <c r="J276" s="102" t="s">
        <v>933</v>
      </c>
      <c r="K276" s="167" t="s">
        <v>124</v>
      </c>
      <c r="L276" s="167"/>
      <c r="M276" s="419" t="s">
        <v>41</v>
      </c>
      <c r="N276" s="419"/>
      <c r="O276" s="419" t="s">
        <v>42</v>
      </c>
      <c r="P276" s="117">
        <v>41368</v>
      </c>
      <c r="Q276" s="112">
        <v>0.5625</v>
      </c>
      <c r="R276" s="102" t="s">
        <v>932</v>
      </c>
      <c r="S276" s="465" t="s">
        <v>932</v>
      </c>
      <c r="T276" s="566">
        <v>132.6</v>
      </c>
      <c r="U276" s="251">
        <v>131.70000000000002</v>
      </c>
      <c r="V276" s="31">
        <f t="shared" si="319"/>
        <v>-0.89999999999997726</v>
      </c>
      <c r="W276" s="234">
        <v>1200</v>
      </c>
      <c r="X276" s="31">
        <f t="shared" si="320"/>
        <v>-0.74999999999998113</v>
      </c>
      <c r="Y276" s="281" t="str">
        <f t="shared" si="314"/>
        <v>&lt;MDL</v>
      </c>
      <c r="Z276" s="465" t="s">
        <v>932</v>
      </c>
      <c r="AA276" s="574">
        <v>132.30000000000001</v>
      </c>
      <c r="AB276" s="251">
        <v>131.89999999999998</v>
      </c>
      <c r="AC276" s="33">
        <f t="shared" si="321"/>
        <v>-0.40000000000003411</v>
      </c>
      <c r="AD276" s="234">
        <v>1200</v>
      </c>
      <c r="AE276" s="33">
        <f t="shared" ref="AE276:AE307" si="328">AC276/(AD276/1000)</f>
        <v>-0.33333333333336179</v>
      </c>
      <c r="AF276" s="281" t="str">
        <f t="shared" si="315"/>
        <v>&lt;MDL</v>
      </c>
      <c r="AG276" s="465" t="s">
        <v>932</v>
      </c>
      <c r="AH276" s="574">
        <v>128.19999999999999</v>
      </c>
      <c r="AI276" s="251">
        <v>127.8</v>
      </c>
      <c r="AJ276" s="33">
        <f t="shared" si="322"/>
        <v>-0.39999999999999147</v>
      </c>
      <c r="AK276" s="234">
        <v>1200</v>
      </c>
      <c r="AL276" s="547" t="s">
        <v>79</v>
      </c>
      <c r="AM276" s="281" t="str">
        <f t="shared" si="308"/>
        <v>&lt;MDL</v>
      </c>
      <c r="AN276" s="547" t="s">
        <v>79</v>
      </c>
      <c r="AO276" s="547" t="s">
        <v>79</v>
      </c>
      <c r="AP276" s="547" t="s">
        <v>79</v>
      </c>
      <c r="AQ276" s="547" t="s">
        <v>79</v>
      </c>
      <c r="AR276" s="429" t="s">
        <v>79</v>
      </c>
      <c r="AS276" s="573"/>
      <c r="AT276" s="662" t="s">
        <v>178</v>
      </c>
      <c r="AU276" s="662" t="s">
        <v>178</v>
      </c>
      <c r="AV276" s="662" t="s">
        <v>178</v>
      </c>
      <c r="AW276" s="661" t="s">
        <v>2720</v>
      </c>
      <c r="AX276" s="661" t="s">
        <v>2720</v>
      </c>
      <c r="AY276" s="10"/>
      <c r="AZ276" s="334"/>
      <c r="BA276" s="662" t="s">
        <v>178</v>
      </c>
      <c r="BB276" s="662" t="s">
        <v>178</v>
      </c>
      <c r="BC276" s="662" t="s">
        <v>178</v>
      </c>
      <c r="BD276" s="661" t="s">
        <v>2720</v>
      </c>
      <c r="BE276" s="661" t="s">
        <v>2720</v>
      </c>
      <c r="BF276" s="10" t="str">
        <f t="shared" si="323"/>
        <v xml:space="preserve">  </v>
      </c>
      <c r="BG276" s="334"/>
      <c r="BH276" s="852" t="s">
        <v>178</v>
      </c>
      <c r="BI276" s="694" t="s">
        <v>2720</v>
      </c>
      <c r="BJ276" s="479" t="s">
        <v>2720</v>
      </c>
      <c r="BK276" s="479" t="s">
        <v>2720</v>
      </c>
      <c r="BL276" s="479" t="s">
        <v>2720</v>
      </c>
      <c r="BM276" s="479" t="s">
        <v>2720</v>
      </c>
      <c r="BN276" s="661" t="s">
        <v>2720</v>
      </c>
      <c r="BP276" s="479" t="s">
        <v>2720</v>
      </c>
      <c r="BQ276" s="742" t="s">
        <v>2720</v>
      </c>
      <c r="BR276" s="742" t="s">
        <v>2720</v>
      </c>
      <c r="BS276" s="742" t="s">
        <v>2720</v>
      </c>
      <c r="BT276" s="742" t="s">
        <v>2720</v>
      </c>
      <c r="BU276" s="479" t="s">
        <v>2720</v>
      </c>
      <c r="BV276" s="520"/>
      <c r="BW276" s="479" t="s">
        <v>2720</v>
      </c>
      <c r="BX276" s="795"/>
      <c r="BY276" s="33" t="s">
        <v>2667</v>
      </c>
      <c r="BZ276" s="742"/>
      <c r="CA276" s="742"/>
      <c r="CB276" s="742"/>
      <c r="CC276" s="237" t="s">
        <v>79</v>
      </c>
      <c r="CD276" s="819"/>
      <c r="CE276" s="840">
        <v>2.712742116736255E-3</v>
      </c>
      <c r="CF276" s="457"/>
      <c r="CG276" s="660">
        <v>0.5</v>
      </c>
      <c r="CH276" s="660">
        <v>3</v>
      </c>
      <c r="CI276" s="31" t="str">
        <f t="shared" si="326"/>
        <v>&lt;MDL</v>
      </c>
      <c r="CK276" s="227" t="s">
        <v>2667</v>
      </c>
      <c r="CL276" s="5"/>
      <c r="CM276" s="227"/>
      <c r="CN276" s="227"/>
      <c r="CO276" s="31" t="s">
        <v>79</v>
      </c>
      <c r="CP276" s="658"/>
      <c r="CQ276" s="840">
        <v>3.6086102155089123E-3</v>
      </c>
      <c r="CR276" s="888"/>
      <c r="CS276" s="227">
        <v>0.1</v>
      </c>
      <c r="CT276" s="464">
        <v>0.13</v>
      </c>
      <c r="CU276" s="31" t="str">
        <f t="shared" si="327"/>
        <v>&lt;MDL</v>
      </c>
      <c r="CW276" s="336" t="s">
        <v>79</v>
      </c>
      <c r="CX276" s="909" t="s">
        <v>2667</v>
      </c>
      <c r="CY276" s="227"/>
      <c r="CZ276" s="10">
        <v>1.2</v>
      </c>
      <c r="DA276" s="910">
        <v>0.7</v>
      </c>
      <c r="DB276" s="457" t="s">
        <v>79</v>
      </c>
      <c r="DC276" s="519"/>
      <c r="DD276" s="31" t="s">
        <v>79</v>
      </c>
      <c r="DE276" s="237"/>
      <c r="DF276" s="237"/>
      <c r="DG276" s="237"/>
      <c r="DH276" s="237"/>
      <c r="DI276" s="498"/>
      <c r="DJ276" s="31" t="s">
        <v>79</v>
      </c>
      <c r="DK276" s="336" t="s">
        <v>79</v>
      </c>
    </row>
    <row r="277" spans="1:116" ht="15" x14ac:dyDescent="0.25">
      <c r="A277" s="536" t="s">
        <v>2285</v>
      </c>
      <c r="B277" s="173" t="s">
        <v>1414</v>
      </c>
      <c r="C277" s="102" t="s">
        <v>586</v>
      </c>
      <c r="D277" s="102">
        <v>2</v>
      </c>
      <c r="E277" s="270" t="s">
        <v>377</v>
      </c>
      <c r="F277" s="421">
        <v>4</v>
      </c>
      <c r="G277" s="420">
        <v>88888823</v>
      </c>
      <c r="H277" s="420">
        <v>201402061107</v>
      </c>
      <c r="I277" s="420" t="s">
        <v>656</v>
      </c>
      <c r="J277" s="419" t="s">
        <v>952</v>
      </c>
      <c r="K277" s="167" t="s">
        <v>124</v>
      </c>
      <c r="L277" s="167"/>
      <c r="M277" s="419" t="s">
        <v>521</v>
      </c>
      <c r="N277" s="419"/>
      <c r="O277" s="419" t="s">
        <v>42</v>
      </c>
      <c r="P277" s="117">
        <v>41676</v>
      </c>
      <c r="Q277" s="112">
        <v>0.46319444444444446</v>
      </c>
      <c r="R277" s="419" t="s">
        <v>959</v>
      </c>
      <c r="S277" s="238" t="s">
        <v>959</v>
      </c>
      <c r="T277" s="237">
        <v>123.4</v>
      </c>
      <c r="U277" s="251">
        <v>123.39999999999999</v>
      </c>
      <c r="V277" s="31">
        <f t="shared" si="319"/>
        <v>0</v>
      </c>
      <c r="W277" s="464">
        <v>1412</v>
      </c>
      <c r="X277" s="457">
        <f t="shared" ref="X277:X331" si="329">V277/(W277/1000)</f>
        <v>0</v>
      </c>
      <c r="Y277" s="281" t="str">
        <f t="shared" si="314"/>
        <v>&lt;MDL</v>
      </c>
      <c r="Z277" s="238" t="s">
        <v>959</v>
      </c>
      <c r="AA277" s="237">
        <v>126.8</v>
      </c>
      <c r="AB277" s="251">
        <v>126.4</v>
      </c>
      <c r="AC277" s="31">
        <f t="shared" si="321"/>
        <v>-0.39999999999999147</v>
      </c>
      <c r="AD277" s="464">
        <v>1088</v>
      </c>
      <c r="AE277" s="31">
        <f t="shared" si="328"/>
        <v>-0.36764705882352156</v>
      </c>
      <c r="AF277" s="281" t="str">
        <f t="shared" si="315"/>
        <v>&lt;MDL</v>
      </c>
      <c r="AG277" s="238" t="s">
        <v>959</v>
      </c>
      <c r="AH277" s="237">
        <v>126.9</v>
      </c>
      <c r="AI277" s="251">
        <v>126.5</v>
      </c>
      <c r="AJ277" s="31">
        <f t="shared" si="322"/>
        <v>-0.40000000000000568</v>
      </c>
      <c r="AK277" s="464">
        <v>1596</v>
      </c>
      <c r="AL277" s="31">
        <f t="shared" ref="AL277:AL308" si="330">AJ277/(AK277/1000)</f>
        <v>-0.25062656641604364</v>
      </c>
      <c r="AM277" s="281" t="str">
        <f t="shared" si="308"/>
        <v>&lt;MDL</v>
      </c>
      <c r="AN277" s="457" t="s">
        <v>79</v>
      </c>
      <c r="AO277" s="457" t="s">
        <v>79</v>
      </c>
      <c r="AP277" s="457" t="s">
        <v>79</v>
      </c>
      <c r="AQ277" s="457" t="s">
        <v>79</v>
      </c>
      <c r="AR277" s="429" t="s">
        <v>79</v>
      </c>
      <c r="AS277" s="550"/>
      <c r="AT277" s="662" t="s">
        <v>178</v>
      </c>
      <c r="AU277" s="662" t="s">
        <v>178</v>
      </c>
      <c r="AV277" s="662" t="s">
        <v>178</v>
      </c>
      <c r="AW277" s="661" t="s">
        <v>2720</v>
      </c>
      <c r="AX277" s="661" t="s">
        <v>2720</v>
      </c>
      <c r="AY277" s="10"/>
      <c r="AZ277" s="334"/>
      <c r="BA277" s="662" t="s">
        <v>178</v>
      </c>
      <c r="BB277" s="662" t="s">
        <v>178</v>
      </c>
      <c r="BC277" s="662" t="s">
        <v>178</v>
      </c>
      <c r="BD277" s="661" t="s">
        <v>2720</v>
      </c>
      <c r="BE277" s="661" t="s">
        <v>2720</v>
      </c>
      <c r="BF277" s="10" t="str">
        <f t="shared" si="323"/>
        <v xml:space="preserve">  </v>
      </c>
      <c r="BG277" s="334"/>
      <c r="BH277" s="852" t="s">
        <v>178</v>
      </c>
      <c r="BI277" s="18" t="s">
        <v>959</v>
      </c>
      <c r="BJ277" s="28">
        <v>0.17737427203191175</v>
      </c>
      <c r="BK277" s="28"/>
      <c r="BL277" s="28">
        <v>0.1</v>
      </c>
      <c r="BM277" s="28">
        <v>1</v>
      </c>
      <c r="BN277" s="31" t="str">
        <f>IF(BJ277&lt;BN$5,"&lt;MDL",IF(BJ277&lt;BN$6,"E, &lt;RL",IF(BJ277&gt;BN$6,"  ",)))</f>
        <v xml:space="preserve">  </v>
      </c>
      <c r="BP277" s="159" t="s">
        <v>959</v>
      </c>
      <c r="BQ277" s="716">
        <v>5.6876141027105279E-4</v>
      </c>
      <c r="BS277" s="727">
        <v>6.0000000000000001E-3</v>
      </c>
      <c r="BT277" s="716">
        <v>0.01</v>
      </c>
      <c r="BU277" s="31" t="str">
        <f t="shared" ref="BU277:BU308" si="331">IF(BQ277&lt;BS277,"&lt;MDL",IF(BQ277&lt;BT277,"E, &lt;RL",IF(BQ277&gt;BT277,"  ",)))</f>
        <v>&lt;MDL</v>
      </c>
      <c r="BV277" s="520"/>
      <c r="BW277" s="31" t="s">
        <v>79</v>
      </c>
      <c r="BX277" s="336"/>
      <c r="BY277" s="28" t="s">
        <v>2667</v>
      </c>
      <c r="BZ277" s="237"/>
      <c r="CA277" s="237"/>
      <c r="CB277" s="237"/>
      <c r="CC277" s="237" t="s">
        <v>79</v>
      </c>
      <c r="CD277" s="498" t="s">
        <v>3064</v>
      </c>
      <c r="CE277" s="840">
        <v>4.7714169919275191E-2</v>
      </c>
      <c r="CF277" s="457"/>
      <c r="CG277" s="660">
        <v>0.5</v>
      </c>
      <c r="CH277" s="660">
        <v>3</v>
      </c>
      <c r="CI277" s="31" t="str">
        <f t="shared" si="326"/>
        <v>&lt;MDL</v>
      </c>
      <c r="CJ277" s="658"/>
      <c r="CK277" s="227" t="s">
        <v>2667</v>
      </c>
      <c r="CL277" s="227"/>
      <c r="CM277" s="227"/>
      <c r="CN277" s="227"/>
      <c r="CO277" s="31" t="s">
        <v>79</v>
      </c>
      <c r="CP277" s="658" t="s">
        <v>3088</v>
      </c>
      <c r="CQ277" s="840">
        <v>4.0000000000000001E-3</v>
      </c>
      <c r="CR277" s="28"/>
      <c r="CS277" s="227">
        <v>0.1</v>
      </c>
      <c r="CT277" s="464">
        <v>0.13</v>
      </c>
      <c r="CU277" s="31" t="str">
        <f t="shared" si="327"/>
        <v>&lt;MDL</v>
      </c>
      <c r="CW277" s="336" t="s">
        <v>79</v>
      </c>
      <c r="CX277" s="909" t="s">
        <v>2667</v>
      </c>
      <c r="CY277" s="227"/>
      <c r="CZ277" s="10">
        <v>1.2</v>
      </c>
      <c r="DA277" s="910">
        <v>0.7</v>
      </c>
      <c r="DB277" s="457" t="s">
        <v>79</v>
      </c>
      <c r="DC277" s="519"/>
      <c r="DD277" s="31" t="s">
        <v>79</v>
      </c>
      <c r="DE277" s="237"/>
      <c r="DF277" s="237"/>
      <c r="DG277" s="237"/>
      <c r="DH277" s="237"/>
      <c r="DI277" s="498"/>
      <c r="DJ277" s="31" t="s">
        <v>79</v>
      </c>
      <c r="DK277" s="336" t="s">
        <v>79</v>
      </c>
      <c r="DL277" s="67"/>
    </row>
    <row r="278" spans="1:116" ht="15" x14ac:dyDescent="0.25">
      <c r="A278" s="536" t="s">
        <v>2286</v>
      </c>
      <c r="B278" s="173" t="s">
        <v>1415</v>
      </c>
      <c r="C278" s="419" t="s">
        <v>584</v>
      </c>
      <c r="D278" s="419">
        <v>9</v>
      </c>
      <c r="E278" s="270" t="s">
        <v>377</v>
      </c>
      <c r="F278" s="421">
        <v>1</v>
      </c>
      <c r="G278" s="419">
        <v>11452500</v>
      </c>
      <c r="H278" s="420">
        <v>201402111310</v>
      </c>
      <c r="I278" s="420" t="s">
        <v>656</v>
      </c>
      <c r="J278" s="419" t="s">
        <v>953</v>
      </c>
      <c r="K278" s="663" t="s">
        <v>2555</v>
      </c>
      <c r="L278" s="164" t="s">
        <v>951</v>
      </c>
      <c r="M278" s="419" t="s">
        <v>951</v>
      </c>
      <c r="N278" s="419"/>
      <c r="O278" s="419"/>
      <c r="P278" s="117">
        <v>41681</v>
      </c>
      <c r="Q278" s="112">
        <v>0.54861111111111105</v>
      </c>
      <c r="R278" s="419" t="s">
        <v>960</v>
      </c>
      <c r="S278" s="238" t="s">
        <v>960</v>
      </c>
      <c r="T278" s="237">
        <v>125.2</v>
      </c>
      <c r="U278" s="251">
        <v>129.89999999999998</v>
      </c>
      <c r="V278" s="31">
        <f t="shared" si="319"/>
        <v>4.6999999999999744</v>
      </c>
      <c r="W278" s="464">
        <v>1440</v>
      </c>
      <c r="X278" s="457">
        <f t="shared" si="329"/>
        <v>3.2638888888888711</v>
      </c>
      <c r="Y278" s="281" t="str">
        <f t="shared" si="314"/>
        <v xml:space="preserve">  </v>
      </c>
      <c r="Z278" s="238" t="s">
        <v>960</v>
      </c>
      <c r="AA278" s="237">
        <v>124.9</v>
      </c>
      <c r="AB278" s="251">
        <v>129</v>
      </c>
      <c r="AC278" s="31">
        <f t="shared" si="321"/>
        <v>4.0999999999999943</v>
      </c>
      <c r="AD278" s="464">
        <v>1312</v>
      </c>
      <c r="AE278" s="31">
        <f t="shared" si="328"/>
        <v>3.1249999999999956</v>
      </c>
      <c r="AF278" s="281" t="str">
        <f t="shared" si="315"/>
        <v xml:space="preserve">  </v>
      </c>
      <c r="AG278" s="238" t="s">
        <v>960</v>
      </c>
      <c r="AH278" s="237">
        <v>127</v>
      </c>
      <c r="AI278" s="251">
        <v>131.1</v>
      </c>
      <c r="AJ278" s="31">
        <f t="shared" si="322"/>
        <v>4.0999999999999943</v>
      </c>
      <c r="AK278" s="464">
        <v>1228</v>
      </c>
      <c r="AL278" s="31">
        <f t="shared" si="330"/>
        <v>3.3387622149837086</v>
      </c>
      <c r="AM278" s="281" t="str">
        <f t="shared" si="308"/>
        <v xml:space="preserve">  </v>
      </c>
      <c r="AN278" s="31">
        <f t="shared" ref="AN278:AN307" si="332">AVERAGE(X278,AE278,AL278)</f>
        <v>3.2425503679575249</v>
      </c>
      <c r="AO278" s="31">
        <f t="shared" ref="AO278:AO307" si="333">STDEV(X278,AE278,AL278)</f>
        <v>0.10846690967912245</v>
      </c>
      <c r="AP278" s="31">
        <f t="shared" ref="AP278:AP307" si="334">AO278/AN278*100</f>
        <v>3.3451110197386238</v>
      </c>
      <c r="AQ278" s="237">
        <f t="shared" ref="AQ278:AQ307" si="335">COUNT(X278,AE278,AL278)</f>
        <v>3</v>
      </c>
      <c r="AR278" s="429" t="str">
        <f t="shared" si="316"/>
        <v xml:space="preserve">  </v>
      </c>
      <c r="AS278" s="498"/>
      <c r="AT278" s="662" t="s">
        <v>178</v>
      </c>
      <c r="AU278" s="662" t="s">
        <v>178</v>
      </c>
      <c r="AV278" s="662" t="s">
        <v>178</v>
      </c>
      <c r="AW278" s="661" t="s">
        <v>2720</v>
      </c>
      <c r="AX278" s="661" t="s">
        <v>2720</v>
      </c>
      <c r="AY278" s="10"/>
      <c r="AZ278" s="334"/>
      <c r="BA278" s="662" t="s">
        <v>178</v>
      </c>
      <c r="BB278" s="662" t="s">
        <v>178</v>
      </c>
      <c r="BC278" s="662" t="s">
        <v>178</v>
      </c>
      <c r="BD278" s="661" t="s">
        <v>2720</v>
      </c>
      <c r="BE278" s="661" t="s">
        <v>2720</v>
      </c>
      <c r="BF278" s="10" t="str">
        <f t="shared" si="323"/>
        <v xml:space="preserve">  </v>
      </c>
      <c r="BG278" s="334"/>
      <c r="BH278" s="852" t="s">
        <v>178</v>
      </c>
      <c r="BI278" s="18" t="s">
        <v>960</v>
      </c>
      <c r="BJ278" s="28">
        <v>2.3738652517188559</v>
      </c>
      <c r="BK278" s="28"/>
      <c r="BL278" s="28">
        <v>0.1</v>
      </c>
      <c r="BM278" s="28">
        <v>1</v>
      </c>
      <c r="BN278" s="31" t="str">
        <f>IF(BJ278&lt;BL278,"&lt;MDL",IF(BJ278&lt;BM278,"E, &lt;RL",IF(BJ278&gt;BM278,"  ",)))</f>
        <v xml:space="preserve">  </v>
      </c>
      <c r="BP278" s="159" t="s">
        <v>960</v>
      </c>
      <c r="BQ278" s="716">
        <v>5.318733164830225E-2</v>
      </c>
      <c r="BS278" s="727">
        <v>6.0000000000000001E-3</v>
      </c>
      <c r="BT278" s="716">
        <v>0.01</v>
      </c>
      <c r="BU278" s="31" t="str">
        <f t="shared" si="331"/>
        <v xml:space="preserve">  </v>
      </c>
      <c r="BV278" s="520"/>
      <c r="BW278" s="31">
        <f t="shared" ref="BW278:BW308" si="336">BQ278/BJ278*100</f>
        <v>2.2405370991378155</v>
      </c>
      <c r="BX278" s="336"/>
      <c r="BY278" s="33">
        <v>288.30704097882881</v>
      </c>
      <c r="BZ278" s="31"/>
      <c r="CA278" s="680">
        <v>2</v>
      </c>
      <c r="CB278" s="680">
        <v>13</v>
      </c>
      <c r="CC278" s="680" t="str">
        <f t="shared" ref="CC278:CC297" si="337">IF(BY278&lt;CA278,"&lt;MDL",IF(BY278&lt;CB278,"E, &lt;RL",IF(BY278&gt;CB278,"  ",)))</f>
        <v xml:space="preserve">  </v>
      </c>
      <c r="CD278" s="498"/>
      <c r="CE278" s="31">
        <v>0.94100214763922774</v>
      </c>
      <c r="CF278" s="457"/>
      <c r="CG278" s="660">
        <v>0.5</v>
      </c>
      <c r="CH278" s="660">
        <v>3</v>
      </c>
      <c r="CI278" s="31" t="str">
        <f t="shared" si="326"/>
        <v>E, &lt;RL</v>
      </c>
      <c r="CJ278" s="658"/>
      <c r="CK278" s="227">
        <v>12.982772511878528</v>
      </c>
      <c r="CL278" s="227"/>
      <c r="CM278" s="227">
        <v>0.6</v>
      </c>
      <c r="CN278" s="227">
        <v>0.8</v>
      </c>
      <c r="CO278" s="31" t="str">
        <f t="shared" si="317"/>
        <v xml:space="preserve">  </v>
      </c>
      <c r="CP278" s="658"/>
      <c r="CQ278" s="28">
        <v>4.0571164099620326E-2</v>
      </c>
      <c r="CR278" s="28"/>
      <c r="CS278" s="227">
        <v>0.1</v>
      </c>
      <c r="CT278" s="464">
        <v>0.13</v>
      </c>
      <c r="CU278" s="31" t="str">
        <f t="shared" si="327"/>
        <v>&lt;MDL</v>
      </c>
      <c r="CW278" s="336">
        <f t="shared" ref="CW278:CW294" si="338">CK278/BY278*100</f>
        <v>4.5031062952194389</v>
      </c>
      <c r="CX278" s="227">
        <v>29.978277652309224</v>
      </c>
      <c r="CY278" s="227"/>
      <c r="CZ278" s="10">
        <v>1.2</v>
      </c>
      <c r="DA278" s="910">
        <v>0.7</v>
      </c>
      <c r="DB278" s="675" t="str">
        <f t="shared" ref="DB278:DB297" si="339">IF(CX278&lt;DA278,"&lt;MDL",IF(CX278&lt;CZ278,"E, &lt;RL",IF(CX278&gt;CZ278,"  ",)))</f>
        <v xml:space="preserve">  </v>
      </c>
      <c r="DC278" s="519"/>
      <c r="DD278" s="28">
        <f t="shared" ref="DD278:DD283" si="340">CX278*(AL278/1000)</f>
        <v>0.10009034069582055</v>
      </c>
      <c r="DE278" s="28"/>
      <c r="DF278" s="28">
        <v>0.2</v>
      </c>
      <c r="DG278" s="28">
        <v>0.12</v>
      </c>
      <c r="DH278" s="28" t="str">
        <f t="shared" ref="DH278:DH334" si="341">IF(DD278&lt;DG278,"&lt;MDL",IF(DD278&lt;DF278,"E, &lt;RL",IF(DD278&gt;DF278,"  ",)))</f>
        <v>&lt;MDL</v>
      </c>
      <c r="DI278" s="335"/>
      <c r="DJ278" s="31">
        <f t="shared" ref="DJ278:DJ297" si="342">CX278/BY278*100</f>
        <v>10.398038684913912</v>
      </c>
      <c r="DK278" s="550" t="s">
        <v>2560</v>
      </c>
      <c r="DL278" s="67"/>
    </row>
    <row r="279" spans="1:116" ht="45" x14ac:dyDescent="0.25">
      <c r="A279" s="536" t="s">
        <v>2287</v>
      </c>
      <c r="B279" s="173" t="s">
        <v>1416</v>
      </c>
      <c r="C279" s="419" t="s">
        <v>584</v>
      </c>
      <c r="D279" s="419">
        <v>9</v>
      </c>
      <c r="E279" s="270" t="s">
        <v>377</v>
      </c>
      <c r="F279" s="421">
        <v>1</v>
      </c>
      <c r="G279" s="420">
        <v>11452600</v>
      </c>
      <c r="H279" s="420">
        <v>201403021330</v>
      </c>
      <c r="I279" s="420" t="s">
        <v>656</v>
      </c>
      <c r="J279" s="419" t="s">
        <v>954</v>
      </c>
      <c r="K279" s="663" t="s">
        <v>2556</v>
      </c>
      <c r="L279" s="163" t="s">
        <v>1658</v>
      </c>
      <c r="M279" s="419" t="s">
        <v>38</v>
      </c>
      <c r="N279" s="419"/>
      <c r="O279" s="419"/>
      <c r="P279" s="117">
        <v>41700</v>
      </c>
      <c r="Q279" s="112">
        <v>0.5625</v>
      </c>
      <c r="R279" s="419" t="s">
        <v>961</v>
      </c>
      <c r="S279" s="238" t="s">
        <v>961</v>
      </c>
      <c r="T279" s="237">
        <v>125.7</v>
      </c>
      <c r="U279" s="251">
        <v>141.69999999999999</v>
      </c>
      <c r="V279" s="31">
        <f t="shared" si="319"/>
        <v>15.999999999999986</v>
      </c>
      <c r="W279" s="464">
        <v>374</v>
      </c>
      <c r="X279" s="457">
        <f t="shared" si="329"/>
        <v>42.780748663101569</v>
      </c>
      <c r="Y279" s="281" t="str">
        <f t="shared" si="314"/>
        <v xml:space="preserve">  </v>
      </c>
      <c r="Z279" s="238" t="s">
        <v>961</v>
      </c>
      <c r="AA279" s="237">
        <v>126.6</v>
      </c>
      <c r="AB279" s="251">
        <v>143.4</v>
      </c>
      <c r="AC279" s="31">
        <f t="shared" si="321"/>
        <v>16.800000000000011</v>
      </c>
      <c r="AD279" s="464">
        <v>390</v>
      </c>
      <c r="AE279" s="31">
        <f t="shared" si="328"/>
        <v>43.076923076923102</v>
      </c>
      <c r="AF279" s="281" t="str">
        <f t="shared" si="315"/>
        <v xml:space="preserve">  </v>
      </c>
      <c r="AG279" s="238" t="s">
        <v>961</v>
      </c>
      <c r="AH279" s="237">
        <v>126.2</v>
      </c>
      <c r="AI279" s="251">
        <v>136.69999999999999</v>
      </c>
      <c r="AJ279" s="31">
        <f t="shared" si="322"/>
        <v>10.499999999999986</v>
      </c>
      <c r="AK279" s="464">
        <v>244</v>
      </c>
      <c r="AL279" s="31">
        <f t="shared" si="330"/>
        <v>43.032786885245841</v>
      </c>
      <c r="AM279" s="281" t="str">
        <f t="shared" si="308"/>
        <v xml:space="preserve">  </v>
      </c>
      <c r="AN279" s="31">
        <f t="shared" si="332"/>
        <v>42.963486208423511</v>
      </c>
      <c r="AO279" s="31">
        <f t="shared" si="333"/>
        <v>0.15978660365205077</v>
      </c>
      <c r="AP279" s="31">
        <f t="shared" si="334"/>
        <v>0.37191256518825672</v>
      </c>
      <c r="AQ279" s="237">
        <f t="shared" si="335"/>
        <v>3</v>
      </c>
      <c r="AR279" s="429" t="str">
        <f t="shared" si="316"/>
        <v xml:space="preserve">  </v>
      </c>
      <c r="AS279" s="498"/>
      <c r="AT279" s="662" t="s">
        <v>178</v>
      </c>
      <c r="AU279" s="662" t="s">
        <v>178</v>
      </c>
      <c r="AV279" s="662" t="s">
        <v>178</v>
      </c>
      <c r="AW279" s="661" t="s">
        <v>2720</v>
      </c>
      <c r="AX279" s="661" t="s">
        <v>2720</v>
      </c>
      <c r="AY279" s="10"/>
      <c r="AZ279" s="334"/>
      <c r="BA279" s="662" t="s">
        <v>178</v>
      </c>
      <c r="BB279" s="662" t="s">
        <v>178</v>
      </c>
      <c r="BC279" s="662" t="s">
        <v>178</v>
      </c>
      <c r="BD279" s="661" t="s">
        <v>2720</v>
      </c>
      <c r="BE279" s="661" t="s">
        <v>2720</v>
      </c>
      <c r="BF279" s="10" t="str">
        <f t="shared" si="323"/>
        <v xml:space="preserve">  </v>
      </c>
      <c r="BG279" s="334"/>
      <c r="BH279" s="852" t="s">
        <v>178</v>
      </c>
      <c r="BI279" s="18" t="s">
        <v>961</v>
      </c>
      <c r="BJ279" s="28">
        <v>2.3310292803125696</v>
      </c>
      <c r="BK279" s="28">
        <v>1.0923460973202292E-3</v>
      </c>
      <c r="BL279" s="28">
        <v>0.1</v>
      </c>
      <c r="BM279" s="28">
        <v>1</v>
      </c>
      <c r="BN279" s="31" t="str">
        <f t="shared" ref="BN279:BN340" si="343">IF(BJ279&lt;BL279,"&lt;MDL",IF(BJ279&lt;BM279,"E, &lt;RL",IF(BJ279&gt;BM279,"  ",)))</f>
        <v xml:space="preserve">  </v>
      </c>
      <c r="BP279" s="159" t="s">
        <v>961</v>
      </c>
      <c r="BQ279" s="716">
        <v>0.11040712539355328</v>
      </c>
      <c r="BS279" s="727">
        <v>6.0000000000000001E-3</v>
      </c>
      <c r="BT279" s="716">
        <v>0.01</v>
      </c>
      <c r="BU279" s="31" t="str">
        <f t="shared" si="331"/>
        <v xml:space="preserve">  </v>
      </c>
      <c r="BV279" s="520"/>
      <c r="BW279" s="31">
        <f t="shared" si="336"/>
        <v>4.7364109205332978</v>
      </c>
      <c r="BX279" s="336"/>
      <c r="BY279" s="33">
        <v>161.51545973571152</v>
      </c>
      <c r="BZ279" s="31"/>
      <c r="CA279" s="680">
        <v>2</v>
      </c>
      <c r="CB279" s="680">
        <v>13</v>
      </c>
      <c r="CC279" s="680" t="str">
        <f t="shared" si="337"/>
        <v xml:space="preserve">  </v>
      </c>
      <c r="CD279" s="498"/>
      <c r="CE279" s="31">
        <v>6.9097522881587761</v>
      </c>
      <c r="CF279" s="457"/>
      <c r="CG279" s="660">
        <v>0.5</v>
      </c>
      <c r="CH279" s="660">
        <v>3</v>
      </c>
      <c r="CI279" s="31" t="str">
        <f t="shared" si="326"/>
        <v xml:space="preserve">  </v>
      </c>
      <c r="CJ279" s="658"/>
      <c r="CK279" s="227">
        <v>6.1067211086898565</v>
      </c>
      <c r="CL279" s="227"/>
      <c r="CM279" s="227">
        <v>0.6</v>
      </c>
      <c r="CN279" s="227">
        <v>0.8</v>
      </c>
      <c r="CO279" s="31" t="str">
        <f t="shared" si="317"/>
        <v xml:space="preserve">  </v>
      </c>
      <c r="CP279" s="658"/>
      <c r="CQ279" s="28">
        <v>0.26305875545125545</v>
      </c>
      <c r="CR279" s="28"/>
      <c r="CS279" s="227">
        <v>0.1</v>
      </c>
      <c r="CT279" s="464">
        <v>0.13</v>
      </c>
      <c r="CU279" s="31" t="str">
        <f t="shared" si="327"/>
        <v xml:space="preserve">  </v>
      </c>
      <c r="CW279" s="336">
        <f t="shared" si="338"/>
        <v>3.7808895313688931</v>
      </c>
      <c r="CX279" s="227">
        <v>11.53043580969682</v>
      </c>
      <c r="CY279" s="227"/>
      <c r="CZ279" s="10">
        <v>1.2</v>
      </c>
      <c r="DA279" s="910">
        <v>0.7</v>
      </c>
      <c r="DB279" s="675" t="str">
        <f t="shared" si="339"/>
        <v xml:space="preserve">  </v>
      </c>
      <c r="DC279" s="519"/>
      <c r="DD279" s="28">
        <f t="shared" si="340"/>
        <v>0.4961867868926903</v>
      </c>
      <c r="DE279" s="28"/>
      <c r="DF279" s="28">
        <v>0.2</v>
      </c>
      <c r="DG279" s="28">
        <v>0.12</v>
      </c>
      <c r="DH279" s="28" t="str">
        <f t="shared" si="341"/>
        <v xml:space="preserve">  </v>
      </c>
      <c r="DI279" s="335"/>
      <c r="DJ279" s="31">
        <f t="shared" si="342"/>
        <v>7.1389053583874418</v>
      </c>
      <c r="DK279" s="550">
        <f>100*DD279/CE279</f>
        <v>7.1809634586033466</v>
      </c>
      <c r="DL279" s="67"/>
    </row>
    <row r="280" spans="1:116" ht="45" x14ac:dyDescent="0.25">
      <c r="A280" s="536" t="s">
        <v>2288</v>
      </c>
      <c r="B280" s="173" t="s">
        <v>1417</v>
      </c>
      <c r="C280" s="419" t="s">
        <v>584</v>
      </c>
      <c r="D280" s="419">
        <v>9</v>
      </c>
      <c r="E280" s="270" t="s">
        <v>377</v>
      </c>
      <c r="F280" s="421">
        <v>1</v>
      </c>
      <c r="G280" s="420">
        <v>11452600</v>
      </c>
      <c r="H280" s="420">
        <v>201403031100</v>
      </c>
      <c r="I280" s="420" t="s">
        <v>656</v>
      </c>
      <c r="J280" s="419" t="s">
        <v>955</v>
      </c>
      <c r="K280" s="663" t="s">
        <v>2556</v>
      </c>
      <c r="L280" s="163" t="s">
        <v>1658</v>
      </c>
      <c r="M280" s="419" t="s">
        <v>38</v>
      </c>
      <c r="N280" s="419"/>
      <c r="O280" s="419"/>
      <c r="P280" s="117">
        <v>41701</v>
      </c>
      <c r="Q280" s="112">
        <v>0.45833333333333331</v>
      </c>
      <c r="R280" s="419" t="s">
        <v>962</v>
      </c>
      <c r="S280" s="238" t="s">
        <v>962</v>
      </c>
      <c r="T280" s="237">
        <v>127</v>
      </c>
      <c r="U280" s="251">
        <v>137.30000000000001</v>
      </c>
      <c r="V280" s="31">
        <f t="shared" si="319"/>
        <v>10.300000000000011</v>
      </c>
      <c r="W280" s="464">
        <v>161</v>
      </c>
      <c r="X280" s="457">
        <f t="shared" si="329"/>
        <v>63.975155279503177</v>
      </c>
      <c r="Y280" s="281" t="str">
        <f t="shared" si="314"/>
        <v xml:space="preserve">  </v>
      </c>
      <c r="Z280" s="238" t="s">
        <v>962</v>
      </c>
      <c r="AA280" s="237">
        <v>126.7</v>
      </c>
      <c r="AB280" s="251">
        <v>137.6</v>
      </c>
      <c r="AC280" s="31">
        <f t="shared" si="321"/>
        <v>10.899999999999991</v>
      </c>
      <c r="AD280" s="464">
        <v>168</v>
      </c>
      <c r="AE280" s="31">
        <f t="shared" si="328"/>
        <v>64.880952380952323</v>
      </c>
      <c r="AF280" s="281" t="str">
        <f t="shared" si="315"/>
        <v xml:space="preserve">  </v>
      </c>
      <c r="AG280" s="238" t="s">
        <v>962</v>
      </c>
      <c r="AH280" s="237">
        <v>125.4</v>
      </c>
      <c r="AI280" s="251">
        <v>134.1</v>
      </c>
      <c r="AJ280" s="31">
        <f t="shared" si="322"/>
        <v>8.6999999999999886</v>
      </c>
      <c r="AK280" s="464">
        <v>138</v>
      </c>
      <c r="AL280" s="31">
        <f t="shared" si="330"/>
        <v>63.043478260869477</v>
      </c>
      <c r="AM280" s="281" t="str">
        <f t="shared" si="308"/>
        <v xml:space="preserve">  </v>
      </c>
      <c r="AN280" s="31">
        <f t="shared" si="332"/>
        <v>63.966528640441659</v>
      </c>
      <c r="AO280" s="31">
        <f t="shared" si="333"/>
        <v>0.9187674350289522</v>
      </c>
      <c r="AP280" s="31">
        <f t="shared" si="334"/>
        <v>1.4363253009919916</v>
      </c>
      <c r="AQ280" s="237">
        <f t="shared" si="335"/>
        <v>3</v>
      </c>
      <c r="AR280" s="429" t="str">
        <f t="shared" si="316"/>
        <v xml:space="preserve">  </v>
      </c>
      <c r="AS280" s="498"/>
      <c r="AT280" s="662" t="s">
        <v>178</v>
      </c>
      <c r="AU280" s="662" t="s">
        <v>178</v>
      </c>
      <c r="AV280" s="662" t="s">
        <v>178</v>
      </c>
      <c r="AW280" s="661" t="s">
        <v>2720</v>
      </c>
      <c r="AX280" s="661" t="s">
        <v>2720</v>
      </c>
      <c r="AY280" s="10"/>
      <c r="AZ280" s="334"/>
      <c r="BA280" s="662" t="s">
        <v>178</v>
      </c>
      <c r="BB280" s="662" t="s">
        <v>178</v>
      </c>
      <c r="BC280" s="662" t="s">
        <v>178</v>
      </c>
      <c r="BD280" s="661" t="s">
        <v>2720</v>
      </c>
      <c r="BE280" s="661" t="s">
        <v>2720</v>
      </c>
      <c r="BF280" s="10" t="str">
        <f t="shared" si="323"/>
        <v xml:space="preserve">  </v>
      </c>
      <c r="BG280" s="334"/>
      <c r="BH280" s="852" t="s">
        <v>178</v>
      </c>
      <c r="BI280" s="18" t="s">
        <v>962</v>
      </c>
      <c r="BJ280" s="28">
        <v>10.13971176653485</v>
      </c>
      <c r="BK280" s="28"/>
      <c r="BL280" s="28">
        <v>0.1</v>
      </c>
      <c r="BM280" s="28">
        <v>1</v>
      </c>
      <c r="BN280" s="31" t="str">
        <f t="shared" si="343"/>
        <v xml:space="preserve">  </v>
      </c>
      <c r="BP280" s="159" t="s">
        <v>962</v>
      </c>
      <c r="BQ280" s="716">
        <v>9.4446268154271401E-2</v>
      </c>
      <c r="BS280" s="727">
        <v>6.0000000000000001E-3</v>
      </c>
      <c r="BT280" s="716">
        <v>0.01</v>
      </c>
      <c r="BU280" s="31" t="str">
        <f t="shared" si="331"/>
        <v xml:space="preserve">  </v>
      </c>
      <c r="BV280" s="520"/>
      <c r="BW280" s="31">
        <f t="shared" si="336"/>
        <v>0.93144923967150905</v>
      </c>
      <c r="BX280" s="336"/>
      <c r="BY280" s="33">
        <v>237.80309436716911</v>
      </c>
      <c r="BZ280" s="31"/>
      <c r="CA280" s="680">
        <v>2</v>
      </c>
      <c r="CB280" s="680">
        <v>13</v>
      </c>
      <c r="CC280" s="680" t="str">
        <f t="shared" si="337"/>
        <v xml:space="preserve">  </v>
      </c>
      <c r="CD280" s="498"/>
      <c r="CE280" s="31">
        <v>15.213489888085988</v>
      </c>
      <c r="CF280" s="457"/>
      <c r="CG280" s="660">
        <v>0.5</v>
      </c>
      <c r="CH280" s="660">
        <v>3</v>
      </c>
      <c r="CI280" s="31" t="str">
        <f t="shared" si="326"/>
        <v xml:space="preserve">  </v>
      </c>
      <c r="CJ280" s="658"/>
      <c r="CK280" s="227">
        <v>4.5404579763055066</v>
      </c>
      <c r="CL280" s="227"/>
      <c r="CM280" s="227">
        <v>0.6</v>
      </c>
      <c r="CN280" s="227">
        <v>0.8</v>
      </c>
      <c r="CO280" s="31" t="str">
        <f t="shared" si="317"/>
        <v xml:space="preserve">  </v>
      </c>
      <c r="CP280" s="658"/>
      <c r="CQ280" s="28">
        <v>0.2945892377483928</v>
      </c>
      <c r="CR280" s="28"/>
      <c r="CS280" s="227">
        <v>0.1</v>
      </c>
      <c r="CT280" s="464">
        <v>0.13</v>
      </c>
      <c r="CU280" s="31" t="str">
        <f t="shared" si="327"/>
        <v xml:space="preserve">  </v>
      </c>
      <c r="CW280" s="336">
        <f t="shared" si="338"/>
        <v>1.9093351112139094</v>
      </c>
      <c r="CX280" s="227">
        <v>22.382077115846517</v>
      </c>
      <c r="CY280" s="227"/>
      <c r="CZ280" s="10">
        <v>1.2</v>
      </c>
      <c r="DA280" s="910">
        <v>0.7</v>
      </c>
      <c r="DB280" s="675" t="str">
        <f t="shared" si="339"/>
        <v xml:space="preserve">  </v>
      </c>
      <c r="DC280" s="519"/>
      <c r="DD280" s="28">
        <f t="shared" si="340"/>
        <v>1.4110439920859741</v>
      </c>
      <c r="DE280" s="28"/>
      <c r="DF280" s="28">
        <v>0.2</v>
      </c>
      <c r="DG280" s="28">
        <v>0.12</v>
      </c>
      <c r="DH280" s="28" t="str">
        <f t="shared" si="341"/>
        <v xml:space="preserve">  </v>
      </c>
      <c r="DI280" s="335"/>
      <c r="DJ280" s="31">
        <f t="shared" si="342"/>
        <v>9.4120209728173183</v>
      </c>
      <c r="DK280" s="550">
        <f>100*DD280/CE280</f>
        <v>9.2749527062228712</v>
      </c>
      <c r="DL280" s="67"/>
    </row>
    <row r="281" spans="1:116" ht="45" x14ac:dyDescent="0.25">
      <c r="A281" s="536" t="s">
        <v>2289</v>
      </c>
      <c r="B281" s="173" t="s">
        <v>1418</v>
      </c>
      <c r="C281" s="419" t="s">
        <v>584</v>
      </c>
      <c r="D281" s="419">
        <v>9</v>
      </c>
      <c r="E281" s="270" t="s">
        <v>377</v>
      </c>
      <c r="F281" s="421">
        <v>1</v>
      </c>
      <c r="G281" s="420">
        <v>11452600</v>
      </c>
      <c r="H281" s="420">
        <v>201403051100</v>
      </c>
      <c r="I281" s="420" t="s">
        <v>656</v>
      </c>
      <c r="J281" s="419" t="s">
        <v>956</v>
      </c>
      <c r="K281" s="663" t="s">
        <v>2556</v>
      </c>
      <c r="L281" s="163" t="s">
        <v>1658</v>
      </c>
      <c r="M281" s="419" t="s">
        <v>38</v>
      </c>
      <c r="N281" s="419"/>
      <c r="O281" s="419"/>
      <c r="P281" s="117">
        <v>41703</v>
      </c>
      <c r="Q281" s="112">
        <v>0.45833333333333331</v>
      </c>
      <c r="R281" s="419" t="s">
        <v>963</v>
      </c>
      <c r="S281" s="238" t="s">
        <v>963</v>
      </c>
      <c r="T281" s="237">
        <v>124.7</v>
      </c>
      <c r="U281" s="251">
        <v>129.70000000000002</v>
      </c>
      <c r="V281" s="31">
        <f t="shared" si="319"/>
        <v>5.0000000000000142</v>
      </c>
      <c r="W281" s="464">
        <v>164</v>
      </c>
      <c r="X281" s="457">
        <f t="shared" si="329"/>
        <v>30.487804878048866</v>
      </c>
      <c r="Y281" s="281" t="str">
        <f t="shared" si="314"/>
        <v xml:space="preserve">  </v>
      </c>
      <c r="Z281" s="238" t="s">
        <v>963</v>
      </c>
      <c r="AA281" s="237">
        <v>124.4</v>
      </c>
      <c r="AB281" s="251">
        <v>128.6</v>
      </c>
      <c r="AC281" s="31">
        <f t="shared" si="321"/>
        <v>4.1999999999999886</v>
      </c>
      <c r="AD281" s="464">
        <v>180</v>
      </c>
      <c r="AE281" s="31">
        <f t="shared" si="328"/>
        <v>23.333333333333272</v>
      </c>
      <c r="AF281" s="281" t="str">
        <f t="shared" si="315"/>
        <v xml:space="preserve">  </v>
      </c>
      <c r="AG281" s="238" t="s">
        <v>963</v>
      </c>
      <c r="AH281" s="237">
        <v>123.3</v>
      </c>
      <c r="AI281" s="251">
        <v>128.89999999999998</v>
      </c>
      <c r="AJ281" s="31">
        <f t="shared" si="322"/>
        <v>5.5999999999999801</v>
      </c>
      <c r="AK281" s="464">
        <v>146</v>
      </c>
      <c r="AL281" s="31">
        <f t="shared" si="330"/>
        <v>38.356164383561513</v>
      </c>
      <c r="AM281" s="281" t="str">
        <f t="shared" si="308"/>
        <v xml:space="preserve">  </v>
      </c>
      <c r="AN281" s="31">
        <f t="shared" si="332"/>
        <v>30.725767531647886</v>
      </c>
      <c r="AO281" s="31">
        <f t="shared" si="333"/>
        <v>7.5142420016463536</v>
      </c>
      <c r="AP281" s="31">
        <f t="shared" si="334"/>
        <v>24.455831718138853</v>
      </c>
      <c r="AQ281" s="237">
        <f t="shared" si="335"/>
        <v>3</v>
      </c>
      <c r="AR281" s="429" t="str">
        <f t="shared" si="316"/>
        <v xml:space="preserve">  </v>
      </c>
      <c r="AS281" s="498"/>
      <c r="AT281" s="662" t="s">
        <v>178</v>
      </c>
      <c r="AU281" s="662" t="s">
        <v>178</v>
      </c>
      <c r="AV281" s="662" t="s">
        <v>178</v>
      </c>
      <c r="AW281" s="661" t="s">
        <v>2720</v>
      </c>
      <c r="AX281" s="661" t="s">
        <v>2720</v>
      </c>
      <c r="AY281" s="10"/>
      <c r="AZ281" s="334"/>
      <c r="BA281" s="662" t="s">
        <v>178</v>
      </c>
      <c r="BB281" s="662" t="s">
        <v>178</v>
      </c>
      <c r="BC281" s="662" t="s">
        <v>178</v>
      </c>
      <c r="BD281" s="661" t="s">
        <v>2720</v>
      </c>
      <c r="BE281" s="661" t="s">
        <v>2720</v>
      </c>
      <c r="BF281" s="10" t="str">
        <f t="shared" si="323"/>
        <v xml:space="preserve">  </v>
      </c>
      <c r="BG281" s="334"/>
      <c r="BH281" s="852" t="s">
        <v>178</v>
      </c>
      <c r="BI281" s="18" t="s">
        <v>963</v>
      </c>
      <c r="BJ281" s="28">
        <v>7.7922476457373104</v>
      </c>
      <c r="BK281" s="28"/>
      <c r="BL281" s="28">
        <v>0.1</v>
      </c>
      <c r="BM281" s="28">
        <v>1</v>
      </c>
      <c r="BN281" s="31" t="str">
        <f t="shared" si="343"/>
        <v xml:space="preserve">  </v>
      </c>
      <c r="BP281" s="159" t="s">
        <v>963</v>
      </c>
      <c r="BQ281" s="716">
        <v>0.17155119037763739</v>
      </c>
      <c r="BS281" s="727">
        <v>6.0000000000000001E-3</v>
      </c>
      <c r="BT281" s="716">
        <v>0.01</v>
      </c>
      <c r="BU281" s="31" t="str">
        <f t="shared" si="331"/>
        <v xml:space="preserve">  </v>
      </c>
      <c r="BV281" s="520"/>
      <c r="BW281" s="31">
        <f t="shared" si="336"/>
        <v>2.2015623498758172</v>
      </c>
      <c r="BX281" s="336"/>
      <c r="BY281" s="33">
        <v>455.98368168360543</v>
      </c>
      <c r="BZ281" s="31"/>
      <c r="CA281" s="680">
        <v>2</v>
      </c>
      <c r="CB281" s="680">
        <v>13</v>
      </c>
      <c r="CC281" s="680" t="str">
        <f t="shared" si="337"/>
        <v xml:space="preserve">  </v>
      </c>
      <c r="CD281" s="498"/>
      <c r="CE281" s="31">
        <v>13.901941514744106</v>
      </c>
      <c r="CF281" s="457"/>
      <c r="CG281" s="660">
        <v>0.5</v>
      </c>
      <c r="CH281" s="660">
        <v>3</v>
      </c>
      <c r="CI281" s="31" t="str">
        <f t="shared" si="326"/>
        <v xml:space="preserve">  </v>
      </c>
      <c r="CJ281" s="658"/>
      <c r="CK281" s="227">
        <v>5.2292750529071172</v>
      </c>
      <c r="CL281" s="227"/>
      <c r="CM281" s="227">
        <v>0.6</v>
      </c>
      <c r="CN281" s="227">
        <v>0.8</v>
      </c>
      <c r="CO281" s="31" t="str">
        <f t="shared" si="317"/>
        <v xml:space="preserve">  </v>
      </c>
      <c r="CP281" s="658"/>
      <c r="CQ281" s="28">
        <v>0.12201641790116553</v>
      </c>
      <c r="CR281" s="28"/>
      <c r="CS281" s="227">
        <v>0.1</v>
      </c>
      <c r="CT281" s="464">
        <v>0.13</v>
      </c>
      <c r="CU281" s="31" t="str">
        <f t="shared" si="327"/>
        <v>E, &lt;RL</v>
      </c>
      <c r="CW281" s="336">
        <f t="shared" si="338"/>
        <v>1.1468118844953685</v>
      </c>
      <c r="CX281" s="227">
        <v>22.606011271387594</v>
      </c>
      <c r="CY281" s="227"/>
      <c r="CZ281" s="10">
        <v>1.2</v>
      </c>
      <c r="DA281" s="910">
        <v>0.7</v>
      </c>
      <c r="DB281" s="675" t="str">
        <f t="shared" si="339"/>
        <v xml:space="preserve">  </v>
      </c>
      <c r="DC281" s="519"/>
      <c r="DD281" s="28">
        <f t="shared" si="340"/>
        <v>0.86707988438198702</v>
      </c>
      <c r="DE281" s="28"/>
      <c r="DF281" s="28">
        <v>0.2</v>
      </c>
      <c r="DG281" s="28">
        <v>0.12</v>
      </c>
      <c r="DH281" s="28" t="str">
        <f t="shared" si="341"/>
        <v xml:space="preserve">  </v>
      </c>
      <c r="DI281" s="335"/>
      <c r="DJ281" s="31">
        <f t="shared" si="342"/>
        <v>4.9576360250262823</v>
      </c>
      <c r="DK281" s="550">
        <f>100*DD281/CE281</f>
        <v>6.2371135964165889</v>
      </c>
      <c r="DL281" s="67"/>
    </row>
    <row r="282" spans="1:116" ht="45" x14ac:dyDescent="0.25">
      <c r="A282" s="536" t="s">
        <v>2290</v>
      </c>
      <c r="B282" s="173" t="s">
        <v>1419</v>
      </c>
      <c r="C282" s="419" t="s">
        <v>584</v>
      </c>
      <c r="D282" s="419">
        <v>9</v>
      </c>
      <c r="E282" s="270" t="s">
        <v>377</v>
      </c>
      <c r="F282" s="421">
        <v>1</v>
      </c>
      <c r="G282" s="420">
        <v>11452600</v>
      </c>
      <c r="H282" s="420">
        <v>201404021500</v>
      </c>
      <c r="I282" s="420" t="s">
        <v>656</v>
      </c>
      <c r="J282" s="419" t="s">
        <v>957</v>
      </c>
      <c r="K282" s="663" t="s">
        <v>2556</v>
      </c>
      <c r="L282" s="163" t="s">
        <v>1658</v>
      </c>
      <c r="M282" s="419" t="s">
        <v>38</v>
      </c>
      <c r="N282" s="419"/>
      <c r="O282" s="419"/>
      <c r="P282" s="117">
        <v>41731</v>
      </c>
      <c r="Q282" s="112">
        <v>0.625</v>
      </c>
      <c r="R282" s="419" t="s">
        <v>964</v>
      </c>
      <c r="S282" s="238" t="s">
        <v>964</v>
      </c>
      <c r="T282" s="237">
        <v>125.1</v>
      </c>
      <c r="U282" s="251">
        <v>126.5</v>
      </c>
      <c r="V282" s="31">
        <f t="shared" si="319"/>
        <v>1.4000000000000057</v>
      </c>
      <c r="W282" s="464">
        <v>358</v>
      </c>
      <c r="X282" s="457">
        <f t="shared" si="329"/>
        <v>3.9106145251396809</v>
      </c>
      <c r="Y282" s="281" t="str">
        <f t="shared" si="314"/>
        <v xml:space="preserve">  </v>
      </c>
      <c r="Z282" s="238" t="s">
        <v>964</v>
      </c>
      <c r="AA282" s="237">
        <v>125.1</v>
      </c>
      <c r="AB282" s="251">
        <v>126.4</v>
      </c>
      <c r="AC282" s="31">
        <f t="shared" si="321"/>
        <v>1.3000000000000114</v>
      </c>
      <c r="AD282" s="464">
        <v>272</v>
      </c>
      <c r="AE282" s="31">
        <f t="shared" si="328"/>
        <v>4.779411764705924</v>
      </c>
      <c r="AF282" s="281" t="str">
        <f t="shared" si="315"/>
        <v xml:space="preserve">  </v>
      </c>
      <c r="AG282" s="238" t="s">
        <v>964</v>
      </c>
      <c r="AH282" s="237">
        <v>126</v>
      </c>
      <c r="AI282" s="251">
        <v>127.6</v>
      </c>
      <c r="AJ282" s="31">
        <f t="shared" si="322"/>
        <v>1.5999999999999943</v>
      </c>
      <c r="AK282" s="464">
        <v>378</v>
      </c>
      <c r="AL282" s="31">
        <f t="shared" si="330"/>
        <v>4.2328042328042175</v>
      </c>
      <c r="AM282" s="281" t="str">
        <f t="shared" si="308"/>
        <v xml:space="preserve">  </v>
      </c>
      <c r="AN282" s="31">
        <f t="shared" si="332"/>
        <v>4.3076101742166069</v>
      </c>
      <c r="AO282" s="31">
        <f t="shared" si="333"/>
        <v>0.43920280910124709</v>
      </c>
      <c r="AP282" s="31">
        <f t="shared" si="334"/>
        <v>10.195973900565914</v>
      </c>
      <c r="AQ282" s="237">
        <f t="shared" si="335"/>
        <v>3</v>
      </c>
      <c r="AR282" s="429" t="str">
        <f t="shared" si="316"/>
        <v xml:space="preserve">  </v>
      </c>
      <c r="AS282" s="498"/>
      <c r="AT282" s="662" t="s">
        <v>178</v>
      </c>
      <c r="AU282" s="662" t="s">
        <v>178</v>
      </c>
      <c r="AV282" s="662" t="s">
        <v>178</v>
      </c>
      <c r="AW282" s="661" t="s">
        <v>2720</v>
      </c>
      <c r="AX282" s="661" t="s">
        <v>2720</v>
      </c>
      <c r="AY282" s="10"/>
      <c r="AZ282" s="334"/>
      <c r="BA282" s="662" t="s">
        <v>178</v>
      </c>
      <c r="BB282" s="662" t="s">
        <v>178</v>
      </c>
      <c r="BC282" s="662" t="s">
        <v>178</v>
      </c>
      <c r="BD282" s="661" t="s">
        <v>2720</v>
      </c>
      <c r="BE282" s="661" t="s">
        <v>2720</v>
      </c>
      <c r="BF282" s="10" t="str">
        <f t="shared" si="323"/>
        <v xml:space="preserve">  </v>
      </c>
      <c r="BG282" s="334"/>
      <c r="BH282" s="852" t="s">
        <v>178</v>
      </c>
      <c r="BI282" s="18" t="s">
        <v>964</v>
      </c>
      <c r="BJ282" s="28">
        <v>3.8442033107470359</v>
      </c>
      <c r="BK282" s="28"/>
      <c r="BL282" s="28">
        <v>0.1</v>
      </c>
      <c r="BM282" s="28">
        <v>1</v>
      </c>
      <c r="BN282" s="31" t="str">
        <f t="shared" si="343"/>
        <v xml:space="preserve">  </v>
      </c>
      <c r="BP282" s="159" t="s">
        <v>964</v>
      </c>
      <c r="BQ282" s="716">
        <v>1.5493097995047893</v>
      </c>
      <c r="BS282" s="727">
        <v>6.0000000000000001E-3</v>
      </c>
      <c r="BT282" s="716">
        <v>0.01</v>
      </c>
      <c r="BU282" s="31" t="str">
        <f t="shared" si="331"/>
        <v xml:space="preserve">  </v>
      </c>
      <c r="BV282" s="520"/>
      <c r="BW282" s="31">
        <f t="shared" si="336"/>
        <v>40.302493761801458</v>
      </c>
      <c r="BX282" s="336"/>
      <c r="BY282" s="33">
        <v>424.65175718732399</v>
      </c>
      <c r="BZ282" s="31"/>
      <c r="CA282" s="680">
        <v>2</v>
      </c>
      <c r="CB282" s="680">
        <v>13</v>
      </c>
      <c r="CC282" s="680" t="str">
        <f t="shared" si="337"/>
        <v xml:space="preserve">  </v>
      </c>
      <c r="CD282" s="498"/>
      <c r="CE282" s="31">
        <v>1.660649329782838</v>
      </c>
      <c r="CF282" s="457"/>
      <c r="CG282" s="660">
        <v>0.5</v>
      </c>
      <c r="CH282" s="660">
        <v>3</v>
      </c>
      <c r="CI282" s="31" t="str">
        <f t="shared" si="326"/>
        <v>E, &lt;RL</v>
      </c>
      <c r="CJ282" s="658"/>
      <c r="CK282" s="227">
        <v>343.15279391224647</v>
      </c>
      <c r="CL282" s="227"/>
      <c r="CM282" s="227">
        <v>0.6</v>
      </c>
      <c r="CN282" s="227">
        <v>0.8</v>
      </c>
      <c r="CO282" s="31" t="str">
        <f t="shared" si="317"/>
        <v xml:space="preserve">  </v>
      </c>
      <c r="CP282" s="658"/>
      <c r="CQ282" s="28">
        <v>1.6400685003159134</v>
      </c>
      <c r="CR282" s="28"/>
      <c r="CS282" s="227">
        <v>0.1</v>
      </c>
      <c r="CT282" s="464">
        <v>0.13</v>
      </c>
      <c r="CU282" s="31" t="str">
        <f t="shared" si="327"/>
        <v xml:space="preserve">  </v>
      </c>
      <c r="CW282" s="336">
        <f t="shared" si="338"/>
        <v>80.808047559985397</v>
      </c>
      <c r="CX282" s="227">
        <v>20.427613821599333</v>
      </c>
      <c r="CY282" s="227"/>
      <c r="CZ282" s="10">
        <v>1.2</v>
      </c>
      <c r="DA282" s="910">
        <v>0.7</v>
      </c>
      <c r="DB282" s="675" t="str">
        <f t="shared" si="339"/>
        <v xml:space="preserve">  </v>
      </c>
      <c r="DC282" s="519"/>
      <c r="DD282" s="28">
        <f t="shared" si="340"/>
        <v>8.64660902501556E-2</v>
      </c>
      <c r="DE282" s="28"/>
      <c r="DF282" s="28">
        <v>0.2</v>
      </c>
      <c r="DG282" s="28">
        <v>0.12</v>
      </c>
      <c r="DH282" s="28" t="str">
        <f t="shared" si="341"/>
        <v>&lt;MDL</v>
      </c>
      <c r="DI282" s="335"/>
      <c r="DJ282" s="31">
        <f t="shared" si="342"/>
        <v>4.8104390187624322</v>
      </c>
      <c r="DK282" s="550" t="s">
        <v>2560</v>
      </c>
      <c r="DL282" s="67"/>
    </row>
    <row r="283" spans="1:116" ht="45" x14ac:dyDescent="0.25">
      <c r="A283" s="536" t="s">
        <v>2291</v>
      </c>
      <c r="B283" s="173" t="s">
        <v>1420</v>
      </c>
      <c r="C283" s="419" t="s">
        <v>584</v>
      </c>
      <c r="D283" s="419">
        <v>9</v>
      </c>
      <c r="E283" s="270" t="s">
        <v>377</v>
      </c>
      <c r="F283" s="421">
        <v>1</v>
      </c>
      <c r="G283" s="420">
        <v>11452600</v>
      </c>
      <c r="H283" s="420">
        <v>201404031030</v>
      </c>
      <c r="I283" s="420" t="s">
        <v>656</v>
      </c>
      <c r="J283" s="419" t="s">
        <v>958</v>
      </c>
      <c r="K283" s="663" t="s">
        <v>2556</v>
      </c>
      <c r="L283" s="163" t="s">
        <v>1658</v>
      </c>
      <c r="M283" s="419" t="s">
        <v>38</v>
      </c>
      <c r="N283" s="419"/>
      <c r="O283" s="419"/>
      <c r="P283" s="117">
        <v>41732</v>
      </c>
      <c r="Q283" s="112">
        <v>0.4375</v>
      </c>
      <c r="R283" s="419" t="s">
        <v>965</v>
      </c>
      <c r="S283" s="238" t="s">
        <v>965</v>
      </c>
      <c r="T283" s="237">
        <v>126.5</v>
      </c>
      <c r="U283" s="251">
        <v>130.6</v>
      </c>
      <c r="V283" s="31">
        <f t="shared" si="319"/>
        <v>4.0999999999999943</v>
      </c>
      <c r="W283" s="464">
        <v>124</v>
      </c>
      <c r="X283" s="457">
        <f t="shared" si="329"/>
        <v>33.064516129032214</v>
      </c>
      <c r="Y283" s="281" t="str">
        <f t="shared" si="314"/>
        <v xml:space="preserve">  </v>
      </c>
      <c r="Z283" s="238" t="s">
        <v>965</v>
      </c>
      <c r="AA283" s="237">
        <v>127.6</v>
      </c>
      <c r="AB283" s="251">
        <v>133.30000000000001</v>
      </c>
      <c r="AC283" s="31">
        <f t="shared" si="321"/>
        <v>5.7000000000000171</v>
      </c>
      <c r="AD283" s="464">
        <v>135</v>
      </c>
      <c r="AE283" s="31">
        <f t="shared" si="328"/>
        <v>42.222222222222342</v>
      </c>
      <c r="AF283" s="281" t="str">
        <f t="shared" si="315"/>
        <v xml:space="preserve">  </v>
      </c>
      <c r="AG283" s="238" t="s">
        <v>965</v>
      </c>
      <c r="AH283" s="237">
        <v>125.1</v>
      </c>
      <c r="AI283" s="251">
        <v>128.80000000000001</v>
      </c>
      <c r="AJ283" s="31">
        <f t="shared" si="322"/>
        <v>3.7000000000000171</v>
      </c>
      <c r="AK283" s="464">
        <v>100</v>
      </c>
      <c r="AL283" s="31">
        <f t="shared" si="330"/>
        <v>37.000000000000171</v>
      </c>
      <c r="AM283" s="281" t="str">
        <f t="shared" si="308"/>
        <v xml:space="preserve">  </v>
      </c>
      <c r="AN283" s="31">
        <f t="shared" si="332"/>
        <v>37.428912783751578</v>
      </c>
      <c r="AO283" s="31">
        <f t="shared" si="333"/>
        <v>4.5938948458102455</v>
      </c>
      <c r="AP283" s="31">
        <f t="shared" si="334"/>
        <v>12.273652917336463</v>
      </c>
      <c r="AQ283" s="237">
        <f t="shared" si="335"/>
        <v>3</v>
      </c>
      <c r="AR283" s="429" t="str">
        <f t="shared" si="316"/>
        <v xml:space="preserve">  </v>
      </c>
      <c r="AS283" s="498"/>
      <c r="AT283" s="662" t="s">
        <v>178</v>
      </c>
      <c r="AU283" s="662" t="s">
        <v>178</v>
      </c>
      <c r="AV283" s="662" t="s">
        <v>178</v>
      </c>
      <c r="AW283" s="661" t="s">
        <v>2720</v>
      </c>
      <c r="AX283" s="661" t="s">
        <v>2720</v>
      </c>
      <c r="AY283" s="10"/>
      <c r="AZ283" s="334"/>
      <c r="BA283" s="662" t="s">
        <v>178</v>
      </c>
      <c r="BB283" s="662" t="s">
        <v>178</v>
      </c>
      <c r="BC283" s="662" t="s">
        <v>178</v>
      </c>
      <c r="BD283" s="661" t="s">
        <v>2720</v>
      </c>
      <c r="BE283" s="661" t="s">
        <v>2720</v>
      </c>
      <c r="BF283" s="10" t="str">
        <f t="shared" si="323"/>
        <v xml:space="preserve">  </v>
      </c>
      <c r="BG283" s="334"/>
      <c r="BH283" s="852" t="s">
        <v>178</v>
      </c>
      <c r="BI283" s="18" t="s">
        <v>965</v>
      </c>
      <c r="BJ283" s="28">
        <v>2.5312482007946482</v>
      </c>
      <c r="BK283" s="28"/>
      <c r="BL283" s="28">
        <v>0.1</v>
      </c>
      <c r="BM283" s="28">
        <v>1</v>
      </c>
      <c r="BN283" s="31" t="str">
        <f t="shared" si="343"/>
        <v xml:space="preserve">  </v>
      </c>
      <c r="BP283" s="159" t="s">
        <v>965</v>
      </c>
      <c r="BQ283" s="716">
        <v>0.13077880247613982</v>
      </c>
      <c r="BS283" s="727">
        <v>6.0000000000000001E-3</v>
      </c>
      <c r="BT283" s="716">
        <v>0.01</v>
      </c>
      <c r="BU283" s="31" t="str">
        <f t="shared" si="331"/>
        <v xml:space="preserve">  </v>
      </c>
      <c r="BV283" s="520"/>
      <c r="BW283" s="31">
        <f t="shared" si="336"/>
        <v>5.1665736467519752</v>
      </c>
      <c r="BX283" s="336"/>
      <c r="BY283" s="33">
        <v>111.51180747030183</v>
      </c>
      <c r="BZ283" s="31"/>
      <c r="CA283" s="680">
        <v>2</v>
      </c>
      <c r="CB283" s="680">
        <v>13</v>
      </c>
      <c r="CC283" s="680" t="str">
        <f t="shared" si="337"/>
        <v xml:space="preserve">  </v>
      </c>
      <c r="CD283" s="498"/>
      <c r="CE283" s="31">
        <v>3.6870839566793294</v>
      </c>
      <c r="CF283" s="457"/>
      <c r="CG283" s="660">
        <v>0.5</v>
      </c>
      <c r="CH283" s="660">
        <v>3</v>
      </c>
      <c r="CI283" s="31" t="str">
        <f t="shared" si="326"/>
        <v xml:space="preserve">  </v>
      </c>
      <c r="CJ283" s="658"/>
      <c r="CK283" s="227">
        <v>7.1771440764830796</v>
      </c>
      <c r="CL283" s="227">
        <v>0.19377543716361334</v>
      </c>
      <c r="CM283" s="227">
        <v>0.6</v>
      </c>
      <c r="CN283" s="227">
        <v>0.8</v>
      </c>
      <c r="CO283" s="31" t="str">
        <f t="shared" si="317"/>
        <v xml:space="preserve">  </v>
      </c>
      <c r="CP283" s="658"/>
      <c r="CQ283" s="28">
        <v>0.30303497211817509</v>
      </c>
      <c r="CR283" s="28">
        <v>8.1816295691303498E-3</v>
      </c>
      <c r="CS283" s="227">
        <v>0.1</v>
      </c>
      <c r="CT283" s="464">
        <v>0.13</v>
      </c>
      <c r="CU283" s="31" t="str">
        <f t="shared" si="327"/>
        <v xml:space="preserve">  </v>
      </c>
      <c r="CW283" s="336">
        <f t="shared" si="338"/>
        <v>6.4362189433567556</v>
      </c>
      <c r="CX283" s="227">
        <v>10.326559252030334</v>
      </c>
      <c r="CY283" s="227"/>
      <c r="CZ283" s="10">
        <v>1.2</v>
      </c>
      <c r="DA283" s="910">
        <v>0.7</v>
      </c>
      <c r="DB283" s="675" t="str">
        <f t="shared" si="339"/>
        <v xml:space="preserve">  </v>
      </c>
      <c r="DC283" s="519"/>
      <c r="DD283" s="28">
        <f t="shared" si="340"/>
        <v>0.38208269232512415</v>
      </c>
      <c r="DE283" s="28"/>
      <c r="DF283" s="28">
        <v>0.2</v>
      </c>
      <c r="DG283" s="28">
        <v>0.12</v>
      </c>
      <c r="DH283" s="28" t="str">
        <f t="shared" si="341"/>
        <v xml:space="preserve">  </v>
      </c>
      <c r="DI283" s="335"/>
      <c r="DJ283" s="31">
        <f t="shared" si="342"/>
        <v>9.2605074622080128</v>
      </c>
      <c r="DK283" s="550">
        <f t="shared" ref="DK283:DK297" si="344">100*DD283/CE283</f>
        <v>10.362733716246494</v>
      </c>
      <c r="DL283" s="67"/>
    </row>
    <row r="284" spans="1:116" ht="45" x14ac:dyDescent="0.25">
      <c r="A284" s="536" t="s">
        <v>2292</v>
      </c>
      <c r="B284" s="173" t="s">
        <v>1421</v>
      </c>
      <c r="C284" s="419" t="s">
        <v>584</v>
      </c>
      <c r="D284" s="419">
        <v>9</v>
      </c>
      <c r="E284" s="213">
        <v>1503038</v>
      </c>
      <c r="F284" s="421">
        <v>1</v>
      </c>
      <c r="G284" s="420">
        <v>11452600</v>
      </c>
      <c r="H284" s="420">
        <v>201412051300</v>
      </c>
      <c r="I284" s="420" t="s">
        <v>656</v>
      </c>
      <c r="J284" s="420"/>
      <c r="K284" s="663" t="s">
        <v>2556</v>
      </c>
      <c r="L284" s="163" t="s">
        <v>1658</v>
      </c>
      <c r="M284" s="419" t="s">
        <v>1025</v>
      </c>
      <c r="N284" s="419"/>
      <c r="O284" s="419"/>
      <c r="P284" s="117">
        <v>41978</v>
      </c>
      <c r="Q284" s="112">
        <v>0.54166666666666663</v>
      </c>
      <c r="R284" s="419" t="s">
        <v>966</v>
      </c>
      <c r="S284" s="464" t="s">
        <v>966</v>
      </c>
      <c r="T284" s="237">
        <v>125.9</v>
      </c>
      <c r="U284" s="251">
        <v>149.69999999999999</v>
      </c>
      <c r="V284" s="31">
        <v>23.799999999999983</v>
      </c>
      <c r="W284" s="464">
        <v>44</v>
      </c>
      <c r="X284" s="457">
        <f t="shared" si="329"/>
        <v>540.90909090909054</v>
      </c>
      <c r="Y284" s="281" t="str">
        <f t="shared" si="314"/>
        <v xml:space="preserve">  </v>
      </c>
      <c r="Z284" s="464" t="s">
        <v>966</v>
      </c>
      <c r="AA284" s="237">
        <v>126.5</v>
      </c>
      <c r="AB284" s="251">
        <v>139.5</v>
      </c>
      <c r="AC284" s="31">
        <v>13</v>
      </c>
      <c r="AD284" s="464">
        <v>22</v>
      </c>
      <c r="AE284" s="31">
        <f t="shared" si="328"/>
        <v>590.90909090909099</v>
      </c>
      <c r="AF284" s="281" t="str">
        <f t="shared" si="315"/>
        <v xml:space="preserve">  </v>
      </c>
      <c r="AG284" s="464" t="s">
        <v>966</v>
      </c>
      <c r="AH284" s="238">
        <v>126.4</v>
      </c>
      <c r="AI284" s="237">
        <v>143.6</v>
      </c>
      <c r="AJ284" s="251">
        <v>17.199999999999989</v>
      </c>
      <c r="AK284" s="31">
        <v>36</v>
      </c>
      <c r="AL284" s="31">
        <f t="shared" si="330"/>
        <v>477.77777777777749</v>
      </c>
      <c r="AM284" s="281" t="str">
        <f t="shared" si="308"/>
        <v xml:space="preserve">  </v>
      </c>
      <c r="AN284" s="31">
        <f t="shared" si="332"/>
        <v>536.53198653198626</v>
      </c>
      <c r="AO284" s="31">
        <f t="shared" si="333"/>
        <v>56.692528473775759</v>
      </c>
      <c r="AP284" s="31">
        <f t="shared" si="334"/>
        <v>10.566476910393103</v>
      </c>
      <c r="AQ284" s="237">
        <f t="shared" si="335"/>
        <v>3</v>
      </c>
      <c r="AR284" s="429" t="str">
        <f t="shared" si="316"/>
        <v xml:space="preserve">  </v>
      </c>
      <c r="AS284" s="498"/>
      <c r="AT284" s="662" t="s">
        <v>178</v>
      </c>
      <c r="AU284" s="662" t="s">
        <v>178</v>
      </c>
      <c r="AV284" s="662" t="s">
        <v>178</v>
      </c>
      <c r="AW284" s="661" t="s">
        <v>2720</v>
      </c>
      <c r="AX284" s="661" t="s">
        <v>2720</v>
      </c>
      <c r="AY284" s="10"/>
      <c r="AZ284" s="334"/>
      <c r="BA284" s="662" t="s">
        <v>178</v>
      </c>
      <c r="BB284" s="662" t="s">
        <v>178</v>
      </c>
      <c r="BC284" s="662" t="s">
        <v>178</v>
      </c>
      <c r="BD284" s="661" t="s">
        <v>2720</v>
      </c>
      <c r="BE284" s="661" t="s">
        <v>2720</v>
      </c>
      <c r="BF284" s="10" t="str">
        <f t="shared" si="323"/>
        <v xml:space="preserve">  </v>
      </c>
      <c r="BG284" s="334"/>
      <c r="BH284" s="852" t="s">
        <v>178</v>
      </c>
      <c r="BI284" s="18" t="s">
        <v>966</v>
      </c>
      <c r="BJ284" s="28">
        <v>16.32192690715133</v>
      </c>
      <c r="BK284" s="28"/>
      <c r="BL284" s="28">
        <v>0.1</v>
      </c>
      <c r="BM284" s="28">
        <v>1</v>
      </c>
      <c r="BN284" s="31" t="str">
        <f t="shared" si="343"/>
        <v xml:space="preserve">  </v>
      </c>
      <c r="BP284" s="417" t="s">
        <v>966</v>
      </c>
      <c r="BQ284" s="716">
        <v>4.1363174259166746E-2</v>
      </c>
      <c r="BS284" s="727">
        <v>6.0000000000000001E-3</v>
      </c>
      <c r="BT284" s="716">
        <v>0.01</v>
      </c>
      <c r="BU284" s="31" t="str">
        <f t="shared" si="331"/>
        <v xml:space="preserve">  </v>
      </c>
      <c r="BV284" s="520"/>
      <c r="BW284" s="31">
        <f t="shared" si="336"/>
        <v>0.25342090118687999</v>
      </c>
      <c r="BX284" s="336"/>
      <c r="BY284" s="33">
        <v>289.48188810739975</v>
      </c>
      <c r="BZ284" s="31"/>
      <c r="CA284" s="680">
        <v>2</v>
      </c>
      <c r="CB284" s="680">
        <v>13</v>
      </c>
      <c r="CC284" s="680" t="str">
        <f t="shared" si="337"/>
        <v xml:space="preserve">  </v>
      </c>
      <c r="CD284" s="498"/>
      <c r="CE284" s="31">
        <v>156.58338493082067</v>
      </c>
      <c r="CF284" s="457"/>
      <c r="CG284" s="660">
        <v>0.5</v>
      </c>
      <c r="CH284" s="660">
        <v>3</v>
      </c>
      <c r="CI284" s="31" t="str">
        <f t="shared" si="326"/>
        <v xml:space="preserve">  </v>
      </c>
      <c r="CJ284" s="658"/>
      <c r="CK284" s="227">
        <v>1.812665419864103</v>
      </c>
      <c r="CL284" s="227"/>
      <c r="CM284" s="227">
        <v>0.6</v>
      </c>
      <c r="CN284" s="227">
        <v>0.8</v>
      </c>
      <c r="CO284" s="31" t="str">
        <f t="shared" si="317"/>
        <v xml:space="preserve">  </v>
      </c>
      <c r="CP284" s="337"/>
      <c r="CQ284" s="28">
        <v>1.0711204753742436</v>
      </c>
      <c r="CR284" s="28"/>
      <c r="CS284" s="227">
        <v>0.1</v>
      </c>
      <c r="CT284" s="464">
        <v>0.13</v>
      </c>
      <c r="CU284" s="31" t="str">
        <f t="shared" si="327"/>
        <v xml:space="preserve">  </v>
      </c>
      <c r="CW284" s="336">
        <f t="shared" si="338"/>
        <v>0.62617576239919781</v>
      </c>
      <c r="CX284" s="227">
        <v>7.6385302187846875</v>
      </c>
      <c r="CY284" s="227"/>
      <c r="CZ284" s="10">
        <v>1.2</v>
      </c>
      <c r="DA284" s="910">
        <v>0.7</v>
      </c>
      <c r="DB284" s="675" t="str">
        <f t="shared" si="339"/>
        <v xml:space="preserve">  </v>
      </c>
      <c r="DC284" s="519"/>
      <c r="DD284" s="28">
        <v>3.6495199934193487</v>
      </c>
      <c r="DE284" s="28"/>
      <c r="DF284" s="28">
        <v>0.2</v>
      </c>
      <c r="DG284" s="28">
        <v>0.12</v>
      </c>
      <c r="DH284" s="28" t="str">
        <f t="shared" si="341"/>
        <v xml:space="preserve">  </v>
      </c>
      <c r="DI284" s="335"/>
      <c r="DJ284" s="31">
        <f t="shared" si="342"/>
        <v>2.6386902022522185</v>
      </c>
      <c r="DK284" s="550">
        <f t="shared" si="344"/>
        <v>2.3307198238380944</v>
      </c>
      <c r="DL284" s="67"/>
    </row>
    <row r="285" spans="1:116" ht="45" x14ac:dyDescent="0.25">
      <c r="A285" s="536" t="s">
        <v>2293</v>
      </c>
      <c r="B285" s="173" t="s">
        <v>1422</v>
      </c>
      <c r="C285" s="419" t="s">
        <v>584</v>
      </c>
      <c r="D285" s="419">
        <v>9</v>
      </c>
      <c r="E285" s="213">
        <v>1503037</v>
      </c>
      <c r="F285" s="421">
        <v>1</v>
      </c>
      <c r="G285" s="420">
        <v>11452600</v>
      </c>
      <c r="H285" s="420">
        <v>201412121110</v>
      </c>
      <c r="I285" s="420" t="s">
        <v>656</v>
      </c>
      <c r="J285" s="420"/>
      <c r="K285" s="663" t="s">
        <v>2556</v>
      </c>
      <c r="L285" s="163" t="s">
        <v>1658</v>
      </c>
      <c r="M285" s="419" t="s">
        <v>1025</v>
      </c>
      <c r="N285" s="419"/>
      <c r="O285" s="419"/>
      <c r="P285" s="117">
        <v>41985</v>
      </c>
      <c r="Q285" s="112">
        <v>0.46527777777777773</v>
      </c>
      <c r="R285" s="419" t="s">
        <v>967</v>
      </c>
      <c r="S285" s="464" t="s">
        <v>967</v>
      </c>
      <c r="T285" s="237">
        <v>127.1</v>
      </c>
      <c r="U285" s="251">
        <v>217.1</v>
      </c>
      <c r="V285" s="31">
        <v>90</v>
      </c>
      <c r="W285" s="464">
        <v>46</v>
      </c>
      <c r="X285" s="457">
        <f t="shared" si="329"/>
        <v>1956.5217391304348</v>
      </c>
      <c r="Y285" s="281" t="str">
        <f t="shared" si="314"/>
        <v xml:space="preserve">  </v>
      </c>
      <c r="Z285" s="464" t="s">
        <v>967</v>
      </c>
      <c r="AA285" s="237">
        <v>123.3</v>
      </c>
      <c r="AB285" s="251">
        <v>246.9</v>
      </c>
      <c r="AC285" s="31">
        <v>123.60000000000001</v>
      </c>
      <c r="AD285" s="464">
        <v>60</v>
      </c>
      <c r="AE285" s="31">
        <f t="shared" si="328"/>
        <v>2060</v>
      </c>
      <c r="AF285" s="281" t="str">
        <f t="shared" si="315"/>
        <v xml:space="preserve">  </v>
      </c>
      <c r="AG285" s="464" t="s">
        <v>967</v>
      </c>
      <c r="AH285" s="238">
        <v>123.4</v>
      </c>
      <c r="AI285" s="237">
        <v>217.70000000000002</v>
      </c>
      <c r="AJ285" s="251">
        <v>94.300000000000011</v>
      </c>
      <c r="AK285" s="31">
        <v>46</v>
      </c>
      <c r="AL285" s="31">
        <f t="shared" si="330"/>
        <v>2050.0000000000005</v>
      </c>
      <c r="AM285" s="281" t="str">
        <f t="shared" si="308"/>
        <v xml:space="preserve">  </v>
      </c>
      <c r="AN285" s="31">
        <f t="shared" si="332"/>
        <v>2022.1739130434787</v>
      </c>
      <c r="AO285" s="31">
        <f t="shared" si="333"/>
        <v>57.075878921234271</v>
      </c>
      <c r="AP285" s="31">
        <f t="shared" si="334"/>
        <v>2.8225010001900408</v>
      </c>
      <c r="AQ285" s="237">
        <f t="shared" si="335"/>
        <v>3</v>
      </c>
      <c r="AR285" s="429" t="str">
        <f t="shared" si="316"/>
        <v xml:space="preserve">  </v>
      </c>
      <c r="AS285" s="498"/>
      <c r="AT285" s="662" t="s">
        <v>178</v>
      </c>
      <c r="AU285" s="662" t="s">
        <v>178</v>
      </c>
      <c r="AV285" s="662" t="s">
        <v>178</v>
      </c>
      <c r="AW285" s="661" t="s">
        <v>2720</v>
      </c>
      <c r="AX285" s="661" t="s">
        <v>2720</v>
      </c>
      <c r="AY285" s="10"/>
      <c r="AZ285" s="334"/>
      <c r="BA285" s="662" t="s">
        <v>178</v>
      </c>
      <c r="BB285" s="662" t="s">
        <v>178</v>
      </c>
      <c r="BC285" s="662" t="s">
        <v>178</v>
      </c>
      <c r="BD285" s="661" t="s">
        <v>2720</v>
      </c>
      <c r="BE285" s="661" t="s">
        <v>2720</v>
      </c>
      <c r="BF285" s="10" t="str">
        <f t="shared" si="323"/>
        <v xml:space="preserve">  </v>
      </c>
      <c r="BG285" s="334"/>
      <c r="BH285" s="852" t="s">
        <v>178</v>
      </c>
      <c r="BI285" s="18" t="s">
        <v>967</v>
      </c>
      <c r="BJ285" s="28">
        <v>18.355478599501446</v>
      </c>
      <c r="BK285" s="28"/>
      <c r="BL285" s="28">
        <v>0.1</v>
      </c>
      <c r="BM285" s="28">
        <v>1</v>
      </c>
      <c r="BN285" s="31" t="str">
        <f t="shared" si="343"/>
        <v xml:space="preserve">  </v>
      </c>
      <c r="BP285" s="417" t="s">
        <v>967</v>
      </c>
      <c r="BQ285" s="716">
        <v>5.0810943365045692E-2</v>
      </c>
      <c r="BS285" s="727">
        <v>6.0000000000000001E-3</v>
      </c>
      <c r="BT285" s="716">
        <v>0.01</v>
      </c>
      <c r="BU285" s="31" t="str">
        <f t="shared" si="331"/>
        <v xml:space="preserve">  </v>
      </c>
      <c r="BV285" s="520"/>
      <c r="BW285" s="31">
        <f t="shared" si="336"/>
        <v>0.27681622731659949</v>
      </c>
      <c r="BX285" s="336"/>
      <c r="BY285" s="33">
        <v>367.13787233157296</v>
      </c>
      <c r="BZ285" s="31"/>
      <c r="CA285" s="680">
        <v>2</v>
      </c>
      <c r="CB285" s="680">
        <v>13</v>
      </c>
      <c r="CC285" s="680" t="str">
        <f t="shared" si="337"/>
        <v xml:space="preserve">  </v>
      </c>
      <c r="CD285" s="498"/>
      <c r="CE285" s="31">
        <v>718.31322847481658</v>
      </c>
      <c r="CF285" s="457"/>
      <c r="CG285" s="660">
        <v>0.5</v>
      </c>
      <c r="CH285" s="660">
        <v>3</v>
      </c>
      <c r="CI285" s="31" t="str">
        <f t="shared" si="326"/>
        <v xml:space="preserve">  </v>
      </c>
      <c r="CJ285" s="658"/>
      <c r="CK285" s="28">
        <v>0.63932836834267082</v>
      </c>
      <c r="CL285" s="227"/>
      <c r="CM285" s="227">
        <v>0.6</v>
      </c>
      <c r="CN285" s="227">
        <v>0.8</v>
      </c>
      <c r="CO285" s="31" t="str">
        <f t="shared" si="317"/>
        <v>E, &lt;RL</v>
      </c>
      <c r="CP285" s="337"/>
      <c r="CQ285" s="28">
        <v>1.317016438785902</v>
      </c>
      <c r="CR285" s="28"/>
      <c r="CS285" s="227">
        <v>0.1</v>
      </c>
      <c r="CT285" s="464">
        <v>0.13</v>
      </c>
      <c r="CU285" s="31" t="str">
        <f t="shared" si="327"/>
        <v xml:space="preserve">  </v>
      </c>
      <c r="CW285" s="336">
        <f t="shared" si="338"/>
        <v>0.17413849578701993</v>
      </c>
      <c r="CX285" s="227">
        <v>6.176974608051724</v>
      </c>
      <c r="CY285" s="227"/>
      <c r="CZ285" s="10">
        <v>1.2</v>
      </c>
      <c r="DA285" s="910">
        <v>0.7</v>
      </c>
      <c r="DB285" s="675" t="str">
        <f t="shared" si="339"/>
        <v xml:space="preserve">  </v>
      </c>
      <c r="DC285" s="519"/>
      <c r="DD285" s="28">
        <v>12.662797946506037</v>
      </c>
      <c r="DE285" s="28"/>
      <c r="DF285" s="28">
        <v>0.2</v>
      </c>
      <c r="DG285" s="28">
        <v>0.12</v>
      </c>
      <c r="DH285" s="28" t="str">
        <f t="shared" si="341"/>
        <v xml:space="preserve">  </v>
      </c>
      <c r="DI285" s="335"/>
      <c r="DJ285" s="31">
        <f t="shared" si="342"/>
        <v>1.682467289147745</v>
      </c>
      <c r="DK285" s="550">
        <f t="shared" si="344"/>
        <v>1.7628518374070266</v>
      </c>
      <c r="DL285" s="67"/>
    </row>
    <row r="286" spans="1:116" ht="45" x14ac:dyDescent="0.25">
      <c r="A286" s="536" t="s">
        <v>2294</v>
      </c>
      <c r="B286" s="173" t="s">
        <v>1423</v>
      </c>
      <c r="C286" s="419" t="s">
        <v>584</v>
      </c>
      <c r="D286" s="419">
        <v>9</v>
      </c>
      <c r="E286" s="213">
        <v>1503036</v>
      </c>
      <c r="F286" s="421">
        <v>1</v>
      </c>
      <c r="G286" s="420">
        <v>11452600</v>
      </c>
      <c r="H286" s="420">
        <v>201412121250</v>
      </c>
      <c r="I286" s="420" t="s">
        <v>656</v>
      </c>
      <c r="J286" s="420"/>
      <c r="K286" s="663" t="s">
        <v>2556</v>
      </c>
      <c r="L286" s="163" t="s">
        <v>1658</v>
      </c>
      <c r="M286" s="419" t="s">
        <v>1025</v>
      </c>
      <c r="N286" s="419"/>
      <c r="O286" s="419"/>
      <c r="P286" s="117">
        <v>41985</v>
      </c>
      <c r="Q286" s="112">
        <v>0.53472222222222221</v>
      </c>
      <c r="R286" s="419" t="s">
        <v>968</v>
      </c>
      <c r="S286" s="464" t="s">
        <v>968</v>
      </c>
      <c r="T286" s="237">
        <v>133.30000000000001</v>
      </c>
      <c r="U286" s="251">
        <v>196.9</v>
      </c>
      <c r="V286" s="31">
        <v>63.599999999999994</v>
      </c>
      <c r="W286" s="464">
        <v>32</v>
      </c>
      <c r="X286" s="457">
        <f t="shared" si="329"/>
        <v>1987.4999999999998</v>
      </c>
      <c r="Y286" s="281" t="str">
        <f t="shared" si="314"/>
        <v xml:space="preserve">  </v>
      </c>
      <c r="Z286" s="464" t="s">
        <v>968</v>
      </c>
      <c r="AA286" s="237">
        <v>133.69999999999999</v>
      </c>
      <c r="AB286" s="251">
        <v>226.39999999999998</v>
      </c>
      <c r="AC286" s="31">
        <v>92.699999999999989</v>
      </c>
      <c r="AD286" s="464">
        <v>56</v>
      </c>
      <c r="AE286" s="31">
        <f t="shared" si="328"/>
        <v>1655.3571428571427</v>
      </c>
      <c r="AF286" s="281" t="str">
        <f t="shared" si="315"/>
        <v xml:space="preserve">  </v>
      </c>
      <c r="AG286" s="464" t="s">
        <v>968</v>
      </c>
      <c r="AH286" s="238">
        <v>128.1</v>
      </c>
      <c r="AI286" s="237">
        <v>193.6</v>
      </c>
      <c r="AJ286" s="251">
        <v>65.5</v>
      </c>
      <c r="AK286" s="31">
        <v>36</v>
      </c>
      <c r="AL286" s="31">
        <f t="shared" si="330"/>
        <v>1819.4444444444446</v>
      </c>
      <c r="AM286" s="281" t="str">
        <f t="shared" si="308"/>
        <v xml:space="preserve">  </v>
      </c>
      <c r="AN286" s="31">
        <f t="shared" si="332"/>
        <v>1820.7671957671955</v>
      </c>
      <c r="AO286" s="31">
        <f t="shared" si="333"/>
        <v>166.07537939457333</v>
      </c>
      <c r="AP286" s="31">
        <f t="shared" si="334"/>
        <v>9.1211759405955295</v>
      </c>
      <c r="AQ286" s="237">
        <f t="shared" si="335"/>
        <v>3</v>
      </c>
      <c r="AR286" s="429" t="str">
        <f t="shared" si="316"/>
        <v xml:space="preserve">  </v>
      </c>
      <c r="AS286" s="498"/>
      <c r="AT286" s="662" t="s">
        <v>178</v>
      </c>
      <c r="AU286" s="662" t="s">
        <v>178</v>
      </c>
      <c r="AV286" s="662" t="s">
        <v>178</v>
      </c>
      <c r="AW286" s="661" t="s">
        <v>2720</v>
      </c>
      <c r="AX286" s="661" t="s">
        <v>2720</v>
      </c>
      <c r="AY286" s="10"/>
      <c r="AZ286" s="334"/>
      <c r="BA286" s="662" t="s">
        <v>178</v>
      </c>
      <c r="BB286" s="662" t="s">
        <v>178</v>
      </c>
      <c r="BC286" s="662" t="s">
        <v>178</v>
      </c>
      <c r="BD286" s="661" t="s">
        <v>2720</v>
      </c>
      <c r="BE286" s="661" t="s">
        <v>2720</v>
      </c>
      <c r="BF286" s="10" t="str">
        <f t="shared" si="323"/>
        <v xml:space="preserve">  </v>
      </c>
      <c r="BG286" s="334"/>
      <c r="BH286" s="852" t="s">
        <v>178</v>
      </c>
      <c r="BI286" s="18" t="s">
        <v>968</v>
      </c>
      <c r="BJ286" s="28">
        <v>17.328977665352205</v>
      </c>
      <c r="BK286" s="28"/>
      <c r="BL286" s="28">
        <v>0.1</v>
      </c>
      <c r="BM286" s="28">
        <v>1</v>
      </c>
      <c r="BN286" s="31" t="str">
        <f t="shared" si="343"/>
        <v xml:space="preserve">  </v>
      </c>
      <c r="BP286" s="417" t="s">
        <v>968</v>
      </c>
      <c r="BQ286" s="716">
        <v>2.2378211586945355E-2</v>
      </c>
      <c r="BS286" s="727">
        <v>6.0000000000000001E-3</v>
      </c>
      <c r="BT286" s="716">
        <v>0.01</v>
      </c>
      <c r="BU286" s="31" t="str">
        <f t="shared" si="331"/>
        <v xml:space="preserve">  </v>
      </c>
      <c r="BV286" s="520"/>
      <c r="BW286" s="31">
        <f t="shared" si="336"/>
        <v>0.12913751762568579</v>
      </c>
      <c r="BX286" s="336"/>
      <c r="BY286" s="33">
        <v>381.46028859559635</v>
      </c>
      <c r="BZ286" s="31"/>
      <c r="CA286" s="680">
        <v>2</v>
      </c>
      <c r="CB286" s="680">
        <v>13</v>
      </c>
      <c r="CC286" s="680" t="str">
        <f t="shared" si="337"/>
        <v xml:space="preserve">  </v>
      </c>
      <c r="CD286" s="498"/>
      <c r="CE286" s="31">
        <v>758.1523235837476</v>
      </c>
      <c r="CF286" s="457"/>
      <c r="CG286" s="660">
        <v>0.5</v>
      </c>
      <c r="CH286" s="660">
        <v>3</v>
      </c>
      <c r="CI286" s="31" t="str">
        <f t="shared" si="326"/>
        <v xml:space="preserve">  </v>
      </c>
      <c r="CJ286" s="658"/>
      <c r="CK286" s="28">
        <v>0.64685260226305363</v>
      </c>
      <c r="CL286" s="227"/>
      <c r="CM286" s="227">
        <v>0.6</v>
      </c>
      <c r="CN286" s="227">
        <v>0.8</v>
      </c>
      <c r="CO286" s="31" t="str">
        <f t="shared" si="317"/>
        <v>E, &lt;RL</v>
      </c>
      <c r="CP286" s="337"/>
      <c r="CQ286" s="28">
        <v>1.0707720755318764</v>
      </c>
      <c r="CR286" s="28"/>
      <c r="CS286" s="227">
        <v>0.1</v>
      </c>
      <c r="CT286" s="464">
        <v>0.13</v>
      </c>
      <c r="CU286" s="31" t="str">
        <f t="shared" si="327"/>
        <v xml:space="preserve">  </v>
      </c>
      <c r="CW286" s="336">
        <f t="shared" si="338"/>
        <v>0.1695727239772557</v>
      </c>
      <c r="CX286" s="227">
        <v>6.4813078892971774</v>
      </c>
      <c r="CY286" s="227"/>
      <c r="CZ286" s="10">
        <v>1.2</v>
      </c>
      <c r="DA286" s="910">
        <v>0.7</v>
      </c>
      <c r="DB286" s="675" t="str">
        <f t="shared" si="339"/>
        <v xml:space="preserve">  </v>
      </c>
      <c r="DC286" s="519"/>
      <c r="DD286" s="28">
        <v>11.792379631915699</v>
      </c>
      <c r="DE286" s="28"/>
      <c r="DF286" s="28">
        <v>0.2</v>
      </c>
      <c r="DG286" s="28">
        <v>0.12</v>
      </c>
      <c r="DH286" s="28" t="str">
        <f t="shared" si="341"/>
        <v xml:space="preserve">  </v>
      </c>
      <c r="DI286" s="335"/>
      <c r="DJ286" s="31">
        <f t="shared" si="342"/>
        <v>1.6990780123296954</v>
      </c>
      <c r="DK286" s="550">
        <f t="shared" si="344"/>
        <v>1.5554103397287919</v>
      </c>
      <c r="DL286" s="67"/>
    </row>
    <row r="287" spans="1:116" ht="15" x14ac:dyDescent="0.25">
      <c r="A287" s="536" t="s">
        <v>2295</v>
      </c>
      <c r="B287" s="173" t="s">
        <v>1424</v>
      </c>
      <c r="C287" s="419" t="s">
        <v>584</v>
      </c>
      <c r="D287" s="419">
        <v>9</v>
      </c>
      <c r="E287" s="213">
        <v>1503035</v>
      </c>
      <c r="F287" s="421">
        <v>1</v>
      </c>
      <c r="G287" s="420">
        <v>384115121402501</v>
      </c>
      <c r="H287" s="420">
        <v>201412121420</v>
      </c>
      <c r="I287" s="420" t="s">
        <v>656</v>
      </c>
      <c r="J287" s="420"/>
      <c r="K287" s="164" t="s">
        <v>2559</v>
      </c>
      <c r="L287" s="165" t="s">
        <v>1680</v>
      </c>
      <c r="M287" s="419" t="s">
        <v>1026</v>
      </c>
      <c r="N287" s="419"/>
      <c r="O287" s="419"/>
      <c r="P287" s="117">
        <v>41985</v>
      </c>
      <c r="Q287" s="112">
        <v>0.59722222222222221</v>
      </c>
      <c r="R287" s="419" t="s">
        <v>969</v>
      </c>
      <c r="S287" s="464" t="s">
        <v>969</v>
      </c>
      <c r="T287" s="237">
        <v>124</v>
      </c>
      <c r="U287" s="251">
        <v>225.39999999999998</v>
      </c>
      <c r="V287" s="31">
        <v>101.39999999999998</v>
      </c>
      <c r="W287" s="464">
        <v>44</v>
      </c>
      <c r="X287" s="457">
        <f t="shared" si="329"/>
        <v>2304.545454545454</v>
      </c>
      <c r="Y287" s="281" t="str">
        <f t="shared" si="314"/>
        <v xml:space="preserve">  </v>
      </c>
      <c r="Z287" s="464" t="s">
        <v>969</v>
      </c>
      <c r="AA287" s="237">
        <v>127.2</v>
      </c>
      <c r="AB287" s="251">
        <v>242</v>
      </c>
      <c r="AC287" s="31">
        <v>114.8</v>
      </c>
      <c r="AD287" s="464">
        <v>48</v>
      </c>
      <c r="AE287" s="31">
        <f t="shared" si="328"/>
        <v>2391.6666666666665</v>
      </c>
      <c r="AF287" s="281" t="str">
        <f t="shared" si="315"/>
        <v xml:space="preserve">  </v>
      </c>
      <c r="AG287" s="464" t="s">
        <v>969</v>
      </c>
      <c r="AH287" s="238">
        <v>125.3</v>
      </c>
      <c r="AI287" s="237">
        <v>224.89999999999998</v>
      </c>
      <c r="AJ287" s="251">
        <v>99.59999999999998</v>
      </c>
      <c r="AK287" s="31">
        <v>40</v>
      </c>
      <c r="AL287" s="31">
        <f t="shared" si="330"/>
        <v>2489.9999999999995</v>
      </c>
      <c r="AM287" s="281" t="str">
        <f t="shared" si="308"/>
        <v xml:space="preserve">  </v>
      </c>
      <c r="AN287" s="31">
        <f t="shared" si="332"/>
        <v>2395.4040404040402</v>
      </c>
      <c r="AO287" s="31">
        <f t="shared" si="333"/>
        <v>92.783743615342587</v>
      </c>
      <c r="AP287" s="31">
        <f t="shared" si="334"/>
        <v>3.8734068261691865</v>
      </c>
      <c r="AQ287" s="237">
        <f t="shared" si="335"/>
        <v>3</v>
      </c>
      <c r="AR287" s="429" t="str">
        <f t="shared" si="316"/>
        <v xml:space="preserve">  </v>
      </c>
      <c r="AS287" s="498"/>
      <c r="AT287" s="662" t="s">
        <v>178</v>
      </c>
      <c r="AU287" s="662" t="s">
        <v>178</v>
      </c>
      <c r="AV287" s="662" t="s">
        <v>178</v>
      </c>
      <c r="AW287" s="661" t="s">
        <v>2720</v>
      </c>
      <c r="AX287" s="661" t="s">
        <v>2720</v>
      </c>
      <c r="AY287" s="10"/>
      <c r="AZ287" s="334"/>
      <c r="BA287" s="662" t="s">
        <v>178</v>
      </c>
      <c r="BB287" s="662" t="s">
        <v>178</v>
      </c>
      <c r="BC287" s="662" t="s">
        <v>178</v>
      </c>
      <c r="BD287" s="661" t="s">
        <v>2720</v>
      </c>
      <c r="BE287" s="661" t="s">
        <v>2720</v>
      </c>
      <c r="BF287" s="10" t="str">
        <f t="shared" si="323"/>
        <v xml:space="preserve">  </v>
      </c>
      <c r="BG287" s="334"/>
      <c r="BH287" s="852" t="s">
        <v>178</v>
      </c>
      <c r="BI287" s="18" t="s">
        <v>969</v>
      </c>
      <c r="BJ287" s="28">
        <v>22.013991664428705</v>
      </c>
      <c r="BK287" s="28"/>
      <c r="BL287" s="28">
        <v>0.1</v>
      </c>
      <c r="BM287" s="28">
        <v>1</v>
      </c>
      <c r="BN287" s="31" t="str">
        <f t="shared" si="343"/>
        <v xml:space="preserve">  </v>
      </c>
      <c r="BP287" s="417" t="s">
        <v>969</v>
      </c>
      <c r="BQ287" s="716">
        <v>7.1012452525924072E-2</v>
      </c>
      <c r="BR287" s="716">
        <v>2.5874865041009693E-3</v>
      </c>
      <c r="BS287" s="727">
        <v>6.0000000000000001E-3</v>
      </c>
      <c r="BT287" s="716">
        <v>0.01</v>
      </c>
      <c r="BU287" s="31" t="str">
        <f t="shared" si="331"/>
        <v xml:space="preserve">  </v>
      </c>
      <c r="BV287" s="520"/>
      <c r="BW287" s="31">
        <f t="shared" si="336"/>
        <v>0.32257871997230519</v>
      </c>
      <c r="BX287" s="336"/>
      <c r="BY287" s="33">
        <v>413.66075262453239</v>
      </c>
      <c r="BZ287" s="31"/>
      <c r="CA287" s="680">
        <v>2</v>
      </c>
      <c r="CB287" s="680">
        <v>13</v>
      </c>
      <c r="CC287" s="680" t="str">
        <f t="shared" si="337"/>
        <v xml:space="preserve">  </v>
      </c>
      <c r="CD287" s="498"/>
      <c r="CE287" s="31">
        <v>953.30000718471763</v>
      </c>
      <c r="CF287" s="457"/>
      <c r="CG287" s="660">
        <v>0.5</v>
      </c>
      <c r="CH287" s="660">
        <v>3</v>
      </c>
      <c r="CI287" s="31" t="str">
        <f t="shared" si="326"/>
        <v xml:space="preserve">  </v>
      </c>
      <c r="CJ287" s="658"/>
      <c r="CK287" s="28">
        <v>0.62253103541057464</v>
      </c>
      <c r="CL287" s="227"/>
      <c r="CM287" s="227">
        <v>0.6</v>
      </c>
      <c r="CN287" s="227">
        <v>0.8</v>
      </c>
      <c r="CO287" s="31" t="str">
        <f t="shared" si="317"/>
        <v>E, &lt;RL</v>
      </c>
      <c r="CP287" s="337"/>
      <c r="CQ287" s="28">
        <v>1.4888867263569576</v>
      </c>
      <c r="CR287" s="28"/>
      <c r="CS287" s="227">
        <v>0.1</v>
      </c>
      <c r="CT287" s="464">
        <v>0.13</v>
      </c>
      <c r="CU287" s="31" t="str">
        <f t="shared" si="327"/>
        <v xml:space="preserve">  </v>
      </c>
      <c r="CW287" s="336">
        <f t="shared" si="338"/>
        <v>0.15049313512602625</v>
      </c>
      <c r="CX287" s="227">
        <v>6.8242643515084289</v>
      </c>
      <c r="CY287" s="227"/>
      <c r="CZ287" s="10">
        <v>1.2</v>
      </c>
      <c r="DA287" s="910">
        <v>0.7</v>
      </c>
      <c r="DB287" s="675" t="str">
        <f t="shared" si="339"/>
        <v xml:space="preserve">  </v>
      </c>
      <c r="DC287" s="519"/>
      <c r="DD287" s="28">
        <v>16.992418235255982</v>
      </c>
      <c r="DE287" s="28"/>
      <c r="DF287" s="28">
        <v>0.2</v>
      </c>
      <c r="DG287" s="28">
        <v>0.12</v>
      </c>
      <c r="DH287" s="28" t="str">
        <f t="shared" si="341"/>
        <v xml:space="preserve">  </v>
      </c>
      <c r="DI287" s="335"/>
      <c r="DJ287" s="31">
        <f t="shared" si="342"/>
        <v>1.6497248791940897</v>
      </c>
      <c r="DK287" s="550">
        <f t="shared" si="344"/>
        <v>1.7824838043836728</v>
      </c>
      <c r="DL287" s="67"/>
    </row>
    <row r="288" spans="1:116" ht="15" x14ac:dyDescent="0.25">
      <c r="A288" s="536" t="s">
        <v>2296</v>
      </c>
      <c r="B288" s="173" t="s">
        <v>1425</v>
      </c>
      <c r="C288" s="419" t="s">
        <v>584</v>
      </c>
      <c r="D288" s="419">
        <v>9</v>
      </c>
      <c r="E288" s="213">
        <v>1503034</v>
      </c>
      <c r="F288" s="421">
        <v>1</v>
      </c>
      <c r="G288" s="420">
        <v>11452800</v>
      </c>
      <c r="H288" s="420">
        <v>201412121550</v>
      </c>
      <c r="I288" s="420" t="s">
        <v>656</v>
      </c>
      <c r="J288" s="420"/>
      <c r="K288" s="164" t="s">
        <v>2557</v>
      </c>
      <c r="L288" s="165" t="s">
        <v>1660</v>
      </c>
      <c r="M288" s="419" t="s">
        <v>1027</v>
      </c>
      <c r="N288" s="419"/>
      <c r="O288" s="419"/>
      <c r="P288" s="117">
        <v>41985</v>
      </c>
      <c r="Q288" s="112">
        <v>0.65972222222222221</v>
      </c>
      <c r="R288" s="419" t="s">
        <v>970</v>
      </c>
      <c r="S288" s="464" t="s">
        <v>970</v>
      </c>
      <c r="T288" s="237">
        <v>124.8</v>
      </c>
      <c r="U288" s="251">
        <v>213.7</v>
      </c>
      <c r="V288" s="31">
        <v>88.899999999999991</v>
      </c>
      <c r="W288" s="464">
        <v>52</v>
      </c>
      <c r="X288" s="457">
        <f t="shared" si="329"/>
        <v>1709.6153846153845</v>
      </c>
      <c r="Y288" s="281" t="str">
        <f t="shared" si="314"/>
        <v xml:space="preserve">  </v>
      </c>
      <c r="Z288" s="464" t="s">
        <v>970</v>
      </c>
      <c r="AA288" s="237">
        <v>127.5</v>
      </c>
      <c r="AB288" s="251">
        <v>214.4</v>
      </c>
      <c r="AC288" s="31">
        <v>86.9</v>
      </c>
      <c r="AD288" s="464">
        <v>48</v>
      </c>
      <c r="AE288" s="31">
        <f t="shared" si="328"/>
        <v>1810.4166666666667</v>
      </c>
      <c r="AF288" s="281" t="str">
        <f t="shared" si="315"/>
        <v xml:space="preserve">  </v>
      </c>
      <c r="AG288" s="464" t="s">
        <v>970</v>
      </c>
      <c r="AH288" s="238">
        <v>126.8</v>
      </c>
      <c r="AI288" s="237">
        <v>216.20000000000002</v>
      </c>
      <c r="AJ288" s="251">
        <v>89.40000000000002</v>
      </c>
      <c r="AK288" s="31">
        <v>52</v>
      </c>
      <c r="AL288" s="31">
        <f t="shared" si="330"/>
        <v>1719.2307692307697</v>
      </c>
      <c r="AM288" s="281" t="str">
        <f t="shared" si="308"/>
        <v xml:space="preserve">  </v>
      </c>
      <c r="AN288" s="31">
        <f t="shared" si="332"/>
        <v>1746.4209401709404</v>
      </c>
      <c r="AO288" s="31">
        <f t="shared" si="333"/>
        <v>55.630060782029631</v>
      </c>
      <c r="AP288" s="31">
        <f t="shared" si="334"/>
        <v>3.1853752725035775</v>
      </c>
      <c r="AQ288" s="237">
        <f t="shared" si="335"/>
        <v>3</v>
      </c>
      <c r="AR288" s="429" t="str">
        <f t="shared" si="316"/>
        <v xml:space="preserve">  </v>
      </c>
      <c r="AS288" s="498"/>
      <c r="AT288" s="662" t="s">
        <v>178</v>
      </c>
      <c r="AU288" s="662" t="s">
        <v>178</v>
      </c>
      <c r="AV288" s="662" t="s">
        <v>178</v>
      </c>
      <c r="AW288" s="661" t="s">
        <v>2720</v>
      </c>
      <c r="AX288" s="661" t="s">
        <v>2720</v>
      </c>
      <c r="AY288" s="10"/>
      <c r="AZ288" s="334"/>
      <c r="BA288" s="662" t="s">
        <v>178</v>
      </c>
      <c r="BB288" s="662" t="s">
        <v>178</v>
      </c>
      <c r="BC288" s="662" t="s">
        <v>178</v>
      </c>
      <c r="BD288" s="661" t="s">
        <v>2720</v>
      </c>
      <c r="BE288" s="661" t="s">
        <v>2720</v>
      </c>
      <c r="BF288" s="10" t="str">
        <f t="shared" si="323"/>
        <v xml:space="preserve">  </v>
      </c>
      <c r="BG288" s="334"/>
      <c r="BH288" s="852" t="s">
        <v>178</v>
      </c>
      <c r="BI288" s="18" t="s">
        <v>970</v>
      </c>
      <c r="BJ288" s="28">
        <v>15.708679223501615</v>
      </c>
      <c r="BK288" s="28"/>
      <c r="BL288" s="28">
        <v>0.1</v>
      </c>
      <c r="BM288" s="28">
        <v>1</v>
      </c>
      <c r="BN288" s="31" t="str">
        <f t="shared" si="343"/>
        <v xml:space="preserve">  </v>
      </c>
      <c r="BP288" s="417" t="s">
        <v>970</v>
      </c>
      <c r="BQ288" s="716">
        <v>3.4208610160605814E-2</v>
      </c>
      <c r="BS288" s="727">
        <v>6.0000000000000001E-3</v>
      </c>
      <c r="BT288" s="716">
        <v>0.01</v>
      </c>
      <c r="BU288" s="31" t="str">
        <f t="shared" si="331"/>
        <v xml:space="preserve">  </v>
      </c>
      <c r="BV288" s="520"/>
      <c r="BW288" s="31">
        <f t="shared" si="336"/>
        <v>0.21776885041631389</v>
      </c>
      <c r="BX288" s="336"/>
      <c r="BY288" s="33">
        <v>432.34255264078746</v>
      </c>
      <c r="BZ288" s="31"/>
      <c r="CA288" s="680">
        <v>2</v>
      </c>
      <c r="CB288" s="680">
        <v>13</v>
      </c>
      <c r="CC288" s="680" t="str">
        <f t="shared" si="337"/>
        <v xml:space="preserve">  </v>
      </c>
      <c r="CD288" s="498"/>
      <c r="CE288" s="31">
        <v>739.13947941857703</v>
      </c>
      <c r="CF288" s="457"/>
      <c r="CG288" s="660">
        <v>0.5</v>
      </c>
      <c r="CH288" s="660">
        <v>3</v>
      </c>
      <c r="CI288" s="31" t="str">
        <f t="shared" si="326"/>
        <v xml:space="preserve">  </v>
      </c>
      <c r="CJ288" s="658"/>
      <c r="CK288" s="28">
        <v>0.70286801616635475</v>
      </c>
      <c r="CL288" s="227"/>
      <c r="CM288" s="227">
        <v>0.6</v>
      </c>
      <c r="CN288" s="227">
        <v>0.8</v>
      </c>
      <c r="CO288" s="31" t="str">
        <f t="shared" si="317"/>
        <v>E, &lt;RL</v>
      </c>
      <c r="CP288" s="337"/>
      <c r="CQ288" s="28">
        <v>1.2724839709345048</v>
      </c>
      <c r="CR288" s="28"/>
      <c r="CS288" s="227">
        <v>0.1</v>
      </c>
      <c r="CT288" s="464">
        <v>0.13</v>
      </c>
      <c r="CU288" s="31" t="str">
        <f t="shared" si="327"/>
        <v xml:space="preserve">  </v>
      </c>
      <c r="CW288" s="336">
        <f t="shared" si="338"/>
        <v>0.1625720188478264</v>
      </c>
      <c r="CX288" s="227">
        <v>5.8699266372023962</v>
      </c>
      <c r="CY288" s="227"/>
      <c r="CZ288" s="10">
        <v>1.2</v>
      </c>
      <c r="DA288" s="910">
        <v>0.7</v>
      </c>
      <c r="DB288" s="675" t="str">
        <f t="shared" si="339"/>
        <v xml:space="preserve">  </v>
      </c>
      <c r="DC288" s="519"/>
      <c r="DD288" s="28">
        <v>10.091758487805659</v>
      </c>
      <c r="DE288" s="28"/>
      <c r="DF288" s="28">
        <v>0.2</v>
      </c>
      <c r="DG288" s="28">
        <v>0.12</v>
      </c>
      <c r="DH288" s="28" t="str">
        <f t="shared" si="341"/>
        <v xml:space="preserve">  </v>
      </c>
      <c r="DI288" s="335"/>
      <c r="DJ288" s="31">
        <f t="shared" si="342"/>
        <v>1.3577027293169162</v>
      </c>
      <c r="DK288" s="550">
        <f t="shared" si="344"/>
        <v>1.3653388526539068</v>
      </c>
      <c r="DL288" s="67"/>
    </row>
    <row r="289" spans="1:116" ht="15" x14ac:dyDescent="0.25">
      <c r="A289" s="536" t="s">
        <v>2297</v>
      </c>
      <c r="B289" s="173" t="s">
        <v>1426</v>
      </c>
      <c r="C289" s="419" t="s">
        <v>584</v>
      </c>
      <c r="D289" s="419">
        <v>9</v>
      </c>
      <c r="E289" s="213">
        <v>1503033</v>
      </c>
      <c r="F289" s="421">
        <v>1</v>
      </c>
      <c r="G289" s="420">
        <v>384115121402501</v>
      </c>
      <c r="H289" s="420">
        <v>201412130950</v>
      </c>
      <c r="I289" s="420" t="s">
        <v>656</v>
      </c>
      <c r="J289" s="420"/>
      <c r="K289" s="164" t="s">
        <v>2559</v>
      </c>
      <c r="L289" s="165" t="s">
        <v>1680</v>
      </c>
      <c r="M289" s="419" t="s">
        <v>1026</v>
      </c>
      <c r="N289" s="419"/>
      <c r="O289" s="419"/>
      <c r="P289" s="117">
        <v>41986</v>
      </c>
      <c r="Q289" s="112">
        <v>0.40972222222222227</v>
      </c>
      <c r="R289" s="419" t="s">
        <v>971</v>
      </c>
      <c r="S289" s="464" t="s">
        <v>971</v>
      </c>
      <c r="T289" s="237">
        <v>127.4</v>
      </c>
      <c r="U289" s="251">
        <v>175.4</v>
      </c>
      <c r="V289" s="31">
        <v>48</v>
      </c>
      <c r="W289" s="464">
        <v>64</v>
      </c>
      <c r="X289" s="457">
        <f t="shared" si="329"/>
        <v>750</v>
      </c>
      <c r="Y289" s="281" t="str">
        <f t="shared" si="314"/>
        <v xml:space="preserve">  </v>
      </c>
      <c r="Z289" s="464" t="s">
        <v>971</v>
      </c>
      <c r="AA289" s="237">
        <v>130.19999999999999</v>
      </c>
      <c r="AB289" s="251">
        <v>170.1</v>
      </c>
      <c r="AC289" s="31">
        <v>39.900000000000006</v>
      </c>
      <c r="AD289" s="464">
        <v>54</v>
      </c>
      <c r="AE289" s="31">
        <f t="shared" si="328"/>
        <v>738.88888888888903</v>
      </c>
      <c r="AF289" s="281" t="str">
        <f t="shared" si="315"/>
        <v xml:space="preserve">  </v>
      </c>
      <c r="AG289" s="464" t="s">
        <v>971</v>
      </c>
      <c r="AH289" s="238">
        <v>128.1</v>
      </c>
      <c r="AI289" s="237">
        <v>169.7</v>
      </c>
      <c r="AJ289" s="251">
        <v>41.599999999999994</v>
      </c>
      <c r="AK289" s="31">
        <v>60</v>
      </c>
      <c r="AL289" s="31">
        <f t="shared" si="330"/>
        <v>693.33333333333326</v>
      </c>
      <c r="AM289" s="281" t="str">
        <f t="shared" si="308"/>
        <v xml:space="preserve">  </v>
      </c>
      <c r="AN289" s="31">
        <f t="shared" si="332"/>
        <v>727.4074074074075</v>
      </c>
      <c r="AO289" s="31">
        <f t="shared" si="333"/>
        <v>30.027422309199029</v>
      </c>
      <c r="AP289" s="31">
        <f t="shared" si="334"/>
        <v>4.1280061219367292</v>
      </c>
      <c r="AQ289" s="237">
        <f t="shared" si="335"/>
        <v>3</v>
      </c>
      <c r="AR289" s="429" t="str">
        <f t="shared" si="316"/>
        <v xml:space="preserve">  </v>
      </c>
      <c r="AS289" s="498"/>
      <c r="AT289" s="662" t="s">
        <v>178</v>
      </c>
      <c r="AU289" s="662" t="s">
        <v>178</v>
      </c>
      <c r="AV289" s="662" t="s">
        <v>178</v>
      </c>
      <c r="AW289" s="661" t="s">
        <v>2720</v>
      </c>
      <c r="AX289" s="661" t="s">
        <v>2720</v>
      </c>
      <c r="AY289" s="10"/>
      <c r="AZ289" s="334"/>
      <c r="BA289" s="662" t="s">
        <v>178</v>
      </c>
      <c r="BB289" s="662" t="s">
        <v>178</v>
      </c>
      <c r="BC289" s="662" t="s">
        <v>178</v>
      </c>
      <c r="BD289" s="661" t="s">
        <v>2720</v>
      </c>
      <c r="BE289" s="661" t="s">
        <v>2720</v>
      </c>
      <c r="BF289" s="10" t="str">
        <f t="shared" si="323"/>
        <v xml:space="preserve">  </v>
      </c>
      <c r="BG289" s="334"/>
      <c r="BH289" s="852" t="s">
        <v>178</v>
      </c>
      <c r="BI289" s="18" t="s">
        <v>971</v>
      </c>
      <c r="BJ289" s="28">
        <v>17.659475600878459</v>
      </c>
      <c r="BK289" s="28"/>
      <c r="BL289" s="28">
        <v>0.1</v>
      </c>
      <c r="BM289" s="28">
        <v>1</v>
      </c>
      <c r="BN289" s="31" t="str">
        <f t="shared" si="343"/>
        <v xml:space="preserve">  </v>
      </c>
      <c r="BP289" s="417" t="s">
        <v>971</v>
      </c>
      <c r="BQ289" s="716">
        <v>7.8379768526251531E-2</v>
      </c>
      <c r="BS289" s="727">
        <v>6.0000000000000001E-3</v>
      </c>
      <c r="BT289" s="716">
        <v>0.01</v>
      </c>
      <c r="BU289" s="31" t="str">
        <f t="shared" si="331"/>
        <v xml:space="preserve">  </v>
      </c>
      <c r="BV289" s="520"/>
      <c r="BW289" s="31">
        <f t="shared" si="336"/>
        <v>0.44383972830061041</v>
      </c>
      <c r="BX289" s="336"/>
      <c r="BY289" s="33">
        <v>438.48948252105123</v>
      </c>
      <c r="BZ289" s="31"/>
      <c r="CA289" s="680">
        <v>2</v>
      </c>
      <c r="CB289" s="680">
        <v>13</v>
      </c>
      <c r="CC289" s="680" t="str">
        <f t="shared" si="337"/>
        <v xml:space="preserve">  </v>
      </c>
      <c r="CD289" s="498"/>
      <c r="CE289" s="31">
        <v>328.86711189078841</v>
      </c>
      <c r="CF289" s="457"/>
      <c r="CG289" s="660">
        <v>0.5</v>
      </c>
      <c r="CH289" s="660">
        <v>3</v>
      </c>
      <c r="CI289" s="31" t="str">
        <f t="shared" si="326"/>
        <v xml:space="preserve">  </v>
      </c>
      <c r="CJ289" s="658"/>
      <c r="CK289" s="28">
        <v>0.70462340049316574</v>
      </c>
      <c r="CL289" s="227"/>
      <c r="CM289" s="227">
        <v>0.6</v>
      </c>
      <c r="CN289" s="227">
        <v>0.8</v>
      </c>
      <c r="CO289" s="31" t="str">
        <f t="shared" si="317"/>
        <v>E, &lt;RL</v>
      </c>
      <c r="CP289" s="337"/>
      <c r="CQ289" s="28">
        <v>0.520638401475506</v>
      </c>
      <c r="CR289" s="28"/>
      <c r="CS289" s="227">
        <v>0.1</v>
      </c>
      <c r="CT289" s="464">
        <v>0.13</v>
      </c>
      <c r="CU289" s="31" t="str">
        <f t="shared" si="327"/>
        <v xml:space="preserve">  </v>
      </c>
      <c r="CW289" s="336">
        <f t="shared" si="338"/>
        <v>0.16069334125005788</v>
      </c>
      <c r="CX289" s="227">
        <v>7.7586782874772169</v>
      </c>
      <c r="CY289" s="227"/>
      <c r="CZ289" s="10">
        <v>1.2</v>
      </c>
      <c r="DA289" s="910">
        <v>0.7</v>
      </c>
      <c r="DB289" s="675" t="str">
        <f t="shared" si="339"/>
        <v xml:space="preserve">  </v>
      </c>
      <c r="DC289" s="519"/>
      <c r="DD289" s="28">
        <v>5.3793502793175367</v>
      </c>
      <c r="DE289" s="28"/>
      <c r="DF289" s="28">
        <v>0.2</v>
      </c>
      <c r="DG289" s="28">
        <v>0.12</v>
      </c>
      <c r="DH289" s="28" t="str">
        <f t="shared" si="341"/>
        <v xml:space="preserve">  </v>
      </c>
      <c r="DI289" s="335"/>
      <c r="DJ289" s="31">
        <f t="shared" si="342"/>
        <v>1.7694103500201361</v>
      </c>
      <c r="DK289" s="550">
        <f t="shared" si="344"/>
        <v>1.6357215680186148</v>
      </c>
      <c r="DL289" s="67"/>
    </row>
    <row r="290" spans="1:116" ht="15" x14ac:dyDescent="0.25">
      <c r="A290" s="536" t="s">
        <v>2298</v>
      </c>
      <c r="B290" s="173" t="s">
        <v>1427</v>
      </c>
      <c r="C290" s="419" t="s">
        <v>584</v>
      </c>
      <c r="D290" s="419">
        <v>9</v>
      </c>
      <c r="E290" s="213">
        <v>1503032</v>
      </c>
      <c r="F290" s="421">
        <v>1</v>
      </c>
      <c r="G290" s="420">
        <v>11452800</v>
      </c>
      <c r="H290" s="420">
        <v>201412131000</v>
      </c>
      <c r="I290" s="420" t="s">
        <v>656</v>
      </c>
      <c r="J290" s="420"/>
      <c r="K290" s="164" t="s">
        <v>2557</v>
      </c>
      <c r="L290" s="165" t="s">
        <v>1660</v>
      </c>
      <c r="M290" s="419" t="s">
        <v>1027</v>
      </c>
      <c r="N290" s="419"/>
      <c r="O290" s="419"/>
      <c r="P290" s="117">
        <v>41986</v>
      </c>
      <c r="Q290" s="112">
        <v>0.41666666666666669</v>
      </c>
      <c r="R290" s="419" t="s">
        <v>972</v>
      </c>
      <c r="S290" s="464" t="s">
        <v>972</v>
      </c>
      <c r="T290" s="237">
        <v>123.4</v>
      </c>
      <c r="U290" s="251">
        <v>159.89999999999998</v>
      </c>
      <c r="V290" s="31">
        <v>36.499999999999972</v>
      </c>
      <c r="W290" s="464">
        <v>56</v>
      </c>
      <c r="X290" s="457">
        <f t="shared" si="329"/>
        <v>651.78571428571377</v>
      </c>
      <c r="Y290" s="281" t="str">
        <f t="shared" si="314"/>
        <v xml:space="preserve">  </v>
      </c>
      <c r="Z290" s="464" t="s">
        <v>972</v>
      </c>
      <c r="AA290" s="237">
        <v>126.2</v>
      </c>
      <c r="AB290" s="251">
        <v>164.8</v>
      </c>
      <c r="AC290" s="31">
        <v>38.600000000000009</v>
      </c>
      <c r="AD290" s="464">
        <v>60</v>
      </c>
      <c r="AE290" s="31">
        <f t="shared" si="328"/>
        <v>643.33333333333348</v>
      </c>
      <c r="AF290" s="281" t="str">
        <f t="shared" si="315"/>
        <v xml:space="preserve">  </v>
      </c>
      <c r="AG290" s="464" t="s">
        <v>972</v>
      </c>
      <c r="AH290" s="105">
        <v>126</v>
      </c>
      <c r="AI290" s="237">
        <v>161.1</v>
      </c>
      <c r="AJ290" s="251">
        <v>35.099999999999994</v>
      </c>
      <c r="AK290" s="31">
        <v>56</v>
      </c>
      <c r="AL290" s="31">
        <f t="shared" si="330"/>
        <v>626.78571428571422</v>
      </c>
      <c r="AM290" s="281" t="str">
        <f t="shared" si="308"/>
        <v xml:space="preserve">  </v>
      </c>
      <c r="AN290" s="31">
        <f t="shared" si="332"/>
        <v>640.63492063492049</v>
      </c>
      <c r="AO290" s="31">
        <f t="shared" si="333"/>
        <v>12.716566884116627</v>
      </c>
      <c r="AP290" s="31">
        <f t="shared" si="334"/>
        <v>1.9849943352312875</v>
      </c>
      <c r="AQ290" s="237">
        <f t="shared" si="335"/>
        <v>3</v>
      </c>
      <c r="AR290" s="429" t="str">
        <f t="shared" si="316"/>
        <v xml:space="preserve">  </v>
      </c>
      <c r="AS290" s="498"/>
      <c r="AT290" s="662" t="s">
        <v>178</v>
      </c>
      <c r="AU290" s="662" t="s">
        <v>178</v>
      </c>
      <c r="AV290" s="662" t="s">
        <v>178</v>
      </c>
      <c r="AW290" s="661" t="s">
        <v>2720</v>
      </c>
      <c r="AX290" s="661" t="s">
        <v>2720</v>
      </c>
      <c r="AY290" s="10"/>
      <c r="AZ290" s="334"/>
      <c r="BA290" s="662" t="s">
        <v>178</v>
      </c>
      <c r="BB290" s="662" t="s">
        <v>178</v>
      </c>
      <c r="BC290" s="662" t="s">
        <v>178</v>
      </c>
      <c r="BD290" s="661" t="s">
        <v>2720</v>
      </c>
      <c r="BE290" s="661" t="s">
        <v>2720</v>
      </c>
      <c r="BF290" s="10" t="str">
        <f t="shared" si="323"/>
        <v xml:space="preserve">  </v>
      </c>
      <c r="BG290" s="334"/>
      <c r="BH290" s="852" t="s">
        <v>178</v>
      </c>
      <c r="BI290" s="18" t="s">
        <v>972</v>
      </c>
      <c r="BJ290" s="28">
        <v>15.009430026085997</v>
      </c>
      <c r="BK290" s="28">
        <v>9.440473724979892E-2</v>
      </c>
      <c r="BL290" s="28">
        <v>0.1</v>
      </c>
      <c r="BM290" s="28">
        <v>1</v>
      </c>
      <c r="BN290" s="31" t="str">
        <f t="shared" si="343"/>
        <v xml:space="preserve">  </v>
      </c>
      <c r="BP290" s="417" t="s">
        <v>972</v>
      </c>
      <c r="BQ290" s="716">
        <v>7.8155015699176295E-2</v>
      </c>
      <c r="BS290" s="727">
        <v>6.0000000000000001E-3</v>
      </c>
      <c r="BT290" s="716">
        <v>0.01</v>
      </c>
      <c r="BU290" s="31" t="str">
        <f t="shared" si="331"/>
        <v xml:space="preserve">  </v>
      </c>
      <c r="BV290" s="520"/>
      <c r="BW290" s="31">
        <f t="shared" si="336"/>
        <v>0.52070608652923478</v>
      </c>
      <c r="BX290" s="336"/>
      <c r="BY290" s="33">
        <v>369.40432087236712</v>
      </c>
      <c r="BZ290" s="31"/>
      <c r="CA290" s="680">
        <v>2</v>
      </c>
      <c r="CB290" s="680">
        <v>13</v>
      </c>
      <c r="CC290" s="680" t="str">
        <f t="shared" si="337"/>
        <v xml:space="preserve">  </v>
      </c>
      <c r="CD290" s="498"/>
      <c r="CE290" s="31">
        <v>240.77245914002481</v>
      </c>
      <c r="CF290" s="457"/>
      <c r="CG290" s="660">
        <v>0.5</v>
      </c>
      <c r="CH290" s="660">
        <v>3</v>
      </c>
      <c r="CI290" s="31" t="str">
        <f t="shared" si="326"/>
        <v xml:space="preserve">  </v>
      </c>
      <c r="CJ290" s="658"/>
      <c r="CK290" s="28">
        <v>0.66163476800253174</v>
      </c>
      <c r="CL290" s="227"/>
      <c r="CM290" s="227">
        <v>0.6</v>
      </c>
      <c r="CN290" s="227">
        <v>0.8</v>
      </c>
      <c r="CO290" s="31" t="str">
        <f t="shared" si="317"/>
        <v>E, &lt;RL</v>
      </c>
      <c r="CP290" s="337"/>
      <c r="CQ290" s="28">
        <v>0.42565170074829534</v>
      </c>
      <c r="CR290" s="28"/>
      <c r="CS290" s="227">
        <v>0.1</v>
      </c>
      <c r="CT290" s="464">
        <v>0.13</v>
      </c>
      <c r="CU290" s="31" t="str">
        <f t="shared" si="327"/>
        <v xml:space="preserve">  </v>
      </c>
      <c r="CW290" s="336">
        <f t="shared" si="338"/>
        <v>0.17910856224963681</v>
      </c>
      <c r="CX290" s="227">
        <v>5.8201919563053499</v>
      </c>
      <c r="CY290" s="227"/>
      <c r="CZ290" s="10">
        <v>1.2</v>
      </c>
      <c r="DA290" s="910">
        <v>0.7</v>
      </c>
      <c r="DB290" s="675" t="str">
        <f t="shared" si="339"/>
        <v xml:space="preserve">  </v>
      </c>
      <c r="DC290" s="519"/>
      <c r="DD290" s="28">
        <v>3.6480131726128167</v>
      </c>
      <c r="DE290" s="28"/>
      <c r="DF290" s="28">
        <v>0.2</v>
      </c>
      <c r="DG290" s="28">
        <v>0.12</v>
      </c>
      <c r="DH290" s="28" t="str">
        <f t="shared" si="341"/>
        <v xml:space="preserve">  </v>
      </c>
      <c r="DI290" s="335"/>
      <c r="DJ290" s="31">
        <f t="shared" si="342"/>
        <v>1.5755614180583137</v>
      </c>
      <c r="DK290" s="550">
        <f t="shared" si="344"/>
        <v>1.5151289253108722</v>
      </c>
      <c r="DL290" s="67"/>
    </row>
    <row r="291" spans="1:116" ht="45" x14ac:dyDescent="0.25">
      <c r="A291" s="536" t="s">
        <v>2299</v>
      </c>
      <c r="B291" s="173" t="s">
        <v>1428</v>
      </c>
      <c r="C291" s="419" t="s">
        <v>584</v>
      </c>
      <c r="D291" s="419">
        <v>9</v>
      </c>
      <c r="E291" s="213">
        <v>1503031</v>
      </c>
      <c r="F291" s="421">
        <v>1</v>
      </c>
      <c r="G291" s="420">
        <v>11452600</v>
      </c>
      <c r="H291" s="420">
        <v>201412131140</v>
      </c>
      <c r="I291" s="420" t="s">
        <v>656</v>
      </c>
      <c r="J291" s="420"/>
      <c r="K291" s="663" t="s">
        <v>2556</v>
      </c>
      <c r="L291" s="163" t="s">
        <v>1658</v>
      </c>
      <c r="M291" s="419" t="s">
        <v>1025</v>
      </c>
      <c r="N291" s="419"/>
      <c r="O291" s="419"/>
      <c r="P291" s="117">
        <v>41986</v>
      </c>
      <c r="Q291" s="112">
        <v>0.4861111111111111</v>
      </c>
      <c r="R291" s="419" t="s">
        <v>973</v>
      </c>
      <c r="S291" s="464" t="s">
        <v>973</v>
      </c>
      <c r="T291" s="237">
        <v>128.1</v>
      </c>
      <c r="U291" s="251">
        <v>155.4</v>
      </c>
      <c r="V291" s="31">
        <v>27.300000000000011</v>
      </c>
      <c r="W291" s="464">
        <v>60</v>
      </c>
      <c r="X291" s="457">
        <f t="shared" si="329"/>
        <v>455.00000000000023</v>
      </c>
      <c r="Y291" s="281" t="str">
        <f t="shared" si="314"/>
        <v xml:space="preserve">  </v>
      </c>
      <c r="Z291" s="464" t="s">
        <v>973</v>
      </c>
      <c r="AA291" s="237">
        <v>127</v>
      </c>
      <c r="AB291" s="251">
        <v>155.70000000000002</v>
      </c>
      <c r="AC291" s="31">
        <v>28.700000000000017</v>
      </c>
      <c r="AD291" s="464">
        <v>60</v>
      </c>
      <c r="AE291" s="31">
        <f t="shared" si="328"/>
        <v>478.33333333333366</v>
      </c>
      <c r="AF291" s="281" t="str">
        <f t="shared" si="315"/>
        <v xml:space="preserve">  </v>
      </c>
      <c r="AG291" s="464" t="s">
        <v>973</v>
      </c>
      <c r="AH291" s="238">
        <v>126.4</v>
      </c>
      <c r="AI291" s="237">
        <v>156.29999999999998</v>
      </c>
      <c r="AJ291" s="251">
        <v>29.899999999999977</v>
      </c>
      <c r="AK291" s="31">
        <v>62</v>
      </c>
      <c r="AL291" s="31">
        <f t="shared" si="330"/>
        <v>482.25806451612868</v>
      </c>
      <c r="AM291" s="281" t="str">
        <f t="shared" si="308"/>
        <v xml:space="preserve">  </v>
      </c>
      <c r="AN291" s="31">
        <f t="shared" si="332"/>
        <v>471.86379928315426</v>
      </c>
      <c r="AO291" s="31">
        <f t="shared" si="333"/>
        <v>14.735727786953007</v>
      </c>
      <c r="AP291" s="31">
        <f t="shared" si="334"/>
        <v>3.122877366167784</v>
      </c>
      <c r="AQ291" s="237">
        <f t="shared" si="335"/>
        <v>3</v>
      </c>
      <c r="AR291" s="429" t="str">
        <f t="shared" si="316"/>
        <v xml:space="preserve">  </v>
      </c>
      <c r="AS291" s="498"/>
      <c r="AT291" s="662" t="s">
        <v>178</v>
      </c>
      <c r="AU291" s="662" t="s">
        <v>178</v>
      </c>
      <c r="AV291" s="662" t="s">
        <v>178</v>
      </c>
      <c r="AW291" s="661" t="s">
        <v>2720</v>
      </c>
      <c r="AX291" s="661" t="s">
        <v>2720</v>
      </c>
      <c r="AY291" s="10"/>
      <c r="AZ291" s="334"/>
      <c r="BA291" s="662" t="s">
        <v>178</v>
      </c>
      <c r="BB291" s="662" t="s">
        <v>178</v>
      </c>
      <c r="BC291" s="662" t="s">
        <v>178</v>
      </c>
      <c r="BD291" s="661" t="s">
        <v>2720</v>
      </c>
      <c r="BE291" s="661" t="s">
        <v>2720</v>
      </c>
      <c r="BF291" s="10" t="str">
        <f t="shared" si="323"/>
        <v xml:space="preserve">  </v>
      </c>
      <c r="BG291" s="334"/>
      <c r="BH291" s="852" t="s">
        <v>178</v>
      </c>
      <c r="BI291" s="18" t="s">
        <v>973</v>
      </c>
      <c r="BJ291" s="28">
        <v>9.3895117085586453</v>
      </c>
      <c r="BK291" s="28"/>
      <c r="BL291" s="28">
        <v>0.1</v>
      </c>
      <c r="BM291" s="28">
        <v>1</v>
      </c>
      <c r="BN291" s="31" t="str">
        <f t="shared" si="343"/>
        <v xml:space="preserve">  </v>
      </c>
      <c r="BP291" s="417" t="s">
        <v>973</v>
      </c>
      <c r="BQ291" s="716">
        <v>5.5203387659922276E-2</v>
      </c>
      <c r="BS291" s="727">
        <v>6.0000000000000001E-3</v>
      </c>
      <c r="BT291" s="716">
        <v>0.01</v>
      </c>
      <c r="BU291" s="31" t="str">
        <f t="shared" si="331"/>
        <v xml:space="preserve">  </v>
      </c>
      <c r="BV291" s="520"/>
      <c r="BW291" s="31">
        <f t="shared" si="336"/>
        <v>0.58792607510786499</v>
      </c>
      <c r="BX291" s="336"/>
      <c r="BY291" s="33">
        <v>341.17685196812886</v>
      </c>
      <c r="BZ291" s="31"/>
      <c r="CA291" s="680">
        <v>2</v>
      </c>
      <c r="CB291" s="680">
        <v>13</v>
      </c>
      <c r="CC291" s="680" t="str">
        <f t="shared" si="337"/>
        <v xml:space="preserve">  </v>
      </c>
      <c r="CD291" s="498"/>
      <c r="CE291" s="31">
        <v>155.23546764549872</v>
      </c>
      <c r="CF291" s="457"/>
      <c r="CG291" s="660">
        <v>0.5</v>
      </c>
      <c r="CH291" s="660">
        <v>3</v>
      </c>
      <c r="CI291" s="31" t="str">
        <f t="shared" si="326"/>
        <v xml:space="preserve">  </v>
      </c>
      <c r="CJ291" s="658"/>
      <c r="CK291" s="28">
        <v>0.88238633247384723</v>
      </c>
      <c r="CL291" s="227">
        <v>1.4955700550403073E-3</v>
      </c>
      <c r="CM291" s="227">
        <v>0.6</v>
      </c>
      <c r="CN291" s="227">
        <v>0.8</v>
      </c>
      <c r="CO291" s="31" t="str">
        <f t="shared" si="317"/>
        <v xml:space="preserve">  </v>
      </c>
      <c r="CP291" s="337"/>
      <c r="CQ291" s="28">
        <v>0.42207479569999029</v>
      </c>
      <c r="CR291" s="28">
        <v>7.1538100966098139E-4</v>
      </c>
      <c r="CS291" s="227">
        <v>0.1</v>
      </c>
      <c r="CT291" s="464">
        <v>0.13</v>
      </c>
      <c r="CU291" s="31" t="str">
        <f t="shared" si="327"/>
        <v xml:space="preserve">  </v>
      </c>
      <c r="CW291" s="336">
        <f t="shared" si="338"/>
        <v>0.25863018765302276</v>
      </c>
      <c r="CX291" s="227">
        <v>8.0007649245800909</v>
      </c>
      <c r="CY291" s="227"/>
      <c r="CZ291" s="10">
        <v>1.2</v>
      </c>
      <c r="DA291" s="910">
        <v>0.7</v>
      </c>
      <c r="DB291" s="675" t="str">
        <f t="shared" si="339"/>
        <v xml:space="preserve">  </v>
      </c>
      <c r="DC291" s="519"/>
      <c r="DD291" s="28">
        <v>3.8584334071765252</v>
      </c>
      <c r="DE291" s="28"/>
      <c r="DF291" s="28">
        <v>0.2</v>
      </c>
      <c r="DG291" s="28">
        <v>0.12</v>
      </c>
      <c r="DH291" s="28" t="str">
        <f t="shared" si="341"/>
        <v xml:space="preserve">  </v>
      </c>
      <c r="DI291" s="335"/>
      <c r="DJ291" s="31">
        <f t="shared" si="342"/>
        <v>2.3450491668548148</v>
      </c>
      <c r="DK291" s="550">
        <f t="shared" si="344"/>
        <v>2.4855359833023352</v>
      </c>
      <c r="DL291" s="67"/>
    </row>
    <row r="292" spans="1:116" ht="15" x14ac:dyDescent="0.25">
      <c r="A292" s="536" t="s">
        <v>2300</v>
      </c>
      <c r="B292" s="173" t="s">
        <v>1429</v>
      </c>
      <c r="C292" s="419" t="s">
        <v>584</v>
      </c>
      <c r="D292" s="419">
        <v>9</v>
      </c>
      <c r="E292" s="213">
        <v>1503028</v>
      </c>
      <c r="F292" s="421">
        <v>1</v>
      </c>
      <c r="G292" s="420">
        <v>11452800</v>
      </c>
      <c r="H292" s="420">
        <v>201412151100</v>
      </c>
      <c r="I292" s="420" t="s">
        <v>656</v>
      </c>
      <c r="J292" s="420"/>
      <c r="K292" s="164" t="s">
        <v>2557</v>
      </c>
      <c r="L292" s="165" t="s">
        <v>1660</v>
      </c>
      <c r="M292" s="419" t="s">
        <v>1027</v>
      </c>
      <c r="N292" s="419"/>
      <c r="O292" s="419"/>
      <c r="P292" s="117">
        <v>41988</v>
      </c>
      <c r="Q292" s="112">
        <v>0.45833333333333331</v>
      </c>
      <c r="R292" s="419" t="s">
        <v>974</v>
      </c>
      <c r="S292" s="464" t="s">
        <v>974</v>
      </c>
      <c r="T292" s="237">
        <v>127.8</v>
      </c>
      <c r="U292" s="251">
        <v>145.19999999999999</v>
      </c>
      <c r="V292" s="31">
        <v>17.399999999999991</v>
      </c>
      <c r="W292" s="464">
        <v>40</v>
      </c>
      <c r="X292" s="457">
        <f t="shared" si="329"/>
        <v>434.99999999999977</v>
      </c>
      <c r="Y292" s="281" t="str">
        <f t="shared" si="314"/>
        <v xml:space="preserve">  </v>
      </c>
      <c r="Z292" s="464" t="s">
        <v>974</v>
      </c>
      <c r="AA292" s="237">
        <v>130.69999999999999</v>
      </c>
      <c r="AB292" s="251">
        <v>148.4</v>
      </c>
      <c r="AC292" s="31">
        <v>17.700000000000017</v>
      </c>
      <c r="AD292" s="464">
        <v>42</v>
      </c>
      <c r="AE292" s="31">
        <f t="shared" si="328"/>
        <v>421.42857142857179</v>
      </c>
      <c r="AF292" s="281" t="str">
        <f t="shared" si="315"/>
        <v xml:space="preserve">  </v>
      </c>
      <c r="AG292" s="464" t="s">
        <v>974</v>
      </c>
      <c r="AH292" s="238">
        <v>124.6</v>
      </c>
      <c r="AI292" s="237">
        <v>139.69999999999999</v>
      </c>
      <c r="AJ292" s="251">
        <v>15.099999999999994</v>
      </c>
      <c r="AK292" s="31">
        <v>38</v>
      </c>
      <c r="AL292" s="31">
        <f t="shared" si="330"/>
        <v>397.36842105263145</v>
      </c>
      <c r="AM292" s="281" t="str">
        <f t="shared" si="308"/>
        <v xml:space="preserve">  </v>
      </c>
      <c r="AN292" s="31">
        <f t="shared" si="332"/>
        <v>417.93233082706769</v>
      </c>
      <c r="AO292" s="31">
        <f t="shared" si="333"/>
        <v>19.057851591291925</v>
      </c>
      <c r="AP292" s="31">
        <f t="shared" si="334"/>
        <v>4.5600328535429089</v>
      </c>
      <c r="AQ292" s="237">
        <f t="shared" si="335"/>
        <v>3</v>
      </c>
      <c r="AR292" s="429" t="str">
        <f t="shared" si="316"/>
        <v xml:space="preserve">  </v>
      </c>
      <c r="AS292" s="498"/>
      <c r="AT292" s="662" t="s">
        <v>178</v>
      </c>
      <c r="AU292" s="662" t="s">
        <v>178</v>
      </c>
      <c r="AV292" s="662" t="s">
        <v>178</v>
      </c>
      <c r="AW292" s="661" t="s">
        <v>2720</v>
      </c>
      <c r="AX292" s="661" t="s">
        <v>2720</v>
      </c>
      <c r="AY292" s="10"/>
      <c r="AZ292" s="334"/>
      <c r="BA292" s="662" t="s">
        <v>178</v>
      </c>
      <c r="BB292" s="662" t="s">
        <v>178</v>
      </c>
      <c r="BC292" s="662" t="s">
        <v>178</v>
      </c>
      <c r="BD292" s="661" t="s">
        <v>2720</v>
      </c>
      <c r="BE292" s="661" t="s">
        <v>2720</v>
      </c>
      <c r="BF292" s="10" t="str">
        <f t="shared" si="323"/>
        <v xml:space="preserve">  </v>
      </c>
      <c r="BG292" s="334"/>
      <c r="BH292" s="852" t="s">
        <v>178</v>
      </c>
      <c r="BI292" s="18" t="s">
        <v>974</v>
      </c>
      <c r="BJ292" s="28">
        <v>12.621549205027467</v>
      </c>
      <c r="BK292" s="28"/>
      <c r="BL292" s="28">
        <v>0.1</v>
      </c>
      <c r="BM292" s="28">
        <v>1</v>
      </c>
      <c r="BN292" s="31" t="str">
        <f t="shared" si="343"/>
        <v xml:space="preserve">  </v>
      </c>
      <c r="BP292" s="417" t="s">
        <v>974</v>
      </c>
      <c r="BQ292" s="716">
        <v>6.16299047348184E-2</v>
      </c>
      <c r="BS292" s="727">
        <v>6.0000000000000001E-3</v>
      </c>
      <c r="BT292" s="716">
        <v>0.01</v>
      </c>
      <c r="BU292" s="31" t="str">
        <f t="shared" si="331"/>
        <v xml:space="preserve">  </v>
      </c>
      <c r="BV292" s="520"/>
      <c r="BW292" s="31">
        <f t="shared" si="336"/>
        <v>0.48829112602333891</v>
      </c>
      <c r="BX292" s="336"/>
      <c r="BY292" s="33">
        <v>422.54872405528749</v>
      </c>
      <c r="BZ292" s="31"/>
      <c r="CA292" s="680">
        <v>2</v>
      </c>
      <c r="CB292" s="680">
        <v>13</v>
      </c>
      <c r="CC292" s="680" t="str">
        <f t="shared" si="337"/>
        <v xml:space="preserve">  </v>
      </c>
      <c r="CD292" s="498"/>
      <c r="CE292" s="31">
        <v>183.80869496404998</v>
      </c>
      <c r="CF292" s="457"/>
      <c r="CG292" s="660">
        <v>0.5</v>
      </c>
      <c r="CH292" s="660">
        <v>3</v>
      </c>
      <c r="CI292" s="31" t="str">
        <f t="shared" si="326"/>
        <v xml:space="preserve">  </v>
      </c>
      <c r="CJ292" s="658"/>
      <c r="CK292" s="28">
        <v>0.87058231345186077</v>
      </c>
      <c r="CL292" s="227"/>
      <c r="CM292" s="227">
        <v>0.6</v>
      </c>
      <c r="CN292" s="227">
        <v>0.8</v>
      </c>
      <c r="CO292" s="31" t="str">
        <f t="shared" si="317"/>
        <v xml:space="preserve">  </v>
      </c>
      <c r="CP292" s="337"/>
      <c r="CQ292" s="28">
        <v>0.36688826066899888</v>
      </c>
      <c r="CR292" s="28"/>
      <c r="CS292" s="227">
        <v>0.1</v>
      </c>
      <c r="CT292" s="464">
        <v>0.13</v>
      </c>
      <c r="CU292" s="31" t="str">
        <f t="shared" si="327"/>
        <v xml:space="preserve">  </v>
      </c>
      <c r="CW292" s="336">
        <f t="shared" si="338"/>
        <v>0.20603122525059414</v>
      </c>
      <c r="CX292" s="227">
        <v>7.3932013188283117</v>
      </c>
      <c r="CY292" s="227"/>
      <c r="CZ292" s="10">
        <v>1.2</v>
      </c>
      <c r="DA292" s="910">
        <v>0.7</v>
      </c>
      <c r="DB292" s="675" t="str">
        <f t="shared" si="339"/>
        <v xml:space="preserve">  </v>
      </c>
      <c r="DC292" s="519"/>
      <c r="DD292" s="28">
        <v>2.9378247345870387</v>
      </c>
      <c r="DE292" s="28"/>
      <c r="DF292" s="28">
        <v>0.2</v>
      </c>
      <c r="DG292" s="28">
        <v>0.12</v>
      </c>
      <c r="DH292" s="28" t="str">
        <f t="shared" si="341"/>
        <v xml:space="preserve">  </v>
      </c>
      <c r="DI292" s="335"/>
      <c r="DJ292" s="31">
        <f t="shared" si="342"/>
        <v>1.7496683572664069</v>
      </c>
      <c r="DK292" s="550">
        <f t="shared" si="344"/>
        <v>1.5983056379142617</v>
      </c>
      <c r="DL292" s="67"/>
    </row>
    <row r="293" spans="1:116" ht="15" x14ac:dyDescent="0.25">
      <c r="A293" s="536" t="s">
        <v>2301</v>
      </c>
      <c r="B293" s="173" t="s">
        <v>1430</v>
      </c>
      <c r="C293" s="419" t="s">
        <v>584</v>
      </c>
      <c r="D293" s="419">
        <v>9</v>
      </c>
      <c r="E293" s="213">
        <v>1503027</v>
      </c>
      <c r="F293" s="421">
        <v>1</v>
      </c>
      <c r="G293" s="420">
        <v>384115121402501</v>
      </c>
      <c r="H293" s="420">
        <v>201412151130</v>
      </c>
      <c r="I293" s="420" t="s">
        <v>656</v>
      </c>
      <c r="J293" s="420"/>
      <c r="K293" s="164" t="s">
        <v>2559</v>
      </c>
      <c r="L293" s="165" t="s">
        <v>1680</v>
      </c>
      <c r="M293" s="419" t="s">
        <v>1026</v>
      </c>
      <c r="N293" s="419"/>
      <c r="O293" s="419"/>
      <c r="P293" s="117">
        <v>41988</v>
      </c>
      <c r="Q293" s="112">
        <v>0.47916666666666669</v>
      </c>
      <c r="R293" s="419" t="s">
        <v>975</v>
      </c>
      <c r="S293" s="464" t="s">
        <v>975</v>
      </c>
      <c r="T293" s="237">
        <v>130.69999999999999</v>
      </c>
      <c r="U293" s="251">
        <v>141.4</v>
      </c>
      <c r="V293" s="31">
        <v>10.700000000000017</v>
      </c>
      <c r="W293" s="464">
        <v>168</v>
      </c>
      <c r="X293" s="457">
        <f t="shared" si="329"/>
        <v>63.690476190476289</v>
      </c>
      <c r="Y293" s="281" t="str">
        <f t="shared" si="314"/>
        <v xml:space="preserve">  </v>
      </c>
      <c r="Z293" s="464" t="s">
        <v>975</v>
      </c>
      <c r="AA293" s="237">
        <v>125.7</v>
      </c>
      <c r="AB293" s="251">
        <v>136.4</v>
      </c>
      <c r="AC293" s="31">
        <v>10.700000000000003</v>
      </c>
      <c r="AD293" s="464">
        <v>176</v>
      </c>
      <c r="AE293" s="31">
        <f t="shared" si="328"/>
        <v>60.795454545454568</v>
      </c>
      <c r="AF293" s="281" t="str">
        <f t="shared" si="315"/>
        <v xml:space="preserve">  </v>
      </c>
      <c r="AG293" s="464" t="s">
        <v>975</v>
      </c>
      <c r="AH293" s="238">
        <v>126.9</v>
      </c>
      <c r="AI293" s="237">
        <v>141.1</v>
      </c>
      <c r="AJ293" s="251">
        <v>14.199999999999989</v>
      </c>
      <c r="AK293" s="31">
        <v>222</v>
      </c>
      <c r="AL293" s="31">
        <f t="shared" si="330"/>
        <v>63.963963963963913</v>
      </c>
      <c r="AM293" s="281" t="str">
        <f t="shared" si="308"/>
        <v xml:space="preserve">  </v>
      </c>
      <c r="AN293" s="31">
        <f t="shared" si="332"/>
        <v>62.816631566631592</v>
      </c>
      <c r="AO293" s="31">
        <f t="shared" si="333"/>
        <v>1.7557238688820971</v>
      </c>
      <c r="AP293" s="31">
        <f t="shared" si="334"/>
        <v>2.7949984344826659</v>
      </c>
      <c r="AQ293" s="237">
        <f t="shared" si="335"/>
        <v>3</v>
      </c>
      <c r="AR293" s="429" t="str">
        <f t="shared" si="316"/>
        <v xml:space="preserve">  </v>
      </c>
      <c r="AS293" s="498"/>
      <c r="AT293" s="662" t="s">
        <v>178</v>
      </c>
      <c r="AU293" s="662" t="s">
        <v>178</v>
      </c>
      <c r="AV293" s="662" t="s">
        <v>178</v>
      </c>
      <c r="AW293" s="661" t="s">
        <v>2720</v>
      </c>
      <c r="AX293" s="661" t="s">
        <v>2720</v>
      </c>
      <c r="AY293" s="10"/>
      <c r="AZ293" s="334"/>
      <c r="BA293" s="662" t="s">
        <v>178</v>
      </c>
      <c r="BB293" s="662" t="s">
        <v>178</v>
      </c>
      <c r="BC293" s="662" t="s">
        <v>178</v>
      </c>
      <c r="BD293" s="661" t="s">
        <v>2720</v>
      </c>
      <c r="BE293" s="661" t="s">
        <v>2720</v>
      </c>
      <c r="BF293" s="10" t="str">
        <f t="shared" si="323"/>
        <v xml:space="preserve">  </v>
      </c>
      <c r="BG293" s="334"/>
      <c r="BH293" s="852" t="s">
        <v>178</v>
      </c>
      <c r="BI293" s="18" t="s">
        <v>975</v>
      </c>
      <c r="BJ293" s="28">
        <v>10.56654945693521</v>
      </c>
      <c r="BK293" s="28"/>
      <c r="BL293" s="28">
        <v>0.1</v>
      </c>
      <c r="BM293" s="28">
        <v>1</v>
      </c>
      <c r="BN293" s="31" t="str">
        <f t="shared" si="343"/>
        <v xml:space="preserve">  </v>
      </c>
      <c r="BP293" s="417" t="s">
        <v>975</v>
      </c>
      <c r="BQ293" s="716">
        <v>5.5139489043222766E-2</v>
      </c>
      <c r="BS293" s="727">
        <v>6.0000000000000001E-3</v>
      </c>
      <c r="BT293" s="716">
        <v>0.01</v>
      </c>
      <c r="BU293" s="31" t="str">
        <f t="shared" si="331"/>
        <v xml:space="preserve">  </v>
      </c>
      <c r="BV293" s="520"/>
      <c r="BW293" s="31">
        <f t="shared" si="336"/>
        <v>0.52183060579944307</v>
      </c>
      <c r="BX293" s="336"/>
      <c r="BY293" s="33">
        <v>355.88661740746409</v>
      </c>
      <c r="BZ293" s="31"/>
      <c r="CA293" s="680">
        <v>2</v>
      </c>
      <c r="CB293" s="680">
        <v>13</v>
      </c>
      <c r="CC293" s="680" t="str">
        <f t="shared" si="337"/>
        <v xml:space="preserve">  </v>
      </c>
      <c r="CD293" s="498"/>
      <c r="CE293" s="31">
        <v>22.666588132499232</v>
      </c>
      <c r="CF293" s="457"/>
      <c r="CG293" s="660">
        <v>0.5</v>
      </c>
      <c r="CH293" s="660">
        <v>3</v>
      </c>
      <c r="CI293" s="31" t="str">
        <f t="shared" si="326"/>
        <v xml:space="preserve">  </v>
      </c>
      <c r="CJ293" s="658"/>
      <c r="CK293" s="227">
        <v>1.5043058614366855</v>
      </c>
      <c r="CL293" s="227"/>
      <c r="CM293" s="227">
        <v>0.6</v>
      </c>
      <c r="CN293" s="227">
        <v>0.8</v>
      </c>
      <c r="CO293" s="31" t="str">
        <f t="shared" si="317"/>
        <v xml:space="preserve">  </v>
      </c>
      <c r="CP293" s="337"/>
      <c r="CQ293" s="28">
        <v>9.145495862143474E-2</v>
      </c>
      <c r="CR293" s="28"/>
      <c r="CS293" s="227">
        <v>0.1</v>
      </c>
      <c r="CT293" s="464">
        <v>0.13</v>
      </c>
      <c r="CU293" s="31" t="str">
        <f t="shared" si="327"/>
        <v>&lt;MDL</v>
      </c>
      <c r="CW293" s="336">
        <f t="shared" si="338"/>
        <v>0.42269244974569126</v>
      </c>
      <c r="CX293" s="227">
        <v>7.8617845010075742</v>
      </c>
      <c r="CY293" s="227"/>
      <c r="CZ293" s="10">
        <v>1.2</v>
      </c>
      <c r="DA293" s="910">
        <v>0.7</v>
      </c>
      <c r="DB293" s="675" t="str">
        <f t="shared" si="339"/>
        <v xml:space="preserve">  </v>
      </c>
      <c r="DC293" s="519"/>
      <c r="DD293" s="28">
        <v>0.50287090051489847</v>
      </c>
      <c r="DE293" s="28"/>
      <c r="DF293" s="28">
        <v>0.2</v>
      </c>
      <c r="DG293" s="28">
        <v>0.12</v>
      </c>
      <c r="DH293" s="28" t="str">
        <f t="shared" si="341"/>
        <v xml:space="preserve">  </v>
      </c>
      <c r="DI293" s="335"/>
      <c r="DJ293" s="31">
        <f t="shared" si="342"/>
        <v>2.2090700005182851</v>
      </c>
      <c r="DK293" s="550">
        <f t="shared" si="344"/>
        <v>2.2185557772317965</v>
      </c>
      <c r="DL293" s="67"/>
    </row>
    <row r="294" spans="1:116" ht="45" x14ac:dyDescent="0.25">
      <c r="A294" s="536" t="s">
        <v>2302</v>
      </c>
      <c r="B294" s="173" t="s">
        <v>1431</v>
      </c>
      <c r="C294" s="419" t="s">
        <v>584</v>
      </c>
      <c r="D294" s="419">
        <v>9</v>
      </c>
      <c r="E294" s="213">
        <v>1503026</v>
      </c>
      <c r="F294" s="421">
        <v>1</v>
      </c>
      <c r="G294" s="420">
        <v>11452600</v>
      </c>
      <c r="H294" s="420">
        <v>201412151340</v>
      </c>
      <c r="I294" s="420" t="s">
        <v>656</v>
      </c>
      <c r="J294" s="420"/>
      <c r="K294" s="663" t="s">
        <v>2556</v>
      </c>
      <c r="L294" s="163" t="s">
        <v>1658</v>
      </c>
      <c r="M294" s="419" t="s">
        <v>1025</v>
      </c>
      <c r="N294" s="419"/>
      <c r="O294" s="419"/>
      <c r="P294" s="117">
        <v>41988</v>
      </c>
      <c r="Q294" s="112">
        <v>0.56944444444444442</v>
      </c>
      <c r="R294" s="419" t="s">
        <v>976</v>
      </c>
      <c r="S294" s="464" t="s">
        <v>976</v>
      </c>
      <c r="T294" s="237">
        <v>123.5</v>
      </c>
      <c r="U294" s="251">
        <v>131.20000000000002</v>
      </c>
      <c r="V294" s="31">
        <v>7.7000000000000171</v>
      </c>
      <c r="W294" s="464">
        <v>128</v>
      </c>
      <c r="X294" s="457">
        <f t="shared" si="329"/>
        <v>60.156250000000135</v>
      </c>
      <c r="Y294" s="281" t="str">
        <f t="shared" si="314"/>
        <v xml:space="preserve">  </v>
      </c>
      <c r="Z294" s="464" t="s">
        <v>976</v>
      </c>
      <c r="AA294" s="237">
        <v>127.3</v>
      </c>
      <c r="AB294" s="251">
        <v>135.19999999999999</v>
      </c>
      <c r="AC294" s="31">
        <v>7.8999999999999915</v>
      </c>
      <c r="AD294" s="464">
        <v>134</v>
      </c>
      <c r="AE294" s="31">
        <f t="shared" si="328"/>
        <v>58.955223880596947</v>
      </c>
      <c r="AF294" s="281" t="str">
        <f t="shared" si="315"/>
        <v xml:space="preserve">  </v>
      </c>
      <c r="AG294" s="464" t="s">
        <v>976</v>
      </c>
      <c r="AH294" s="238">
        <v>127.4</v>
      </c>
      <c r="AI294" s="237">
        <v>135.4</v>
      </c>
      <c r="AJ294" s="250">
        <v>8</v>
      </c>
      <c r="AK294" s="31">
        <v>134</v>
      </c>
      <c r="AL294" s="31">
        <f t="shared" si="330"/>
        <v>59.701492537313428</v>
      </c>
      <c r="AM294" s="281" t="str">
        <f t="shared" si="308"/>
        <v xml:space="preserve">  </v>
      </c>
      <c r="AN294" s="31">
        <f t="shared" si="332"/>
        <v>59.604322139303498</v>
      </c>
      <c r="AO294" s="31">
        <f t="shared" si="333"/>
        <v>0.6063806556604735</v>
      </c>
      <c r="AP294" s="31">
        <f t="shared" si="334"/>
        <v>1.0173434306379301</v>
      </c>
      <c r="AQ294" s="237">
        <f t="shared" si="335"/>
        <v>3</v>
      </c>
      <c r="AR294" s="429" t="str">
        <f t="shared" si="316"/>
        <v xml:space="preserve">  </v>
      </c>
      <c r="AS294" s="498"/>
      <c r="AT294" s="662" t="s">
        <v>178</v>
      </c>
      <c r="AU294" s="662" t="s">
        <v>178</v>
      </c>
      <c r="AV294" s="662" t="s">
        <v>178</v>
      </c>
      <c r="AW294" s="661" t="s">
        <v>2720</v>
      </c>
      <c r="AX294" s="661" t="s">
        <v>2720</v>
      </c>
      <c r="AY294" s="10"/>
      <c r="AZ294" s="334"/>
      <c r="BA294" s="662" t="s">
        <v>178</v>
      </c>
      <c r="BB294" s="662" t="s">
        <v>178</v>
      </c>
      <c r="BC294" s="662" t="s">
        <v>178</v>
      </c>
      <c r="BD294" s="661" t="s">
        <v>2720</v>
      </c>
      <c r="BE294" s="661" t="s">
        <v>2720</v>
      </c>
      <c r="BF294" s="10" t="str">
        <f t="shared" si="323"/>
        <v xml:space="preserve">  </v>
      </c>
      <c r="BG294" s="334"/>
      <c r="BH294" s="852" t="s">
        <v>178</v>
      </c>
      <c r="BI294" s="18" t="s">
        <v>976</v>
      </c>
      <c r="BJ294" s="28">
        <v>7.3223762138072068</v>
      </c>
      <c r="BK294" s="28"/>
      <c r="BL294" s="28">
        <v>0.1</v>
      </c>
      <c r="BM294" s="28">
        <v>1</v>
      </c>
      <c r="BN294" s="31" t="str">
        <f t="shared" si="343"/>
        <v xml:space="preserve">  </v>
      </c>
      <c r="BP294" s="417" t="s">
        <v>976</v>
      </c>
      <c r="BQ294" s="716">
        <v>5.8827994211918824E-2</v>
      </c>
      <c r="BS294" s="727">
        <v>6.0000000000000001E-3</v>
      </c>
      <c r="BT294" s="716">
        <v>0.01</v>
      </c>
      <c r="BU294" s="31" t="str">
        <f t="shared" si="331"/>
        <v xml:space="preserve">  </v>
      </c>
      <c r="BV294" s="520"/>
      <c r="BW294" s="31">
        <f t="shared" si="336"/>
        <v>0.80340032380460979</v>
      </c>
      <c r="BX294" s="336"/>
      <c r="BY294" s="33">
        <v>384.75655353045045</v>
      </c>
      <c r="BZ294" s="31"/>
      <c r="CA294" s="680">
        <v>2</v>
      </c>
      <c r="CB294" s="680">
        <v>13</v>
      </c>
      <c r="CC294" s="680" t="str">
        <f t="shared" si="337"/>
        <v xml:space="preserve">  </v>
      </c>
      <c r="CD294" s="498"/>
      <c r="CE294" s="31">
        <v>23.145511423316208</v>
      </c>
      <c r="CF294" s="457"/>
      <c r="CG294" s="660">
        <v>0.5</v>
      </c>
      <c r="CH294" s="660">
        <v>3</v>
      </c>
      <c r="CI294" s="31" t="str">
        <f t="shared" si="326"/>
        <v xml:space="preserve">  </v>
      </c>
      <c r="CJ294" s="658"/>
      <c r="CK294" s="227">
        <v>1.2985523643719952</v>
      </c>
      <c r="CL294" s="227"/>
      <c r="CM294" s="227">
        <v>0.6</v>
      </c>
      <c r="CN294" s="227">
        <v>0.8</v>
      </c>
      <c r="CO294" s="31" t="str">
        <f t="shared" si="317"/>
        <v xml:space="preserve">  </v>
      </c>
      <c r="CP294" s="337"/>
      <c r="CQ294" s="28">
        <v>7.6556445362229469E-2</v>
      </c>
      <c r="CR294" s="28"/>
      <c r="CS294" s="227">
        <v>0.1</v>
      </c>
      <c r="CT294" s="464">
        <v>0.13</v>
      </c>
      <c r="CU294" s="31" t="str">
        <f t="shared" si="327"/>
        <v>&lt;MDL</v>
      </c>
      <c r="CW294" s="336">
        <f t="shared" si="338"/>
        <v>0.33749973910950548</v>
      </c>
      <c r="CX294" s="227">
        <v>12.245932694681686</v>
      </c>
      <c r="CY294" s="227"/>
      <c r="CZ294" s="10">
        <v>1.2</v>
      </c>
      <c r="DA294" s="910">
        <v>0.7</v>
      </c>
      <c r="DB294" s="675" t="str">
        <f t="shared" si="339"/>
        <v xml:space="preserve">  </v>
      </c>
      <c r="DC294" s="519"/>
      <c r="DD294" s="28">
        <v>0.73110045938398127</v>
      </c>
      <c r="DE294" s="28"/>
      <c r="DF294" s="28">
        <v>0.2</v>
      </c>
      <c r="DG294" s="28">
        <v>0.12</v>
      </c>
      <c r="DH294" s="28" t="str">
        <f t="shared" si="341"/>
        <v xml:space="preserve">  </v>
      </c>
      <c r="DI294" s="335"/>
      <c r="DJ294" s="31">
        <f t="shared" si="342"/>
        <v>3.1827742977515046</v>
      </c>
      <c r="DK294" s="550">
        <f t="shared" si="344"/>
        <v>3.1587137826105196</v>
      </c>
      <c r="DL294" s="67"/>
    </row>
    <row r="295" spans="1:116" ht="45" x14ac:dyDescent="0.25">
      <c r="A295" s="536" t="s">
        <v>2303</v>
      </c>
      <c r="B295" s="173" t="s">
        <v>1432</v>
      </c>
      <c r="C295" s="419" t="s">
        <v>584</v>
      </c>
      <c r="D295" s="419">
        <v>9</v>
      </c>
      <c r="E295" s="213">
        <v>1503025</v>
      </c>
      <c r="F295" s="421">
        <v>1</v>
      </c>
      <c r="G295" s="420">
        <v>11452600</v>
      </c>
      <c r="H295" s="420">
        <v>201412161530</v>
      </c>
      <c r="I295" s="420" t="s">
        <v>656</v>
      </c>
      <c r="J295" s="420"/>
      <c r="K295" s="663" t="s">
        <v>2556</v>
      </c>
      <c r="L295" s="163" t="s">
        <v>1658</v>
      </c>
      <c r="M295" s="419" t="s">
        <v>1025</v>
      </c>
      <c r="N295" s="419"/>
      <c r="O295" s="419"/>
      <c r="P295" s="117">
        <v>41989</v>
      </c>
      <c r="Q295" s="112">
        <v>0.64583333333333337</v>
      </c>
      <c r="R295" s="419" t="s">
        <v>977</v>
      </c>
      <c r="S295" s="464" t="s">
        <v>977</v>
      </c>
      <c r="T295" s="237">
        <v>121.5</v>
      </c>
      <c r="U295" s="251">
        <v>157.9</v>
      </c>
      <c r="V295" s="31">
        <v>36.400000000000006</v>
      </c>
      <c r="W295" s="464">
        <v>32</v>
      </c>
      <c r="X295" s="457">
        <f t="shared" si="329"/>
        <v>1137.5000000000002</v>
      </c>
      <c r="Y295" s="281" t="str">
        <f t="shared" si="314"/>
        <v xml:space="preserve">  </v>
      </c>
      <c r="Z295" s="464" t="s">
        <v>977</v>
      </c>
      <c r="AA295" s="237">
        <v>123.3</v>
      </c>
      <c r="AB295" s="251">
        <v>143.80000000000001</v>
      </c>
      <c r="AC295" s="31">
        <v>20.500000000000014</v>
      </c>
      <c r="AD295" s="464">
        <v>20</v>
      </c>
      <c r="AE295" s="31">
        <f t="shared" si="328"/>
        <v>1025.0000000000007</v>
      </c>
      <c r="AF295" s="281" t="str">
        <f t="shared" si="315"/>
        <v xml:space="preserve">  </v>
      </c>
      <c r="AG295" s="464" t="s">
        <v>977</v>
      </c>
      <c r="AH295" s="238">
        <v>122.7</v>
      </c>
      <c r="AI295" s="237">
        <v>151</v>
      </c>
      <c r="AJ295" s="251">
        <v>28.299999999999997</v>
      </c>
      <c r="AK295" s="31">
        <v>24</v>
      </c>
      <c r="AL295" s="31">
        <f t="shared" si="330"/>
        <v>1179.1666666666665</v>
      </c>
      <c r="AM295" s="281" t="str">
        <f t="shared" si="308"/>
        <v xml:space="preserve">  </v>
      </c>
      <c r="AN295" s="31">
        <f t="shared" si="332"/>
        <v>1113.8888888888891</v>
      </c>
      <c r="AO295" s="31">
        <f t="shared" si="333"/>
        <v>79.74931788864177</v>
      </c>
      <c r="AP295" s="31">
        <f t="shared" si="334"/>
        <v>7.1595397605763171</v>
      </c>
      <c r="AQ295" s="237">
        <f t="shared" si="335"/>
        <v>3</v>
      </c>
      <c r="AR295" s="429" t="str">
        <f t="shared" si="316"/>
        <v xml:space="preserve">  </v>
      </c>
      <c r="AS295" s="498"/>
      <c r="AT295" s="662" t="s">
        <v>178</v>
      </c>
      <c r="AU295" s="662" t="s">
        <v>178</v>
      </c>
      <c r="AV295" s="662" t="s">
        <v>178</v>
      </c>
      <c r="AW295" s="661" t="s">
        <v>2720</v>
      </c>
      <c r="AX295" s="661" t="s">
        <v>2720</v>
      </c>
      <c r="AY295" s="10"/>
      <c r="AZ295" s="334"/>
      <c r="BA295" s="662" t="s">
        <v>178</v>
      </c>
      <c r="BB295" s="662" t="s">
        <v>178</v>
      </c>
      <c r="BC295" s="662" t="s">
        <v>178</v>
      </c>
      <c r="BD295" s="661" t="s">
        <v>2720</v>
      </c>
      <c r="BE295" s="661" t="s">
        <v>2720</v>
      </c>
      <c r="BF295" s="10" t="str">
        <f t="shared" si="323"/>
        <v xml:space="preserve">  </v>
      </c>
      <c r="BG295" s="334"/>
      <c r="BH295" s="852" t="s">
        <v>178</v>
      </c>
      <c r="BI295" s="18" t="s">
        <v>977</v>
      </c>
      <c r="BJ295" s="28">
        <v>14.077323085424505</v>
      </c>
      <c r="BK295" s="28"/>
      <c r="BL295" s="28">
        <v>0.1</v>
      </c>
      <c r="BM295" s="28">
        <v>1</v>
      </c>
      <c r="BN295" s="31" t="str">
        <f t="shared" si="343"/>
        <v xml:space="preserve">  </v>
      </c>
      <c r="BP295" s="417" t="s">
        <v>977</v>
      </c>
      <c r="BQ295" s="716">
        <v>6.320882310435702E-2</v>
      </c>
      <c r="BS295" s="727">
        <v>6.0000000000000001E-3</v>
      </c>
      <c r="BT295" s="716">
        <v>0.01</v>
      </c>
      <c r="BU295" s="31" t="str">
        <f t="shared" si="331"/>
        <v xml:space="preserve">  </v>
      </c>
      <c r="BV295" s="520"/>
      <c r="BW295" s="31">
        <f t="shared" si="336"/>
        <v>0.44901166735174741</v>
      </c>
      <c r="BX295" s="336"/>
      <c r="BY295" s="33">
        <v>372.28231028642682</v>
      </c>
      <c r="BZ295" s="31"/>
      <c r="CA295" s="680">
        <v>2</v>
      </c>
      <c r="CB295" s="680">
        <v>13</v>
      </c>
      <c r="CC295" s="680" t="str">
        <f t="shared" si="337"/>
        <v xml:space="preserve">  </v>
      </c>
      <c r="CD295" s="498"/>
      <c r="CE295" s="31">
        <v>423.47112795081057</v>
      </c>
      <c r="CF295" s="457"/>
      <c r="CG295" s="660">
        <v>0.5</v>
      </c>
      <c r="CH295" s="660">
        <v>3</v>
      </c>
      <c r="CI295" s="31" t="str">
        <f t="shared" si="326"/>
        <v xml:space="preserve">  </v>
      </c>
      <c r="CJ295" s="658"/>
      <c r="CK295" s="28">
        <v>0.58416966349878741</v>
      </c>
      <c r="CL295" s="227"/>
      <c r="CM295" s="227">
        <v>0.6</v>
      </c>
      <c r="CN295" s="227">
        <v>0.8</v>
      </c>
      <c r="CO295" s="31" t="str">
        <f t="shared" si="317"/>
        <v>&lt;MDL</v>
      </c>
      <c r="CP295" s="337"/>
      <c r="CQ295" s="28">
        <v>0.59877390508625761</v>
      </c>
      <c r="CR295" s="28"/>
      <c r="CS295" s="227">
        <v>0.1</v>
      </c>
      <c r="CT295" s="464">
        <v>0.13</v>
      </c>
      <c r="CU295" s="31" t="str">
        <f t="shared" si="327"/>
        <v xml:space="preserve">  </v>
      </c>
      <c r="CW295" s="336" t="str">
        <f t="shared" ref="CW295" si="345">IF(CS295&lt;CU$9,"&lt;MDL",IF(CS295&lt;CV$9,"E, &lt;RL",IF(CS295&gt;CV$9,"  ",)))</f>
        <v>&lt;MDL</v>
      </c>
      <c r="CX295" s="227">
        <v>8.6141165146252963</v>
      </c>
      <c r="CY295" s="227"/>
      <c r="CZ295" s="10">
        <v>1.2</v>
      </c>
      <c r="DA295" s="910">
        <v>0.7</v>
      </c>
      <c r="DB295" s="675" t="str">
        <f t="shared" si="339"/>
        <v xml:space="preserve">  </v>
      </c>
      <c r="DC295" s="519"/>
      <c r="DD295" s="28">
        <v>10.157479056828995</v>
      </c>
      <c r="DE295" s="28"/>
      <c r="DF295" s="28">
        <v>0.2</v>
      </c>
      <c r="DG295" s="28">
        <v>0.12</v>
      </c>
      <c r="DH295" s="28" t="str">
        <f t="shared" si="341"/>
        <v xml:space="preserve">  </v>
      </c>
      <c r="DI295" s="335"/>
      <c r="DJ295" s="31">
        <f t="shared" si="342"/>
        <v>2.3138667287193315</v>
      </c>
      <c r="DK295" s="550">
        <f t="shared" si="344"/>
        <v>2.3986237517493434</v>
      </c>
      <c r="DL295" s="67"/>
    </row>
    <row r="296" spans="1:116" ht="15" x14ac:dyDescent="0.25">
      <c r="A296" s="536" t="s">
        <v>2304</v>
      </c>
      <c r="B296" s="173" t="s">
        <v>1433</v>
      </c>
      <c r="C296" s="419" t="s">
        <v>584</v>
      </c>
      <c r="D296" s="419">
        <v>9</v>
      </c>
      <c r="E296" s="213">
        <v>1503024</v>
      </c>
      <c r="F296" s="421">
        <v>1</v>
      </c>
      <c r="G296" s="420">
        <v>384115121402501</v>
      </c>
      <c r="H296" s="420">
        <v>201412161700</v>
      </c>
      <c r="I296" s="420" t="s">
        <v>656</v>
      </c>
      <c r="J296" s="420"/>
      <c r="K296" s="164" t="s">
        <v>2559</v>
      </c>
      <c r="L296" s="165" t="s">
        <v>1680</v>
      </c>
      <c r="M296" s="419" t="s">
        <v>1026</v>
      </c>
      <c r="N296" s="419"/>
      <c r="O296" s="419"/>
      <c r="P296" s="117">
        <v>41989</v>
      </c>
      <c r="Q296" s="112">
        <v>0.70833333333333337</v>
      </c>
      <c r="R296" s="419" t="s">
        <v>978</v>
      </c>
      <c r="S296" s="464" t="s">
        <v>978</v>
      </c>
      <c r="T296" s="237">
        <v>123.7</v>
      </c>
      <c r="U296" s="251">
        <v>146.6</v>
      </c>
      <c r="V296" s="31">
        <v>22.899999999999991</v>
      </c>
      <c r="W296" s="464">
        <v>64</v>
      </c>
      <c r="X296" s="457">
        <f t="shared" si="329"/>
        <v>357.81249999999989</v>
      </c>
      <c r="Y296" s="281" t="str">
        <f t="shared" si="314"/>
        <v xml:space="preserve">  </v>
      </c>
      <c r="Z296" s="464" t="s">
        <v>978</v>
      </c>
      <c r="AA296" s="237">
        <v>122.7</v>
      </c>
      <c r="AB296" s="251">
        <v>159.5</v>
      </c>
      <c r="AC296" s="31">
        <v>36.799999999999997</v>
      </c>
      <c r="AD296" s="464">
        <v>102</v>
      </c>
      <c r="AE296" s="31">
        <f t="shared" si="328"/>
        <v>360.78431372549016</v>
      </c>
      <c r="AF296" s="281" t="str">
        <f t="shared" si="315"/>
        <v xml:space="preserve">  </v>
      </c>
      <c r="AG296" s="464" t="s">
        <v>978</v>
      </c>
      <c r="AH296" s="238">
        <v>122.1</v>
      </c>
      <c r="AI296" s="237">
        <v>161.89999999999998</v>
      </c>
      <c r="AJ296" s="251">
        <v>39.799999999999983</v>
      </c>
      <c r="AK296" s="31">
        <v>114</v>
      </c>
      <c r="AL296" s="31">
        <f t="shared" si="330"/>
        <v>349.12280701754372</v>
      </c>
      <c r="AM296" s="281" t="str">
        <f t="shared" si="308"/>
        <v xml:space="preserve">  </v>
      </c>
      <c r="AN296" s="31">
        <f t="shared" si="332"/>
        <v>355.90654024767792</v>
      </c>
      <c r="AO296" s="31">
        <f t="shared" si="333"/>
        <v>6.0598842074723978</v>
      </c>
      <c r="AP296" s="31">
        <f t="shared" si="334"/>
        <v>1.7026616603491695</v>
      </c>
      <c r="AQ296" s="237">
        <f t="shared" si="335"/>
        <v>3</v>
      </c>
      <c r="AR296" s="429" t="str">
        <f t="shared" si="316"/>
        <v xml:space="preserve">  </v>
      </c>
      <c r="AS296" s="498"/>
      <c r="AT296" s="662" t="s">
        <v>178</v>
      </c>
      <c r="AU296" s="662" t="s">
        <v>178</v>
      </c>
      <c r="AV296" s="662" t="s">
        <v>178</v>
      </c>
      <c r="AW296" s="661" t="s">
        <v>2720</v>
      </c>
      <c r="AX296" s="661" t="s">
        <v>2720</v>
      </c>
      <c r="AY296" s="10"/>
      <c r="AZ296" s="334"/>
      <c r="BA296" s="662" t="s">
        <v>178</v>
      </c>
      <c r="BB296" s="662" t="s">
        <v>178</v>
      </c>
      <c r="BC296" s="662" t="s">
        <v>178</v>
      </c>
      <c r="BD296" s="661" t="s">
        <v>2720</v>
      </c>
      <c r="BE296" s="661" t="s">
        <v>2720</v>
      </c>
      <c r="BF296" s="10" t="str">
        <f t="shared" si="323"/>
        <v xml:space="preserve">  </v>
      </c>
      <c r="BG296" s="334"/>
      <c r="BH296" s="852" t="s">
        <v>178</v>
      </c>
      <c r="BI296" s="18" t="s">
        <v>978</v>
      </c>
      <c r="BJ296" s="28">
        <v>12.120161671275461</v>
      </c>
      <c r="BK296" s="28"/>
      <c r="BL296" s="28">
        <v>0.1</v>
      </c>
      <c r="BM296" s="28">
        <v>1</v>
      </c>
      <c r="BN296" s="31" t="str">
        <f t="shared" si="343"/>
        <v xml:space="preserve">  </v>
      </c>
      <c r="BP296" s="417" t="s">
        <v>978</v>
      </c>
      <c r="BQ296" s="716">
        <v>6.2910433971965482E-2</v>
      </c>
      <c r="BS296" s="727">
        <v>6.0000000000000001E-3</v>
      </c>
      <c r="BT296" s="716">
        <v>0.01</v>
      </c>
      <c r="BU296" s="31" t="str">
        <f t="shared" si="331"/>
        <v xml:space="preserve">  </v>
      </c>
      <c r="BV296" s="520"/>
      <c r="BW296" s="31">
        <f t="shared" si="336"/>
        <v>0.51905606276739646</v>
      </c>
      <c r="BX296" s="336"/>
      <c r="BY296" s="33">
        <v>481.3453807207697</v>
      </c>
      <c r="BZ296" s="31"/>
      <c r="CA296" s="680">
        <v>2</v>
      </c>
      <c r="CB296" s="680">
        <v>13</v>
      </c>
      <c r="CC296" s="680" t="str">
        <f t="shared" si="337"/>
        <v xml:space="preserve">  </v>
      </c>
      <c r="CD296" s="498"/>
      <c r="CE296" s="31">
        <v>172.23139403915033</v>
      </c>
      <c r="CF296" s="457"/>
      <c r="CG296" s="660">
        <v>0.5</v>
      </c>
      <c r="CH296" s="660">
        <v>3</v>
      </c>
      <c r="CI296" s="31" t="str">
        <f t="shared" si="326"/>
        <v xml:space="preserve">  </v>
      </c>
      <c r="CJ296" s="658"/>
      <c r="CK296" s="28">
        <v>0.81763383875928486</v>
      </c>
      <c r="CL296" s="227"/>
      <c r="CM296" s="227">
        <v>0.6</v>
      </c>
      <c r="CN296" s="227">
        <v>0.8</v>
      </c>
      <c r="CO296" s="31" t="str">
        <f t="shared" si="317"/>
        <v xml:space="preserve">  </v>
      </c>
      <c r="CP296" s="337"/>
      <c r="CQ296" s="28">
        <v>0.29498946339550669</v>
      </c>
      <c r="CR296" s="28"/>
      <c r="CS296" s="227">
        <v>0.1</v>
      </c>
      <c r="CT296" s="464">
        <v>0.13</v>
      </c>
      <c r="CU296" s="31" t="str">
        <f t="shared" si="327"/>
        <v xml:space="preserve">  </v>
      </c>
      <c r="CW296" s="336">
        <f>CK296/BY296*100</f>
        <v>0.16986427449141708</v>
      </c>
      <c r="CX296" s="227">
        <v>6.697553466297804</v>
      </c>
      <c r="CY296" s="227"/>
      <c r="CZ296" s="10">
        <v>1.2</v>
      </c>
      <c r="DA296" s="910">
        <v>0.7</v>
      </c>
      <c r="DB296" s="675" t="str">
        <f t="shared" si="339"/>
        <v xml:space="preserve">  </v>
      </c>
      <c r="DC296" s="519"/>
      <c r="DD296" s="28">
        <v>2.3382686663039691</v>
      </c>
      <c r="DE296" s="28"/>
      <c r="DF296" s="28">
        <v>0.2</v>
      </c>
      <c r="DG296" s="28">
        <v>0.12</v>
      </c>
      <c r="DH296" s="28" t="str">
        <f t="shared" si="341"/>
        <v xml:space="preserve">  </v>
      </c>
      <c r="DI296" s="335"/>
      <c r="DJ296" s="31">
        <f t="shared" si="342"/>
        <v>1.3914236501592359</v>
      </c>
      <c r="DK296" s="550">
        <f t="shared" si="344"/>
        <v>1.3576320852239352</v>
      </c>
      <c r="DL296" s="67"/>
    </row>
    <row r="297" spans="1:116" ht="15" x14ac:dyDescent="0.25">
      <c r="A297" s="536" t="s">
        <v>2305</v>
      </c>
      <c r="B297" s="173" t="s">
        <v>1434</v>
      </c>
      <c r="C297" s="419" t="s">
        <v>584</v>
      </c>
      <c r="D297" s="419">
        <v>9</v>
      </c>
      <c r="E297" s="213">
        <v>1503023</v>
      </c>
      <c r="F297" s="421">
        <v>1</v>
      </c>
      <c r="G297" s="420">
        <v>11452800</v>
      </c>
      <c r="H297" s="420">
        <v>201412161750</v>
      </c>
      <c r="I297" s="420" t="s">
        <v>656</v>
      </c>
      <c r="J297" s="420"/>
      <c r="K297" s="164" t="s">
        <v>2557</v>
      </c>
      <c r="L297" s="165" t="s">
        <v>1660</v>
      </c>
      <c r="M297" s="419" t="s">
        <v>1027</v>
      </c>
      <c r="N297" s="419"/>
      <c r="O297" s="419"/>
      <c r="P297" s="117">
        <v>41989</v>
      </c>
      <c r="Q297" s="112">
        <v>0.74305555555555547</v>
      </c>
      <c r="R297" s="419" t="s">
        <v>979</v>
      </c>
      <c r="S297" s="464" t="s">
        <v>979</v>
      </c>
      <c r="T297" s="237">
        <v>123.8</v>
      </c>
      <c r="U297" s="251">
        <v>144.30000000000001</v>
      </c>
      <c r="V297" s="31">
        <v>20.500000000000014</v>
      </c>
      <c r="W297" s="464">
        <v>96</v>
      </c>
      <c r="X297" s="457">
        <f t="shared" si="329"/>
        <v>213.5416666666668</v>
      </c>
      <c r="Y297" s="281" t="str">
        <f t="shared" si="314"/>
        <v xml:space="preserve">  </v>
      </c>
      <c r="Z297" s="464" t="s">
        <v>979</v>
      </c>
      <c r="AA297" s="237">
        <v>123.8</v>
      </c>
      <c r="AB297" s="251">
        <v>143.6</v>
      </c>
      <c r="AC297" s="31">
        <v>19.799999999999997</v>
      </c>
      <c r="AD297" s="464">
        <v>94</v>
      </c>
      <c r="AE297" s="31">
        <f t="shared" si="328"/>
        <v>210.63829787234039</v>
      </c>
      <c r="AF297" s="281" t="str">
        <f t="shared" si="315"/>
        <v xml:space="preserve">  </v>
      </c>
      <c r="AG297" s="464" t="s">
        <v>979</v>
      </c>
      <c r="AH297" s="238">
        <v>122.9</v>
      </c>
      <c r="AI297" s="237">
        <v>144.80000000000001</v>
      </c>
      <c r="AJ297" s="251">
        <v>21.900000000000006</v>
      </c>
      <c r="AK297" s="31">
        <v>102</v>
      </c>
      <c r="AL297" s="31">
        <f t="shared" si="330"/>
        <v>214.70588235294125</v>
      </c>
      <c r="AM297" s="281" t="str">
        <f t="shared" si="308"/>
        <v xml:space="preserve">  </v>
      </c>
      <c r="AN297" s="31">
        <f t="shared" si="332"/>
        <v>212.96194896398279</v>
      </c>
      <c r="AO297" s="31">
        <f t="shared" si="333"/>
        <v>2.094842556807107</v>
      </c>
      <c r="AP297" s="31">
        <f t="shared" si="334"/>
        <v>0.98366988422020751</v>
      </c>
      <c r="AQ297" s="237">
        <f t="shared" si="335"/>
        <v>3</v>
      </c>
      <c r="AR297" s="429" t="str">
        <f t="shared" si="316"/>
        <v xml:space="preserve">  </v>
      </c>
      <c r="AS297" s="498"/>
      <c r="AT297" s="662" t="s">
        <v>178</v>
      </c>
      <c r="AU297" s="662" t="s">
        <v>178</v>
      </c>
      <c r="AV297" s="662" t="s">
        <v>178</v>
      </c>
      <c r="AW297" s="661" t="s">
        <v>2720</v>
      </c>
      <c r="AX297" s="661" t="s">
        <v>2720</v>
      </c>
      <c r="AY297" s="10"/>
      <c r="AZ297" s="334"/>
      <c r="BA297" s="662" t="s">
        <v>178</v>
      </c>
      <c r="BB297" s="662" t="s">
        <v>178</v>
      </c>
      <c r="BC297" s="662" t="s">
        <v>178</v>
      </c>
      <c r="BD297" s="661" t="s">
        <v>2720</v>
      </c>
      <c r="BE297" s="661" t="s">
        <v>2720</v>
      </c>
      <c r="BF297" s="10" t="str">
        <f t="shared" si="323"/>
        <v xml:space="preserve">  </v>
      </c>
      <c r="BG297" s="334"/>
      <c r="BH297" s="852" t="s">
        <v>178</v>
      </c>
      <c r="BI297" s="18" t="s">
        <v>979</v>
      </c>
      <c r="BJ297" s="28">
        <v>7.4909428562007649</v>
      </c>
      <c r="BK297" s="28"/>
      <c r="BL297" s="28">
        <v>0.1</v>
      </c>
      <c r="BM297" s="28">
        <v>1</v>
      </c>
      <c r="BN297" s="31" t="str">
        <f t="shared" si="343"/>
        <v xml:space="preserve">  </v>
      </c>
      <c r="BP297" s="417" t="s">
        <v>979</v>
      </c>
      <c r="BQ297" s="716">
        <v>4.8485490499250661E-2</v>
      </c>
      <c r="BS297" s="727">
        <v>6.0000000000000001E-3</v>
      </c>
      <c r="BT297" s="716">
        <v>0.01</v>
      </c>
      <c r="BU297" s="31" t="str">
        <f t="shared" si="331"/>
        <v xml:space="preserve">  </v>
      </c>
      <c r="BV297" s="520"/>
      <c r="BW297" s="31">
        <f t="shared" si="336"/>
        <v>0.64725484401627642</v>
      </c>
      <c r="BX297" s="336"/>
      <c r="BY297" s="33">
        <v>168.47790251081136</v>
      </c>
      <c r="BZ297" s="31"/>
      <c r="CA297" s="680">
        <v>2</v>
      </c>
      <c r="CB297" s="680">
        <v>13</v>
      </c>
      <c r="CC297" s="680" t="str">
        <f t="shared" si="337"/>
        <v xml:space="preserve">  </v>
      </c>
      <c r="CD297" s="498"/>
      <c r="CE297" s="31">
        <v>35.977052098662867</v>
      </c>
      <c r="CF297" s="457"/>
      <c r="CG297" s="660">
        <v>0.5</v>
      </c>
      <c r="CH297" s="660">
        <v>3</v>
      </c>
      <c r="CI297" s="31" t="str">
        <f t="shared" si="326"/>
        <v xml:space="preserve">  </v>
      </c>
      <c r="CJ297" s="658"/>
      <c r="CK297" s="28">
        <v>0.59615084138416696</v>
      </c>
      <c r="CL297" s="227"/>
      <c r="CM297" s="227">
        <v>0.6</v>
      </c>
      <c r="CN297" s="227">
        <v>0.8</v>
      </c>
      <c r="CO297" s="31" t="str">
        <f t="shared" si="317"/>
        <v>&lt;MDL</v>
      </c>
      <c r="CP297" s="337"/>
      <c r="CQ297" s="28">
        <v>0.12557219850432461</v>
      </c>
      <c r="CR297" s="28"/>
      <c r="CS297" s="227">
        <v>0.1</v>
      </c>
      <c r="CT297" s="464">
        <v>0.13</v>
      </c>
      <c r="CU297" s="31" t="str">
        <f t="shared" si="327"/>
        <v>E, &lt;RL</v>
      </c>
      <c r="CW297" s="336" t="str">
        <f t="shared" ref="CW297" si="346">IF(CS297&lt;CU$9,"&lt;MDL",IF(CS297&lt;CV$9,"E, &lt;RL",IF(CS297&gt;CV$9,"  ",)))</f>
        <v>&lt;MDL</v>
      </c>
      <c r="CX297" s="227">
        <v>7.1088915858829624</v>
      </c>
      <c r="CY297" s="227"/>
      <c r="CZ297" s="10">
        <v>1.2</v>
      </c>
      <c r="DA297" s="910">
        <v>0.7</v>
      </c>
      <c r="DB297" s="675" t="str">
        <f t="shared" si="339"/>
        <v xml:space="preserve">  </v>
      </c>
      <c r="DC297" s="519"/>
      <c r="DD297" s="28">
        <v>1.5263208404984014</v>
      </c>
      <c r="DE297" s="28"/>
      <c r="DF297" s="28">
        <v>0.2</v>
      </c>
      <c r="DG297" s="28">
        <v>0.12</v>
      </c>
      <c r="DH297" s="28" t="str">
        <f t="shared" si="341"/>
        <v xml:space="preserve">  </v>
      </c>
      <c r="DI297" s="335"/>
      <c r="DJ297" s="31">
        <f t="shared" si="342"/>
        <v>4.2194801098184254</v>
      </c>
      <c r="DK297" s="550">
        <f t="shared" si="344"/>
        <v>4.2424844490111209</v>
      </c>
      <c r="DL297" s="67"/>
    </row>
    <row r="298" spans="1:116" ht="15" x14ac:dyDescent="0.25">
      <c r="A298" s="536" t="s">
        <v>2306</v>
      </c>
      <c r="B298" s="173" t="s">
        <v>1435</v>
      </c>
      <c r="C298" s="419" t="s">
        <v>586</v>
      </c>
      <c r="D298" s="102">
        <v>2</v>
      </c>
      <c r="E298" s="213"/>
      <c r="F298" s="421">
        <v>4</v>
      </c>
      <c r="G298" s="420">
        <v>11451800</v>
      </c>
      <c r="H298" s="420">
        <v>201412110330</v>
      </c>
      <c r="I298" s="420" t="s">
        <v>656</v>
      </c>
      <c r="J298" s="420"/>
      <c r="K298" s="663" t="s">
        <v>1655</v>
      </c>
      <c r="L298" s="528" t="s">
        <v>1656</v>
      </c>
      <c r="M298" s="419" t="s">
        <v>124</v>
      </c>
      <c r="N298" s="419"/>
      <c r="O298" s="419" t="s">
        <v>124</v>
      </c>
      <c r="P298" s="117">
        <v>41984</v>
      </c>
      <c r="Q298" s="216">
        <v>0.14583333333333334</v>
      </c>
      <c r="R298" s="419" t="s">
        <v>985</v>
      </c>
      <c r="S298" s="464" t="s">
        <v>985</v>
      </c>
      <c r="T298" s="237">
        <v>126.3</v>
      </c>
      <c r="U298" s="251">
        <v>125.8</v>
      </c>
      <c r="V298" s="31">
        <f>U298-T298</f>
        <v>-0.5</v>
      </c>
      <c r="W298" s="464">
        <v>100</v>
      </c>
      <c r="X298" s="457">
        <f t="shared" si="329"/>
        <v>-5</v>
      </c>
      <c r="Y298" s="281" t="str">
        <f t="shared" si="314"/>
        <v>&lt;MDL</v>
      </c>
      <c r="Z298" s="464" t="s">
        <v>985</v>
      </c>
      <c r="AA298" s="237">
        <v>127.3</v>
      </c>
      <c r="AB298" s="251">
        <v>126.7</v>
      </c>
      <c r="AC298" s="31">
        <v>-0.59999999999999432</v>
      </c>
      <c r="AD298" s="464">
        <v>100</v>
      </c>
      <c r="AE298" s="31">
        <f t="shared" si="328"/>
        <v>-5.9999999999999432</v>
      </c>
      <c r="AF298" s="281" t="str">
        <f t="shared" si="315"/>
        <v>&lt;MDL</v>
      </c>
      <c r="AG298" s="464" t="s">
        <v>985</v>
      </c>
      <c r="AH298" s="238">
        <v>128.19999999999999</v>
      </c>
      <c r="AI298" s="237">
        <v>127.6</v>
      </c>
      <c r="AJ298" s="251">
        <v>-0.59999999999999432</v>
      </c>
      <c r="AK298" s="31">
        <v>100</v>
      </c>
      <c r="AL298" s="31">
        <f t="shared" si="330"/>
        <v>-5.9999999999999432</v>
      </c>
      <c r="AM298" s="281" t="str">
        <f t="shared" si="308"/>
        <v>&lt;MDL</v>
      </c>
      <c r="AN298" s="31">
        <f t="shared" si="332"/>
        <v>-5.6666666666666288</v>
      </c>
      <c r="AO298" s="31">
        <f t="shared" si="333"/>
        <v>0.57735026918959298</v>
      </c>
      <c r="AP298" s="31">
        <f t="shared" si="334"/>
        <v>-10.188534162169356</v>
      </c>
      <c r="AQ298" s="237">
        <f t="shared" si="335"/>
        <v>3</v>
      </c>
      <c r="AR298" s="429" t="str">
        <f t="shared" si="316"/>
        <v>&lt;MDL</v>
      </c>
      <c r="AS298" s="498"/>
      <c r="AT298" s="662" t="s">
        <v>178</v>
      </c>
      <c r="AU298" s="662" t="s">
        <v>178</v>
      </c>
      <c r="AV298" s="662" t="s">
        <v>178</v>
      </c>
      <c r="AW298" s="661" t="s">
        <v>2720</v>
      </c>
      <c r="AX298" s="661" t="s">
        <v>2720</v>
      </c>
      <c r="AY298" s="10"/>
      <c r="AZ298" s="334"/>
      <c r="BA298" s="662" t="s">
        <v>178</v>
      </c>
      <c r="BB298" s="662" t="s">
        <v>178</v>
      </c>
      <c r="BC298" s="662" t="s">
        <v>178</v>
      </c>
      <c r="BD298" s="661" t="s">
        <v>2720</v>
      </c>
      <c r="BE298" s="661" t="s">
        <v>2720</v>
      </c>
      <c r="BF298" s="10" t="str">
        <f t="shared" si="323"/>
        <v xml:space="preserve">  </v>
      </c>
      <c r="BG298" s="334"/>
      <c r="BH298" s="852" t="s">
        <v>178</v>
      </c>
      <c r="BI298" s="18" t="s">
        <v>985</v>
      </c>
      <c r="BJ298" s="28">
        <v>-2.2464695248383314E-2</v>
      </c>
      <c r="BK298" s="28"/>
      <c r="BL298" s="28">
        <v>0.1</v>
      </c>
      <c r="BM298" s="28">
        <v>1</v>
      </c>
      <c r="BN298" s="31" t="str">
        <f t="shared" si="343"/>
        <v>&lt;MDL</v>
      </c>
      <c r="BP298" s="417" t="s">
        <v>985</v>
      </c>
      <c r="BQ298" s="716">
        <v>1.1580674975133371E-2</v>
      </c>
      <c r="BS298" s="727">
        <v>6.0000000000000001E-3</v>
      </c>
      <c r="BT298" s="716">
        <v>0.01</v>
      </c>
      <c r="BU298" s="31" t="str">
        <f t="shared" si="331"/>
        <v xml:space="preserve">  </v>
      </c>
      <c r="BV298" s="520"/>
      <c r="BW298" s="31" t="s">
        <v>79</v>
      </c>
      <c r="BX298" s="336"/>
      <c r="BY298" s="28" t="s">
        <v>2667</v>
      </c>
      <c r="BZ298" s="237"/>
      <c r="CA298" s="237"/>
      <c r="CB298" s="237"/>
      <c r="CC298" s="237" t="s">
        <v>79</v>
      </c>
      <c r="CD298" s="498" t="s">
        <v>3065</v>
      </c>
      <c r="CE298" s="840">
        <v>0.32110560711679043</v>
      </c>
      <c r="CF298" s="457"/>
      <c r="CG298" s="660">
        <v>0.5</v>
      </c>
      <c r="CH298" s="660">
        <v>3</v>
      </c>
      <c r="CI298" s="31" t="str">
        <f t="shared" si="326"/>
        <v>&lt;MDL</v>
      </c>
      <c r="CJ298" s="658"/>
      <c r="CK298" s="227" t="s">
        <v>2667</v>
      </c>
      <c r="CL298" s="227"/>
      <c r="CM298" s="227"/>
      <c r="CN298" s="227"/>
      <c r="CO298" s="31" t="s">
        <v>79</v>
      </c>
      <c r="CP298" s="337"/>
      <c r="CQ298" s="840">
        <v>3.3050602646338224E-2</v>
      </c>
      <c r="CR298" s="28"/>
      <c r="CS298" s="227">
        <v>0.1</v>
      </c>
      <c r="CT298" s="464">
        <v>0.13</v>
      </c>
      <c r="CU298" s="31" t="str">
        <f t="shared" si="327"/>
        <v>&lt;MDL</v>
      </c>
      <c r="CW298" s="895" t="s">
        <v>79</v>
      </c>
      <c r="CX298" s="909" t="s">
        <v>2667</v>
      </c>
      <c r="CY298" s="227"/>
      <c r="CZ298" s="10">
        <v>1.2</v>
      </c>
      <c r="DA298" s="910">
        <v>0.7</v>
      </c>
      <c r="DB298" s="457" t="s">
        <v>79</v>
      </c>
      <c r="DC298" s="519"/>
      <c r="DD298" s="28">
        <v>7.5943768649188743E-3</v>
      </c>
      <c r="DE298" s="28"/>
      <c r="DF298" s="28">
        <v>0.2</v>
      </c>
      <c r="DG298" s="28">
        <v>0.12</v>
      </c>
      <c r="DH298" s="28" t="str">
        <f t="shared" si="341"/>
        <v>&lt;MDL</v>
      </c>
      <c r="DI298" s="335"/>
      <c r="DJ298" s="31" t="s">
        <v>79</v>
      </c>
      <c r="DK298" s="336" t="s">
        <v>79</v>
      </c>
      <c r="DL298" s="419"/>
    </row>
    <row r="299" spans="1:116" ht="15" x14ac:dyDescent="0.25">
      <c r="A299" s="536" t="s">
        <v>2307</v>
      </c>
      <c r="B299" s="173" t="s">
        <v>1436</v>
      </c>
      <c r="C299" s="419" t="s">
        <v>584</v>
      </c>
      <c r="D299" s="417">
        <v>9</v>
      </c>
      <c r="E299" s="213"/>
      <c r="F299" s="421">
        <v>1</v>
      </c>
      <c r="G299" s="420">
        <v>11451800</v>
      </c>
      <c r="H299" s="420">
        <v>201412110820</v>
      </c>
      <c r="I299" s="420" t="s">
        <v>656</v>
      </c>
      <c r="J299" s="420"/>
      <c r="K299" s="663" t="s">
        <v>1655</v>
      </c>
      <c r="L299" s="528" t="s">
        <v>1656</v>
      </c>
      <c r="M299" s="419" t="s">
        <v>1028</v>
      </c>
      <c r="N299" s="419"/>
      <c r="O299" s="419"/>
      <c r="P299" s="117">
        <v>41984</v>
      </c>
      <c r="Q299" s="112">
        <v>0.34722222222222227</v>
      </c>
      <c r="R299" s="419" t="s">
        <v>986</v>
      </c>
      <c r="S299" s="464" t="s">
        <v>986</v>
      </c>
      <c r="T299" s="237">
        <v>126.9</v>
      </c>
      <c r="U299" s="251">
        <v>245.4</v>
      </c>
      <c r="V299" s="31">
        <f t="shared" ref="V299:V331" si="347">U299-T299</f>
        <v>118.5</v>
      </c>
      <c r="W299" s="464">
        <v>55.8</v>
      </c>
      <c r="X299" s="457">
        <f t="shared" si="329"/>
        <v>2123.6559139784949</v>
      </c>
      <c r="Y299" s="281" t="str">
        <f t="shared" si="314"/>
        <v xml:space="preserve">  </v>
      </c>
      <c r="Z299" s="464" t="s">
        <v>986</v>
      </c>
      <c r="AA299" s="237">
        <v>126</v>
      </c>
      <c r="AB299" s="251">
        <v>249.29999999999998</v>
      </c>
      <c r="AC299" s="31">
        <v>123.29999999999998</v>
      </c>
      <c r="AD299" s="464">
        <v>55.8</v>
      </c>
      <c r="AE299" s="31">
        <f t="shared" si="328"/>
        <v>2209.6774193548385</v>
      </c>
      <c r="AF299" s="281" t="str">
        <f t="shared" si="315"/>
        <v xml:space="preserve">  </v>
      </c>
      <c r="AG299" s="464" t="s">
        <v>986</v>
      </c>
      <c r="AH299" s="238">
        <v>125</v>
      </c>
      <c r="AI299" s="237">
        <v>243.60000000000002</v>
      </c>
      <c r="AJ299" s="251">
        <v>118.60000000000002</v>
      </c>
      <c r="AK299" s="31">
        <v>50</v>
      </c>
      <c r="AL299" s="31">
        <f t="shared" si="330"/>
        <v>2372.0000000000005</v>
      </c>
      <c r="AM299" s="281" t="str">
        <f t="shared" si="308"/>
        <v xml:space="preserve">  </v>
      </c>
      <c r="AN299" s="31">
        <f t="shared" si="332"/>
        <v>2235.1111111111113</v>
      </c>
      <c r="AO299" s="31">
        <f t="shared" si="333"/>
        <v>126.11047051188515</v>
      </c>
      <c r="AP299" s="31">
        <f t="shared" si="334"/>
        <v>5.6422461453915602</v>
      </c>
      <c r="AQ299" s="237">
        <f t="shared" si="335"/>
        <v>3</v>
      </c>
      <c r="AR299" s="429" t="str">
        <f t="shared" si="316"/>
        <v xml:space="preserve">  </v>
      </c>
      <c r="AS299" s="498"/>
      <c r="AT299" s="662" t="s">
        <v>178</v>
      </c>
      <c r="AU299" s="662" t="s">
        <v>178</v>
      </c>
      <c r="AV299" s="662" t="s">
        <v>178</v>
      </c>
      <c r="AW299" s="661" t="s">
        <v>2720</v>
      </c>
      <c r="AX299" s="661" t="s">
        <v>2720</v>
      </c>
      <c r="AY299" s="10"/>
      <c r="AZ299" s="334"/>
      <c r="BA299" s="662" t="s">
        <v>178</v>
      </c>
      <c r="BB299" s="662" t="s">
        <v>178</v>
      </c>
      <c r="BC299" s="662" t="s">
        <v>178</v>
      </c>
      <c r="BD299" s="661" t="s">
        <v>2720</v>
      </c>
      <c r="BE299" s="661" t="s">
        <v>2720</v>
      </c>
      <c r="BF299" s="10" t="str">
        <f t="shared" si="323"/>
        <v xml:space="preserve">  </v>
      </c>
      <c r="BG299" s="334"/>
      <c r="BH299" s="852" t="s">
        <v>178</v>
      </c>
      <c r="BI299" s="18" t="s">
        <v>986</v>
      </c>
      <c r="BJ299" s="28">
        <v>6.3425243681997818</v>
      </c>
      <c r="BK299" s="28"/>
      <c r="BL299" s="28">
        <v>0.1</v>
      </c>
      <c r="BM299" s="28">
        <v>1</v>
      </c>
      <c r="BN299" s="31" t="str">
        <f t="shared" si="343"/>
        <v xml:space="preserve">  </v>
      </c>
      <c r="BP299" s="417" t="s">
        <v>986</v>
      </c>
      <c r="BQ299" s="716">
        <v>3.697021602842214E-2</v>
      </c>
      <c r="BS299" s="727">
        <v>6.0000000000000001E-3</v>
      </c>
      <c r="BT299" s="716">
        <v>0.01</v>
      </c>
      <c r="BU299" s="31" t="str">
        <f t="shared" si="331"/>
        <v xml:space="preserve">  </v>
      </c>
      <c r="BV299" s="520"/>
      <c r="BW299" s="31">
        <f t="shared" si="336"/>
        <v>0.5828943474586209</v>
      </c>
      <c r="BX299" s="336"/>
      <c r="BY299" s="33">
        <v>78.776611575142212</v>
      </c>
      <c r="BZ299" s="31"/>
      <c r="CA299" s="680">
        <v>2</v>
      </c>
      <c r="CB299" s="680">
        <v>13</v>
      </c>
      <c r="CC299" s="680" t="str">
        <f t="shared" ref="CC299:CC334" si="348">IF(BY299&lt;CA299,"&lt;MDL",IF(BY299&lt;CB299,"E, &lt;RL",IF(BY299&gt;CB299,"  ",)))</f>
        <v xml:space="preserve">  </v>
      </c>
      <c r="CD299" s="498"/>
      <c r="CE299" s="31">
        <v>167.29441705473752</v>
      </c>
      <c r="CF299" s="457"/>
      <c r="CG299" s="660">
        <v>0.5</v>
      </c>
      <c r="CH299" s="660">
        <v>3</v>
      </c>
      <c r="CI299" s="31" t="str">
        <f t="shared" si="326"/>
        <v xml:space="preserve">  </v>
      </c>
      <c r="CJ299" s="658"/>
      <c r="CK299" s="28">
        <v>0.35890891530924174</v>
      </c>
      <c r="CL299" s="227"/>
      <c r="CM299" s="227">
        <v>0.6</v>
      </c>
      <c r="CN299" s="227">
        <v>0.8</v>
      </c>
      <c r="CO299" s="31" t="str">
        <f t="shared" si="317"/>
        <v>&lt;MDL</v>
      </c>
      <c r="CP299" s="337"/>
      <c r="CQ299" s="28">
        <v>0.7930729257639697</v>
      </c>
      <c r="CR299" s="28"/>
      <c r="CS299" s="227">
        <v>0.1</v>
      </c>
      <c r="CT299" s="464">
        <v>0.13</v>
      </c>
      <c r="CU299" s="31" t="str">
        <f t="shared" si="327"/>
        <v xml:space="preserve">  </v>
      </c>
      <c r="CW299" s="336" t="str">
        <f t="shared" ref="CW299:CW305" si="349">IF(CS299&lt;CU$9,"&lt;MDL",IF(CS299&lt;CV$9,"E, &lt;RL",IF(CS299&gt;CV$9,"  ",)))</f>
        <v>&lt;MDL</v>
      </c>
      <c r="CX299" s="227">
        <v>4.8217249403742928</v>
      </c>
      <c r="CY299" s="227"/>
      <c r="CZ299" s="10">
        <v>1.2</v>
      </c>
      <c r="DA299" s="910">
        <v>0.7</v>
      </c>
      <c r="DB299" s="675" t="str">
        <f t="shared" ref="DB299:DB334" si="350">IF(CX299&lt;DA299,"&lt;MDL",IF(CX299&lt;CZ299,"E, &lt;RL",IF(CX299&gt;CZ299,"  ",)))</f>
        <v xml:space="preserve">  </v>
      </c>
      <c r="DC299" s="519"/>
      <c r="DD299" s="28">
        <v>11.437131558567826</v>
      </c>
      <c r="DE299" s="28"/>
      <c r="DF299" s="28">
        <v>0.2</v>
      </c>
      <c r="DG299" s="28">
        <v>0.12</v>
      </c>
      <c r="DH299" s="28" t="str">
        <f t="shared" si="341"/>
        <v xml:space="preserve">  </v>
      </c>
      <c r="DI299" s="335"/>
      <c r="DJ299" s="31">
        <f t="shared" ref="DJ299:DJ334" si="351">CX299/BY299*100</f>
        <v>6.1207569657588285</v>
      </c>
      <c r="DK299" s="550">
        <f t="shared" ref="DK299:DK334" si="352">100*DD299/CE299</f>
        <v>6.8365291322457455</v>
      </c>
      <c r="DL299" s="67"/>
    </row>
    <row r="300" spans="1:116" ht="15" x14ac:dyDescent="0.25">
      <c r="A300" s="536" t="s">
        <v>2308</v>
      </c>
      <c r="B300" s="173" t="s">
        <v>1437</v>
      </c>
      <c r="C300" s="419" t="s">
        <v>584</v>
      </c>
      <c r="D300" s="1">
        <v>7</v>
      </c>
      <c r="E300" s="213"/>
      <c r="F300" s="421">
        <v>1</v>
      </c>
      <c r="G300" s="420">
        <v>11451800</v>
      </c>
      <c r="H300" s="420">
        <v>201412111120</v>
      </c>
      <c r="I300" s="420" t="s">
        <v>656</v>
      </c>
      <c r="J300" s="420"/>
      <c r="K300" s="663" t="s">
        <v>1655</v>
      </c>
      <c r="L300" s="528" t="s">
        <v>1656</v>
      </c>
      <c r="M300" s="419" t="s">
        <v>1028</v>
      </c>
      <c r="N300" s="419"/>
      <c r="O300" s="419"/>
      <c r="P300" s="117">
        <v>41984</v>
      </c>
      <c r="Q300" s="112">
        <v>0.47222222222222227</v>
      </c>
      <c r="R300" s="419" t="s">
        <v>987</v>
      </c>
      <c r="S300" s="464" t="s">
        <v>987</v>
      </c>
      <c r="T300" s="237">
        <v>125.9</v>
      </c>
      <c r="U300" s="251">
        <v>375.09999999999997</v>
      </c>
      <c r="V300" s="31">
        <f t="shared" si="347"/>
        <v>249.19999999999996</v>
      </c>
      <c r="W300" s="464">
        <v>44.4</v>
      </c>
      <c r="X300" s="457">
        <f t="shared" si="329"/>
        <v>5612.6126126126119</v>
      </c>
      <c r="Y300" s="281" t="str">
        <f t="shared" si="314"/>
        <v xml:space="preserve">  </v>
      </c>
      <c r="Z300" s="464" t="s">
        <v>987</v>
      </c>
      <c r="AA300" s="237">
        <v>124.7</v>
      </c>
      <c r="AB300" s="251">
        <v>366.3</v>
      </c>
      <c r="AC300" s="31">
        <v>241.60000000000002</v>
      </c>
      <c r="AD300" s="464">
        <v>30.7</v>
      </c>
      <c r="AE300" s="31">
        <f t="shared" si="328"/>
        <v>7869.7068403908806</v>
      </c>
      <c r="AF300" s="281" t="str">
        <f t="shared" si="315"/>
        <v xml:space="preserve">  </v>
      </c>
      <c r="AG300" s="464" t="s">
        <v>987</v>
      </c>
      <c r="AH300" s="238">
        <v>131.6</v>
      </c>
      <c r="AI300" s="237">
        <v>235.4</v>
      </c>
      <c r="AJ300" s="251">
        <v>103.80000000000001</v>
      </c>
      <c r="AK300" s="31">
        <v>19</v>
      </c>
      <c r="AL300" s="31">
        <f t="shared" si="330"/>
        <v>5463.1578947368425</v>
      </c>
      <c r="AM300" s="281" t="str">
        <f t="shared" si="308"/>
        <v xml:space="preserve">  </v>
      </c>
      <c r="AN300" s="31">
        <f t="shared" si="332"/>
        <v>6315.159115913445</v>
      </c>
      <c r="AO300" s="31">
        <f t="shared" si="333"/>
        <v>1348.3501581311568</v>
      </c>
      <c r="AP300" s="31">
        <f t="shared" si="334"/>
        <v>21.351008476310216</v>
      </c>
      <c r="AQ300" s="237">
        <f t="shared" si="335"/>
        <v>3</v>
      </c>
      <c r="AR300" s="429" t="str">
        <f t="shared" si="316"/>
        <v xml:space="preserve">  </v>
      </c>
      <c r="AS300" s="498"/>
      <c r="AT300" s="662" t="s">
        <v>178</v>
      </c>
      <c r="AU300" s="662" t="s">
        <v>178</v>
      </c>
      <c r="AV300" s="662" t="s">
        <v>178</v>
      </c>
      <c r="AW300" s="661" t="s">
        <v>2720</v>
      </c>
      <c r="AX300" s="661" t="s">
        <v>2720</v>
      </c>
      <c r="AY300" s="10"/>
      <c r="AZ300" s="334"/>
      <c r="BA300" s="662" t="s">
        <v>178</v>
      </c>
      <c r="BB300" s="662" t="s">
        <v>178</v>
      </c>
      <c r="BC300" s="662" t="s">
        <v>178</v>
      </c>
      <c r="BD300" s="661" t="s">
        <v>2720</v>
      </c>
      <c r="BE300" s="661" t="s">
        <v>2720</v>
      </c>
      <c r="BF300" s="10" t="str">
        <f t="shared" si="323"/>
        <v xml:space="preserve">  </v>
      </c>
      <c r="BG300" s="334"/>
      <c r="BH300" s="852" t="s">
        <v>178</v>
      </c>
      <c r="BI300" s="18" t="s">
        <v>987</v>
      </c>
      <c r="BJ300" s="28">
        <v>15.164584095728612</v>
      </c>
      <c r="BK300" s="28"/>
      <c r="BL300" s="28">
        <v>0.1</v>
      </c>
      <c r="BM300" s="28">
        <v>1</v>
      </c>
      <c r="BN300" s="31" t="str">
        <f t="shared" si="343"/>
        <v xml:space="preserve">  </v>
      </c>
      <c r="BP300" s="417" t="s">
        <v>987</v>
      </c>
      <c r="BQ300" s="716">
        <v>5.307366835373116E-2</v>
      </c>
      <c r="BS300" s="727">
        <v>6.0000000000000001E-3</v>
      </c>
      <c r="BT300" s="716">
        <v>0.01</v>
      </c>
      <c r="BU300" s="31" t="str">
        <f t="shared" si="331"/>
        <v xml:space="preserve">  </v>
      </c>
      <c r="BV300" s="520"/>
      <c r="BW300" s="31">
        <f t="shared" si="336"/>
        <v>0.34998433203770057</v>
      </c>
      <c r="BX300" s="336"/>
      <c r="BY300" s="33">
        <v>159.25001496772313</v>
      </c>
      <c r="BZ300" s="31"/>
      <c r="CA300" s="680">
        <v>2</v>
      </c>
      <c r="CB300" s="680">
        <v>13</v>
      </c>
      <c r="CC300" s="680" t="str">
        <f t="shared" si="348"/>
        <v xml:space="preserve">  </v>
      </c>
      <c r="CD300" s="498"/>
      <c r="CE300" s="31">
        <v>893.80864256658992</v>
      </c>
      <c r="CF300" s="457"/>
      <c r="CG300" s="660">
        <v>0.5</v>
      </c>
      <c r="CH300" s="660">
        <v>3</v>
      </c>
      <c r="CI300" s="31" t="str">
        <f t="shared" si="326"/>
        <v xml:space="preserve">  </v>
      </c>
      <c r="CJ300" s="658"/>
      <c r="CK300" s="28">
        <v>0.55519014615661244</v>
      </c>
      <c r="CL300" s="227"/>
      <c r="CM300" s="227">
        <v>0.6</v>
      </c>
      <c r="CN300" s="227">
        <v>0.8</v>
      </c>
      <c r="CO300" s="31" t="str">
        <f t="shared" si="317"/>
        <v>&lt;MDL</v>
      </c>
      <c r="CP300" s="337"/>
      <c r="CQ300" s="28">
        <v>4.369183690926306</v>
      </c>
      <c r="CR300" s="28"/>
      <c r="CS300" s="227">
        <v>0.1</v>
      </c>
      <c r="CT300" s="464">
        <v>0.13</v>
      </c>
      <c r="CU300" s="31" t="str">
        <f t="shared" si="327"/>
        <v xml:space="preserve">  </v>
      </c>
      <c r="CW300" s="336" t="str">
        <f t="shared" si="349"/>
        <v>&lt;MDL</v>
      </c>
      <c r="CX300" s="227">
        <v>4.031311804017629</v>
      </c>
      <c r="CY300" s="227"/>
      <c r="CZ300" s="10">
        <v>1.2</v>
      </c>
      <c r="DA300" s="910">
        <v>0.7</v>
      </c>
      <c r="DB300" s="675" t="str">
        <f t="shared" si="350"/>
        <v xml:space="preserve">  </v>
      </c>
      <c r="DC300" s="519"/>
      <c r="DD300" s="28">
        <v>22.023692908264739</v>
      </c>
      <c r="DE300" s="28"/>
      <c r="DF300" s="28">
        <v>0.2</v>
      </c>
      <c r="DG300" s="28">
        <v>0.12</v>
      </c>
      <c r="DH300" s="28" t="str">
        <f t="shared" si="341"/>
        <v xml:space="preserve">  </v>
      </c>
      <c r="DI300" s="335"/>
      <c r="DJ300" s="31">
        <f t="shared" si="351"/>
        <v>2.5314357457578245</v>
      </c>
      <c r="DK300" s="550">
        <f t="shared" si="352"/>
        <v>2.4640277414439908</v>
      </c>
      <c r="DL300" s="67"/>
    </row>
    <row r="301" spans="1:116" ht="15" x14ac:dyDescent="0.25">
      <c r="A301" s="536" t="s">
        <v>2309</v>
      </c>
      <c r="B301" s="173" t="s">
        <v>1438</v>
      </c>
      <c r="C301" s="419" t="s">
        <v>584</v>
      </c>
      <c r="D301" s="1">
        <v>7</v>
      </c>
      <c r="E301" s="213"/>
      <c r="F301" s="421">
        <v>1</v>
      </c>
      <c r="G301" s="420">
        <v>11451800</v>
      </c>
      <c r="H301" s="420">
        <v>201412111450</v>
      </c>
      <c r="I301" s="420" t="s">
        <v>656</v>
      </c>
      <c r="J301" s="420"/>
      <c r="K301" s="663" t="s">
        <v>1655</v>
      </c>
      <c r="L301" s="528" t="s">
        <v>1656</v>
      </c>
      <c r="M301" s="419" t="s">
        <v>1028</v>
      </c>
      <c r="N301" s="419"/>
      <c r="O301" s="419"/>
      <c r="P301" s="117">
        <v>41984</v>
      </c>
      <c r="Q301" s="112">
        <v>0.61805555555555558</v>
      </c>
      <c r="R301" s="419" t="s">
        <v>988</v>
      </c>
      <c r="S301" s="464" t="s">
        <v>988</v>
      </c>
      <c r="T301" s="237">
        <v>130</v>
      </c>
      <c r="U301" s="251">
        <v>388.40000000000003</v>
      </c>
      <c r="V301" s="31">
        <f t="shared" si="347"/>
        <v>258.40000000000003</v>
      </c>
      <c r="W301" s="464">
        <v>29.4</v>
      </c>
      <c r="X301" s="457">
        <f t="shared" si="329"/>
        <v>8789.1156462585041</v>
      </c>
      <c r="Y301" s="281" t="str">
        <f t="shared" si="314"/>
        <v xml:space="preserve">  </v>
      </c>
      <c r="Z301" s="464" t="s">
        <v>988</v>
      </c>
      <c r="AA301" s="237">
        <v>133.9</v>
      </c>
      <c r="AB301" s="251">
        <v>582.9</v>
      </c>
      <c r="AC301" s="31">
        <v>449</v>
      </c>
      <c r="AD301" s="464">
        <v>45.1</v>
      </c>
      <c r="AE301" s="31">
        <f t="shared" si="328"/>
        <v>9955.6541019955657</v>
      </c>
      <c r="AF301" s="281" t="str">
        <f t="shared" si="315"/>
        <v xml:space="preserve">  </v>
      </c>
      <c r="AG301" s="464" t="s">
        <v>988</v>
      </c>
      <c r="AH301" s="238">
        <v>125.5</v>
      </c>
      <c r="AI301" s="237">
        <v>411</v>
      </c>
      <c r="AJ301" s="251">
        <v>285.5</v>
      </c>
      <c r="AK301" s="31">
        <v>27.8</v>
      </c>
      <c r="AL301" s="31">
        <f t="shared" si="330"/>
        <v>10269.78417266187</v>
      </c>
      <c r="AM301" s="281" t="str">
        <f t="shared" si="308"/>
        <v xml:space="preserve">  </v>
      </c>
      <c r="AN301" s="31">
        <f t="shared" si="332"/>
        <v>9671.5179736386472</v>
      </c>
      <c r="AO301" s="31">
        <f t="shared" si="333"/>
        <v>780.15692386123408</v>
      </c>
      <c r="AP301" s="31">
        <f t="shared" si="334"/>
        <v>8.0665405987734644</v>
      </c>
      <c r="AQ301" s="237">
        <f t="shared" si="335"/>
        <v>3</v>
      </c>
      <c r="AR301" s="429" t="str">
        <f t="shared" si="316"/>
        <v xml:space="preserve">  </v>
      </c>
      <c r="AS301" s="498"/>
      <c r="AT301" s="662" t="s">
        <v>178</v>
      </c>
      <c r="AU301" s="662" t="s">
        <v>178</v>
      </c>
      <c r="AV301" s="662" t="s">
        <v>178</v>
      </c>
      <c r="AW301" s="661" t="s">
        <v>2720</v>
      </c>
      <c r="AX301" s="661" t="s">
        <v>2720</v>
      </c>
      <c r="AY301" s="10"/>
      <c r="AZ301" s="334"/>
      <c r="BA301" s="662" t="s">
        <v>178</v>
      </c>
      <c r="BB301" s="662" t="s">
        <v>178</v>
      </c>
      <c r="BC301" s="662" t="s">
        <v>178</v>
      </c>
      <c r="BD301" s="661" t="s">
        <v>2720</v>
      </c>
      <c r="BE301" s="661" t="s">
        <v>2720</v>
      </c>
      <c r="BF301" s="10" t="str">
        <f t="shared" si="323"/>
        <v xml:space="preserve">  </v>
      </c>
      <c r="BG301" s="334"/>
      <c r="BH301" s="852" t="s">
        <v>178</v>
      </c>
      <c r="BI301" s="18" t="s">
        <v>988</v>
      </c>
      <c r="BJ301" s="28">
        <v>23.317782915752112</v>
      </c>
      <c r="BK301" s="28"/>
      <c r="BL301" s="28">
        <v>0.1</v>
      </c>
      <c r="BM301" s="28">
        <v>1</v>
      </c>
      <c r="BN301" s="31" t="str">
        <f t="shared" si="343"/>
        <v xml:space="preserve">  </v>
      </c>
      <c r="BP301" s="417" t="s">
        <v>988</v>
      </c>
      <c r="BQ301" s="716">
        <v>7.5170274322900563E-2</v>
      </c>
      <c r="BS301" s="727">
        <v>6.0000000000000001E-3</v>
      </c>
      <c r="BT301" s="716">
        <v>0.01</v>
      </c>
      <c r="BU301" s="31" t="str">
        <f t="shared" si="331"/>
        <v xml:space="preserve">  </v>
      </c>
      <c r="BV301" s="520"/>
      <c r="BW301" s="31">
        <f t="shared" si="336"/>
        <v>0.32237316298248914</v>
      </c>
      <c r="BX301" s="336"/>
      <c r="BY301" s="33">
        <v>476.48045026731597</v>
      </c>
      <c r="BZ301" s="31"/>
      <c r="CA301" s="680">
        <v>2</v>
      </c>
      <c r="CB301" s="680">
        <v>13</v>
      </c>
      <c r="CC301" s="680" t="str">
        <f t="shared" si="348"/>
        <v xml:space="preserve">  </v>
      </c>
      <c r="CD301" s="498"/>
      <c r="CE301" s="31">
        <v>4187.841780580764</v>
      </c>
      <c r="CF301" s="457"/>
      <c r="CG301" s="660">
        <v>0.5</v>
      </c>
      <c r="CH301" s="660">
        <v>3</v>
      </c>
      <c r="CI301" s="31" t="str">
        <f t="shared" si="326"/>
        <v xml:space="preserve">  </v>
      </c>
      <c r="CJ301" s="658"/>
      <c r="CK301" s="28">
        <v>0.49605060923798655</v>
      </c>
      <c r="CL301" s="227"/>
      <c r="CM301" s="227">
        <v>0.6</v>
      </c>
      <c r="CN301" s="227">
        <v>0.8</v>
      </c>
      <c r="CO301" s="31" t="str">
        <f t="shared" si="317"/>
        <v>&lt;MDL</v>
      </c>
      <c r="CP301" s="337"/>
      <c r="CQ301" s="28">
        <v>4.9385082826575601</v>
      </c>
      <c r="CR301" s="28"/>
      <c r="CS301" s="227">
        <v>0.1</v>
      </c>
      <c r="CT301" s="464">
        <v>0.13</v>
      </c>
      <c r="CU301" s="31" t="str">
        <f t="shared" si="327"/>
        <v xml:space="preserve">  </v>
      </c>
      <c r="CW301" s="336" t="str">
        <f t="shared" si="349"/>
        <v>&lt;MDL</v>
      </c>
      <c r="CX301" s="227">
        <v>5.4982756496628076</v>
      </c>
      <c r="CY301" s="227"/>
      <c r="CZ301" s="10">
        <v>1.2</v>
      </c>
      <c r="DA301" s="910">
        <v>0.7</v>
      </c>
      <c r="DB301" s="675" t="str">
        <f t="shared" si="350"/>
        <v xml:space="preserve">  </v>
      </c>
      <c r="DC301" s="519"/>
      <c r="DD301" s="28">
        <v>56.466104243839261</v>
      </c>
      <c r="DE301" s="28"/>
      <c r="DF301" s="28">
        <v>0.2</v>
      </c>
      <c r="DG301" s="28">
        <v>0.12</v>
      </c>
      <c r="DH301" s="28" t="str">
        <f t="shared" si="341"/>
        <v xml:space="preserve">  </v>
      </c>
      <c r="DI301" s="335"/>
      <c r="DJ301" s="31">
        <f t="shared" si="351"/>
        <v>1.1539352027093985</v>
      </c>
      <c r="DK301" s="550">
        <f t="shared" si="352"/>
        <v>1.3483342304304682</v>
      </c>
      <c r="DL301" s="67"/>
    </row>
    <row r="302" spans="1:116" ht="15" x14ac:dyDescent="0.25">
      <c r="A302" s="536" t="s">
        <v>2310</v>
      </c>
      <c r="B302" s="173" t="s">
        <v>1439</v>
      </c>
      <c r="C302" s="419" t="s">
        <v>584</v>
      </c>
      <c r="D302" s="1">
        <v>7</v>
      </c>
      <c r="E302" s="213"/>
      <c r="F302" s="421">
        <v>1</v>
      </c>
      <c r="G302" s="420">
        <v>11451800</v>
      </c>
      <c r="H302" s="420">
        <v>201412111550</v>
      </c>
      <c r="I302" s="420" t="s">
        <v>656</v>
      </c>
      <c r="J302" s="420"/>
      <c r="K302" s="663" t="s">
        <v>1655</v>
      </c>
      <c r="L302" s="528" t="s">
        <v>1656</v>
      </c>
      <c r="M302" s="419" t="s">
        <v>1028</v>
      </c>
      <c r="N302" s="419"/>
      <c r="O302" s="419"/>
      <c r="P302" s="117">
        <v>41984</v>
      </c>
      <c r="Q302" s="112">
        <v>0.65972222222222221</v>
      </c>
      <c r="R302" s="419" t="s">
        <v>989</v>
      </c>
      <c r="S302" s="464" t="s">
        <v>989</v>
      </c>
      <c r="T302" s="237">
        <v>128.6</v>
      </c>
      <c r="U302" s="251">
        <v>243.7</v>
      </c>
      <c r="V302" s="31">
        <f t="shared" si="347"/>
        <v>115.1</v>
      </c>
      <c r="W302" s="464">
        <v>13.9</v>
      </c>
      <c r="X302" s="457">
        <f t="shared" si="329"/>
        <v>8280.5755395683445</v>
      </c>
      <c r="Y302" s="281" t="str">
        <f t="shared" si="314"/>
        <v xml:space="preserve">  </v>
      </c>
      <c r="Z302" s="464" t="s">
        <v>989</v>
      </c>
      <c r="AA302" s="237">
        <v>129.1</v>
      </c>
      <c r="AB302" s="251">
        <v>231.4</v>
      </c>
      <c r="AC302" s="31">
        <v>102.30000000000001</v>
      </c>
      <c r="AD302" s="464">
        <v>15.4</v>
      </c>
      <c r="AE302" s="31">
        <f t="shared" si="328"/>
        <v>6642.8571428571431</v>
      </c>
      <c r="AF302" s="281" t="str">
        <f t="shared" si="315"/>
        <v xml:space="preserve">  </v>
      </c>
      <c r="AG302" s="464" t="s">
        <v>989</v>
      </c>
      <c r="AH302" s="238">
        <v>127</v>
      </c>
      <c r="AI302" s="237">
        <v>209.5</v>
      </c>
      <c r="AJ302" s="251">
        <v>82.5</v>
      </c>
      <c r="AK302" s="31">
        <v>10.4</v>
      </c>
      <c r="AL302" s="31">
        <f t="shared" si="330"/>
        <v>7932.6923076923076</v>
      </c>
      <c r="AM302" s="281" t="str">
        <f t="shared" si="308"/>
        <v xml:space="preserve">  </v>
      </c>
      <c r="AN302" s="31">
        <f t="shared" si="332"/>
        <v>7618.7083300392651</v>
      </c>
      <c r="AO302" s="31">
        <f t="shared" si="333"/>
        <v>862.82665721377475</v>
      </c>
      <c r="AP302" s="31">
        <f t="shared" si="334"/>
        <v>11.325104201873652</v>
      </c>
      <c r="AQ302" s="237">
        <f t="shared" si="335"/>
        <v>3</v>
      </c>
      <c r="AR302" s="429" t="str">
        <f t="shared" si="316"/>
        <v xml:space="preserve">  </v>
      </c>
      <c r="AS302" s="498"/>
      <c r="AT302" s="662" t="s">
        <v>178</v>
      </c>
      <c r="AU302" s="662" t="s">
        <v>178</v>
      </c>
      <c r="AV302" s="662" t="s">
        <v>178</v>
      </c>
      <c r="AW302" s="661" t="s">
        <v>2720</v>
      </c>
      <c r="AX302" s="661" t="s">
        <v>2720</v>
      </c>
      <c r="AY302" s="10"/>
      <c r="AZ302" s="334"/>
      <c r="BA302" s="662" t="s">
        <v>178</v>
      </c>
      <c r="BB302" s="662" t="s">
        <v>178</v>
      </c>
      <c r="BC302" s="662" t="s">
        <v>178</v>
      </c>
      <c r="BD302" s="661" t="s">
        <v>2720</v>
      </c>
      <c r="BE302" s="661" t="s">
        <v>2720</v>
      </c>
      <c r="BF302" s="10" t="str">
        <f t="shared" si="323"/>
        <v xml:space="preserve">  </v>
      </c>
      <c r="BG302" s="334"/>
      <c r="BH302" s="852" t="s">
        <v>178</v>
      </c>
      <c r="BI302" s="18" t="s">
        <v>989</v>
      </c>
      <c r="BJ302" s="28">
        <v>25.217498380477355</v>
      </c>
      <c r="BK302" s="28"/>
      <c r="BL302" s="28">
        <v>0.1</v>
      </c>
      <c r="BM302" s="28">
        <v>1</v>
      </c>
      <c r="BN302" s="31" t="str">
        <f t="shared" si="343"/>
        <v xml:space="preserve">  </v>
      </c>
      <c r="BP302" s="417" t="s">
        <v>989</v>
      </c>
      <c r="BQ302" s="716">
        <v>6.0138316806947832E-2</v>
      </c>
      <c r="BS302" s="727">
        <v>6.0000000000000001E-3</v>
      </c>
      <c r="BT302" s="716">
        <v>0.01</v>
      </c>
      <c r="BU302" s="31" t="str">
        <f t="shared" si="331"/>
        <v xml:space="preserve">  </v>
      </c>
      <c r="BV302" s="520"/>
      <c r="BW302" s="31">
        <f t="shared" si="336"/>
        <v>0.23847851955650423</v>
      </c>
      <c r="BX302" s="336"/>
      <c r="BY302" s="33">
        <v>345.555897527181</v>
      </c>
      <c r="BZ302" s="31"/>
      <c r="CA302" s="680">
        <v>2</v>
      </c>
      <c r="CB302" s="680">
        <v>13</v>
      </c>
      <c r="CC302" s="680" t="str">
        <f t="shared" si="348"/>
        <v xml:space="preserve">  </v>
      </c>
      <c r="CD302" s="498"/>
      <c r="CE302" s="31">
        <v>2861.4017126171602</v>
      </c>
      <c r="CF302" s="457"/>
      <c r="CG302" s="660">
        <v>0.5</v>
      </c>
      <c r="CH302" s="660">
        <v>3</v>
      </c>
      <c r="CI302" s="31" t="str">
        <f t="shared" si="326"/>
        <v xml:space="preserve">  </v>
      </c>
      <c r="CJ302" s="658"/>
      <c r="CK302" s="28">
        <v>0.57356354264316001</v>
      </c>
      <c r="CL302" s="227">
        <v>8.391566095730163E-3</v>
      </c>
      <c r="CM302" s="227">
        <v>0.6</v>
      </c>
      <c r="CN302" s="227">
        <v>0.8</v>
      </c>
      <c r="CO302" s="31" t="str">
        <f t="shared" si="317"/>
        <v>&lt;MDL</v>
      </c>
      <c r="CP302" s="337"/>
      <c r="CQ302" s="28">
        <v>3.8101006761295628</v>
      </c>
      <c r="CR302" s="28">
        <v>5.5743974778779126E-2</v>
      </c>
      <c r="CS302" s="227">
        <v>0.1</v>
      </c>
      <c r="CT302" s="464">
        <v>0.13</v>
      </c>
      <c r="CU302" s="31" t="str">
        <f t="shared" si="327"/>
        <v xml:space="preserve">  </v>
      </c>
      <c r="CW302" s="336" t="str">
        <f t="shared" si="349"/>
        <v>&lt;MDL</v>
      </c>
      <c r="CX302" s="227">
        <v>4.2620563496453805</v>
      </c>
      <c r="CY302" s="227"/>
      <c r="CZ302" s="10">
        <v>1.2</v>
      </c>
      <c r="DA302" s="910">
        <v>0.7</v>
      </c>
      <c r="DB302" s="675" t="str">
        <f t="shared" si="350"/>
        <v xml:space="preserve">  </v>
      </c>
      <c r="DC302" s="519"/>
      <c r="DD302" s="28">
        <v>33.809581619783074</v>
      </c>
      <c r="DE302" s="28"/>
      <c r="DF302" s="28">
        <v>0.2</v>
      </c>
      <c r="DG302" s="28">
        <v>0.12</v>
      </c>
      <c r="DH302" s="28" t="str">
        <f t="shared" si="341"/>
        <v xml:space="preserve">  </v>
      </c>
      <c r="DI302" s="335"/>
      <c r="DJ302" s="31">
        <f t="shared" si="351"/>
        <v>1.2333912921599415</v>
      </c>
      <c r="DK302" s="550">
        <f t="shared" si="352"/>
        <v>1.1815741030244715</v>
      </c>
      <c r="DL302" s="67"/>
    </row>
    <row r="303" spans="1:116" ht="15" x14ac:dyDescent="0.25">
      <c r="A303" s="536" t="s">
        <v>2311</v>
      </c>
      <c r="B303" s="173" t="s">
        <v>1440</v>
      </c>
      <c r="C303" s="419" t="s">
        <v>584</v>
      </c>
      <c r="D303" s="1">
        <v>7</v>
      </c>
      <c r="E303" s="213"/>
      <c r="F303" s="421">
        <v>1</v>
      </c>
      <c r="G303" s="420">
        <v>11451800</v>
      </c>
      <c r="H303" s="420">
        <v>201412111850</v>
      </c>
      <c r="I303" s="420" t="s">
        <v>656</v>
      </c>
      <c r="J303" s="420"/>
      <c r="K303" s="663" t="s">
        <v>1655</v>
      </c>
      <c r="L303" s="528" t="s">
        <v>1656</v>
      </c>
      <c r="M303" s="419" t="s">
        <v>1028</v>
      </c>
      <c r="N303" s="419"/>
      <c r="O303" s="419"/>
      <c r="P303" s="117">
        <v>41984</v>
      </c>
      <c r="Q303" s="112">
        <v>0.78472222222222221</v>
      </c>
      <c r="R303" s="419" t="s">
        <v>990</v>
      </c>
      <c r="S303" s="464" t="s">
        <v>990</v>
      </c>
      <c r="T303" s="237">
        <v>128.69999999999999</v>
      </c>
      <c r="U303" s="251">
        <v>240.9</v>
      </c>
      <c r="V303" s="31">
        <f t="shared" si="347"/>
        <v>112.20000000000002</v>
      </c>
      <c r="W303" s="464">
        <v>27.3</v>
      </c>
      <c r="X303" s="457">
        <f t="shared" si="329"/>
        <v>4109.8901098901106</v>
      </c>
      <c r="Y303" s="281" t="str">
        <f t="shared" si="314"/>
        <v xml:space="preserve">  </v>
      </c>
      <c r="Z303" s="464" t="s">
        <v>990</v>
      </c>
      <c r="AA303" s="237">
        <v>128.5</v>
      </c>
      <c r="AB303" s="251">
        <v>258.79999999999995</v>
      </c>
      <c r="AC303" s="31">
        <v>130.29999999999995</v>
      </c>
      <c r="AD303" s="464">
        <v>32.5</v>
      </c>
      <c r="AE303" s="31">
        <f t="shared" si="328"/>
        <v>4009.2307692307677</v>
      </c>
      <c r="AF303" s="281" t="str">
        <f t="shared" si="315"/>
        <v xml:space="preserve">  </v>
      </c>
      <c r="AG303" s="464" t="s">
        <v>990</v>
      </c>
      <c r="AH303" s="238">
        <v>126.1</v>
      </c>
      <c r="AI303" s="237">
        <v>263</v>
      </c>
      <c r="AJ303" s="251">
        <v>136.9</v>
      </c>
      <c r="AK303" s="31">
        <v>33.1</v>
      </c>
      <c r="AL303" s="31">
        <f t="shared" si="330"/>
        <v>4135.9516616314195</v>
      </c>
      <c r="AM303" s="281" t="str">
        <f t="shared" si="308"/>
        <v xml:space="preserve">  </v>
      </c>
      <c r="AN303" s="31">
        <f t="shared" si="332"/>
        <v>4085.0241802507662</v>
      </c>
      <c r="AO303" s="31">
        <f t="shared" si="333"/>
        <v>66.919967015278942</v>
      </c>
      <c r="AP303" s="31">
        <f t="shared" si="334"/>
        <v>1.6381779902015403</v>
      </c>
      <c r="AQ303" s="237">
        <f t="shared" si="335"/>
        <v>3</v>
      </c>
      <c r="AR303" s="429" t="str">
        <f t="shared" si="316"/>
        <v xml:space="preserve">  </v>
      </c>
      <c r="AS303" s="498"/>
      <c r="AT303" s="662" t="s">
        <v>178</v>
      </c>
      <c r="AU303" s="662" t="s">
        <v>178</v>
      </c>
      <c r="AV303" s="662" t="s">
        <v>178</v>
      </c>
      <c r="AW303" s="661" t="s">
        <v>2720</v>
      </c>
      <c r="AX303" s="661" t="s">
        <v>2720</v>
      </c>
      <c r="AY303" s="10"/>
      <c r="AZ303" s="334"/>
      <c r="BA303" s="662" t="s">
        <v>178</v>
      </c>
      <c r="BB303" s="662" t="s">
        <v>178</v>
      </c>
      <c r="BC303" s="662" t="s">
        <v>178</v>
      </c>
      <c r="BD303" s="661" t="s">
        <v>2720</v>
      </c>
      <c r="BE303" s="661" t="s">
        <v>2720</v>
      </c>
      <c r="BF303" s="10" t="str">
        <f t="shared" si="323"/>
        <v xml:space="preserve">  </v>
      </c>
      <c r="BG303" s="334"/>
      <c r="BH303" s="852" t="s">
        <v>178</v>
      </c>
      <c r="BI303" s="18" t="s">
        <v>990</v>
      </c>
      <c r="BJ303" s="28">
        <v>27.906399525433049</v>
      </c>
      <c r="BK303" s="28"/>
      <c r="BL303" s="28">
        <v>0.1</v>
      </c>
      <c r="BM303" s="28">
        <v>1</v>
      </c>
      <c r="BN303" s="31" t="str">
        <f t="shared" si="343"/>
        <v xml:space="preserve">  </v>
      </c>
      <c r="BP303" s="417" t="s">
        <v>990</v>
      </c>
      <c r="BQ303" s="716">
        <v>5.0837179538404956E-2</v>
      </c>
      <c r="BS303" s="727">
        <v>6.0000000000000001E-3</v>
      </c>
      <c r="BT303" s="716">
        <v>0.01</v>
      </c>
      <c r="BU303" s="31" t="str">
        <f t="shared" si="331"/>
        <v xml:space="preserve">  </v>
      </c>
      <c r="BV303" s="520"/>
      <c r="BW303" s="31">
        <f t="shared" si="336"/>
        <v>0.18217032796392629</v>
      </c>
      <c r="BX303" s="336"/>
      <c r="BY303" s="33">
        <v>545.51239718582099</v>
      </c>
      <c r="BZ303" s="31"/>
      <c r="CA303" s="680">
        <v>2</v>
      </c>
      <c r="CB303" s="680">
        <v>13</v>
      </c>
      <c r="CC303" s="680" t="str">
        <f t="shared" si="348"/>
        <v xml:space="preserve">  </v>
      </c>
      <c r="CD303" s="498"/>
      <c r="CE303" s="31">
        <v>2241.9960060164512</v>
      </c>
      <c r="CF303" s="457"/>
      <c r="CG303" s="660">
        <v>0.5</v>
      </c>
      <c r="CH303" s="660">
        <v>3</v>
      </c>
      <c r="CI303" s="31" t="str">
        <f t="shared" si="326"/>
        <v xml:space="preserve">  </v>
      </c>
      <c r="CJ303" s="658"/>
      <c r="CK303" s="28">
        <v>0.58800695421867377</v>
      </c>
      <c r="CL303" s="227"/>
      <c r="CM303" s="227">
        <v>0.6</v>
      </c>
      <c r="CN303" s="227">
        <v>0.8</v>
      </c>
      <c r="CO303" s="31" t="str">
        <f t="shared" si="317"/>
        <v>&lt;MDL</v>
      </c>
      <c r="CP303" s="337"/>
      <c r="CQ303" s="28">
        <v>2.3574555733751743</v>
      </c>
      <c r="CR303" s="28"/>
      <c r="CS303" s="227">
        <v>0.1</v>
      </c>
      <c r="CT303" s="464">
        <v>0.13</v>
      </c>
      <c r="CU303" s="31" t="str">
        <f t="shared" si="327"/>
        <v xml:space="preserve">  </v>
      </c>
      <c r="CW303" s="336" t="str">
        <f t="shared" si="349"/>
        <v>&lt;MDL</v>
      </c>
      <c r="CX303" s="227">
        <v>4.7208288619765977</v>
      </c>
      <c r="CY303" s="227"/>
      <c r="CZ303" s="10">
        <v>1.2</v>
      </c>
      <c r="DA303" s="910">
        <v>0.7</v>
      </c>
      <c r="DB303" s="675" t="str">
        <f t="shared" si="350"/>
        <v xml:space="preserve">  </v>
      </c>
      <c r="DC303" s="519"/>
      <c r="DD303" s="28">
        <v>19.525119975969673</v>
      </c>
      <c r="DE303" s="28"/>
      <c r="DF303" s="28">
        <v>0.2</v>
      </c>
      <c r="DG303" s="28">
        <v>0.12</v>
      </c>
      <c r="DH303" s="28" t="str">
        <f t="shared" si="341"/>
        <v xml:space="preserve">  </v>
      </c>
      <c r="DI303" s="335"/>
      <c r="DJ303" s="31">
        <f t="shared" si="351"/>
        <v>0.86539350642264412</v>
      </c>
      <c r="DK303" s="550">
        <f t="shared" si="352"/>
        <v>0.87088112215960845</v>
      </c>
      <c r="DL303" s="67"/>
    </row>
    <row r="304" spans="1:116" ht="15" x14ac:dyDescent="0.25">
      <c r="A304" s="536" t="s">
        <v>2312</v>
      </c>
      <c r="B304" s="173" t="s">
        <v>1441</v>
      </c>
      <c r="C304" s="419" t="s">
        <v>584</v>
      </c>
      <c r="D304" s="1">
        <v>7</v>
      </c>
      <c r="E304" s="213"/>
      <c r="F304" s="421">
        <v>1</v>
      </c>
      <c r="G304" s="420">
        <v>11451800</v>
      </c>
      <c r="H304" s="420">
        <v>201412112045</v>
      </c>
      <c r="I304" s="420" t="s">
        <v>656</v>
      </c>
      <c r="J304" s="420"/>
      <c r="K304" s="164" t="s">
        <v>1655</v>
      </c>
      <c r="L304" s="164" t="s">
        <v>1656</v>
      </c>
      <c r="M304" s="419" t="s">
        <v>1028</v>
      </c>
      <c r="N304" s="419"/>
      <c r="O304" s="419"/>
      <c r="P304" s="117">
        <v>41984</v>
      </c>
      <c r="Q304" s="112">
        <v>0.86458333333333337</v>
      </c>
      <c r="R304" s="419" t="s">
        <v>991</v>
      </c>
      <c r="S304" s="464" t="s">
        <v>991</v>
      </c>
      <c r="T304" s="237">
        <v>127.3</v>
      </c>
      <c r="U304" s="251">
        <v>216.20000000000002</v>
      </c>
      <c r="V304" s="31">
        <f t="shared" si="347"/>
        <v>88.90000000000002</v>
      </c>
      <c r="W304" s="464">
        <v>32.5</v>
      </c>
      <c r="X304" s="457">
        <f t="shared" si="329"/>
        <v>2735.3846153846157</v>
      </c>
      <c r="Y304" s="281" t="str">
        <f t="shared" si="314"/>
        <v xml:space="preserve">  </v>
      </c>
      <c r="Z304" s="464" t="s">
        <v>991</v>
      </c>
      <c r="AA304" s="237">
        <v>129.69999999999999</v>
      </c>
      <c r="AB304" s="251">
        <v>218.6</v>
      </c>
      <c r="AC304" s="31">
        <v>88.9</v>
      </c>
      <c r="AD304" s="464">
        <v>27.6</v>
      </c>
      <c r="AE304" s="31">
        <f t="shared" si="328"/>
        <v>3221.014492753623</v>
      </c>
      <c r="AF304" s="281" t="str">
        <f t="shared" si="315"/>
        <v xml:space="preserve">  </v>
      </c>
      <c r="AG304" s="464" t="s">
        <v>991</v>
      </c>
      <c r="AH304" s="238">
        <v>124.5</v>
      </c>
      <c r="AI304" s="237">
        <v>219.1</v>
      </c>
      <c r="AJ304" s="251">
        <v>94.6</v>
      </c>
      <c r="AK304" s="31">
        <v>25.8</v>
      </c>
      <c r="AL304" s="31">
        <f t="shared" si="330"/>
        <v>3666.6666666666665</v>
      </c>
      <c r="AM304" s="281" t="str">
        <f t="shared" si="308"/>
        <v xml:space="preserve">  </v>
      </c>
      <c r="AN304" s="31">
        <f t="shared" si="332"/>
        <v>3207.6885916016349</v>
      </c>
      <c r="AO304" s="31">
        <f t="shared" si="333"/>
        <v>465.78401592493771</v>
      </c>
      <c r="AP304" s="31">
        <f t="shared" si="334"/>
        <v>14.520861443484653</v>
      </c>
      <c r="AQ304" s="237">
        <f t="shared" si="335"/>
        <v>3</v>
      </c>
      <c r="AR304" s="429" t="str">
        <f t="shared" si="316"/>
        <v xml:space="preserve">  </v>
      </c>
      <c r="AS304" s="498"/>
      <c r="AT304" s="662" t="s">
        <v>178</v>
      </c>
      <c r="AU304" s="662" t="s">
        <v>178</v>
      </c>
      <c r="AV304" s="662" t="s">
        <v>178</v>
      </c>
      <c r="AW304" s="661" t="s">
        <v>2720</v>
      </c>
      <c r="AX304" s="661" t="s">
        <v>2720</v>
      </c>
      <c r="AY304" s="10"/>
      <c r="AZ304" s="334"/>
      <c r="BA304" s="662" t="s">
        <v>178</v>
      </c>
      <c r="BB304" s="662" t="s">
        <v>178</v>
      </c>
      <c r="BC304" s="662" t="s">
        <v>178</v>
      </c>
      <c r="BD304" s="661" t="s">
        <v>2720</v>
      </c>
      <c r="BE304" s="661" t="s">
        <v>2720</v>
      </c>
      <c r="BF304" s="10" t="str">
        <f t="shared" si="323"/>
        <v xml:space="preserve">  </v>
      </c>
      <c r="BG304" s="334"/>
      <c r="BH304" s="852" t="s">
        <v>178</v>
      </c>
      <c r="BI304" s="18" t="s">
        <v>991</v>
      </c>
      <c r="BJ304" s="28">
        <v>24.088875991861901</v>
      </c>
      <c r="BK304" s="28"/>
      <c r="BL304" s="28">
        <v>0.1</v>
      </c>
      <c r="BM304" s="28">
        <v>1</v>
      </c>
      <c r="BN304" s="31" t="str">
        <f t="shared" si="343"/>
        <v xml:space="preserve">  </v>
      </c>
      <c r="BP304" s="417" t="s">
        <v>991</v>
      </c>
      <c r="BQ304" s="716">
        <v>5.3168858954920385E-2</v>
      </c>
      <c r="BS304" s="727">
        <v>6.0000000000000001E-3</v>
      </c>
      <c r="BT304" s="716">
        <v>0.01</v>
      </c>
      <c r="BU304" s="31" t="str">
        <f t="shared" si="331"/>
        <v xml:space="preserve">  </v>
      </c>
      <c r="BV304" s="520"/>
      <c r="BW304" s="31">
        <f t="shared" si="336"/>
        <v>0.2207195511026864</v>
      </c>
      <c r="BX304" s="336"/>
      <c r="BY304" s="33">
        <v>326.17268423557539</v>
      </c>
      <c r="BZ304" s="31"/>
      <c r="CA304" s="680">
        <v>2</v>
      </c>
      <c r="CB304" s="680">
        <v>13</v>
      </c>
      <c r="CC304" s="680" t="str">
        <f t="shared" si="348"/>
        <v xml:space="preserve">  </v>
      </c>
      <c r="CD304" s="498"/>
      <c r="CE304" s="31">
        <v>892.2077424166971</v>
      </c>
      <c r="CF304" s="457"/>
      <c r="CG304" s="660">
        <v>0.5</v>
      </c>
      <c r="CH304" s="660">
        <v>3</v>
      </c>
      <c r="CI304" s="31" t="str">
        <f t="shared" si="326"/>
        <v xml:space="preserve">  </v>
      </c>
      <c r="CJ304" s="658"/>
      <c r="CK304" s="28">
        <v>0.54993406299474445</v>
      </c>
      <c r="CL304" s="227"/>
      <c r="CM304" s="227">
        <v>0.6</v>
      </c>
      <c r="CN304" s="227">
        <v>0.8</v>
      </c>
      <c r="CO304" s="31" t="str">
        <f t="shared" si="317"/>
        <v>&lt;MDL</v>
      </c>
      <c r="CP304" s="337"/>
      <c r="CQ304" s="28">
        <v>1.7713455869649559</v>
      </c>
      <c r="CR304" s="28"/>
      <c r="CS304" s="227">
        <v>0.1</v>
      </c>
      <c r="CT304" s="464">
        <v>0.13</v>
      </c>
      <c r="CU304" s="31" t="str">
        <f t="shared" si="327"/>
        <v xml:space="preserve">  </v>
      </c>
      <c r="CW304" s="336" t="str">
        <f t="shared" si="349"/>
        <v>&lt;MDL</v>
      </c>
      <c r="CX304" s="227">
        <v>3.8774672576699971</v>
      </c>
      <c r="CY304" s="227"/>
      <c r="CZ304" s="10">
        <v>1.2</v>
      </c>
      <c r="DA304" s="910">
        <v>0.7</v>
      </c>
      <c r="DB304" s="675" t="str">
        <f t="shared" si="350"/>
        <v xml:space="preserve">  </v>
      </c>
      <c r="DC304" s="519"/>
      <c r="DD304" s="28">
        <v>14.217379944789988</v>
      </c>
      <c r="DE304" s="28"/>
      <c r="DF304" s="28">
        <v>0.2</v>
      </c>
      <c r="DG304" s="28">
        <v>0.12</v>
      </c>
      <c r="DH304" s="28" t="str">
        <f t="shared" si="341"/>
        <v xml:space="preserve">  </v>
      </c>
      <c r="DI304" s="335"/>
      <c r="DJ304" s="31">
        <f t="shared" si="351"/>
        <v>1.1887774314263331</v>
      </c>
      <c r="DK304" s="550">
        <f t="shared" si="352"/>
        <v>1.593505555811451</v>
      </c>
      <c r="DL304" s="67"/>
    </row>
    <row r="305" spans="1:116" ht="15" x14ac:dyDescent="0.25">
      <c r="A305" s="536" t="s">
        <v>2313</v>
      </c>
      <c r="B305" s="173" t="s">
        <v>1442</v>
      </c>
      <c r="C305" s="419" t="s">
        <v>584</v>
      </c>
      <c r="D305" s="1">
        <v>7</v>
      </c>
      <c r="E305" s="213"/>
      <c r="F305" s="421">
        <v>1</v>
      </c>
      <c r="G305" s="420">
        <v>11451800</v>
      </c>
      <c r="H305" s="420">
        <v>201412120050</v>
      </c>
      <c r="I305" s="420" t="s">
        <v>656</v>
      </c>
      <c r="J305" s="420"/>
      <c r="K305" s="164" t="s">
        <v>1655</v>
      </c>
      <c r="L305" s="164" t="s">
        <v>1656</v>
      </c>
      <c r="M305" s="419" t="s">
        <v>1028</v>
      </c>
      <c r="N305" s="419"/>
      <c r="O305" s="419"/>
      <c r="P305" s="117">
        <v>41985</v>
      </c>
      <c r="Q305" s="112">
        <v>3.4722222222222224E-2</v>
      </c>
      <c r="R305" s="419" t="s">
        <v>992</v>
      </c>
      <c r="S305" s="464" t="s">
        <v>992</v>
      </c>
      <c r="T305" s="237">
        <v>128.1</v>
      </c>
      <c r="U305" s="251">
        <v>187.20000000000002</v>
      </c>
      <c r="V305" s="31">
        <f t="shared" si="347"/>
        <v>59.100000000000023</v>
      </c>
      <c r="W305" s="464">
        <v>27.5</v>
      </c>
      <c r="X305" s="457">
        <f t="shared" si="329"/>
        <v>2149.0909090909099</v>
      </c>
      <c r="Y305" s="281" t="str">
        <f t="shared" si="314"/>
        <v xml:space="preserve">  </v>
      </c>
      <c r="Z305" s="464" t="s">
        <v>992</v>
      </c>
      <c r="AA305" s="237">
        <v>132.9</v>
      </c>
      <c r="AB305" s="251">
        <v>206.5</v>
      </c>
      <c r="AC305" s="31">
        <v>73.599999999999994</v>
      </c>
      <c r="AD305" s="464">
        <v>31.5</v>
      </c>
      <c r="AE305" s="31">
        <f t="shared" si="328"/>
        <v>2336.5079365079364</v>
      </c>
      <c r="AF305" s="281" t="str">
        <f t="shared" si="315"/>
        <v xml:space="preserve">  </v>
      </c>
      <c r="AG305" s="464" t="s">
        <v>992</v>
      </c>
      <c r="AH305" s="238">
        <v>125.4</v>
      </c>
      <c r="AI305" s="237">
        <v>194</v>
      </c>
      <c r="AJ305" s="251">
        <v>68.599999999999994</v>
      </c>
      <c r="AK305" s="31">
        <v>36.1</v>
      </c>
      <c r="AL305" s="31">
        <f t="shared" si="330"/>
        <v>1900.2770083102491</v>
      </c>
      <c r="AM305" s="281" t="str">
        <f t="shared" si="308"/>
        <v xml:space="preserve">  </v>
      </c>
      <c r="AN305" s="31">
        <f t="shared" si="332"/>
        <v>2128.6252846363654</v>
      </c>
      <c r="AO305" s="31">
        <f t="shared" si="333"/>
        <v>218.83438262140115</v>
      </c>
      <c r="AP305" s="31">
        <f t="shared" si="334"/>
        <v>10.280549808407672</v>
      </c>
      <c r="AQ305" s="237">
        <f t="shared" si="335"/>
        <v>3</v>
      </c>
      <c r="AR305" s="429" t="str">
        <f t="shared" si="316"/>
        <v xml:space="preserve">  </v>
      </c>
      <c r="AS305" s="498"/>
      <c r="AT305" s="662" t="s">
        <v>178</v>
      </c>
      <c r="AU305" s="662" t="s">
        <v>178</v>
      </c>
      <c r="AV305" s="662" t="s">
        <v>178</v>
      </c>
      <c r="AW305" s="661" t="s">
        <v>2720</v>
      </c>
      <c r="AX305" s="661" t="s">
        <v>2720</v>
      </c>
      <c r="AY305" s="10"/>
      <c r="AZ305" s="334"/>
      <c r="BA305" s="662" t="s">
        <v>178</v>
      </c>
      <c r="BB305" s="662" t="s">
        <v>178</v>
      </c>
      <c r="BC305" s="662" t="s">
        <v>178</v>
      </c>
      <c r="BD305" s="661" t="s">
        <v>2720</v>
      </c>
      <c r="BE305" s="661" t="s">
        <v>2720</v>
      </c>
      <c r="BF305" s="10" t="str">
        <f t="shared" si="323"/>
        <v xml:space="preserve">  </v>
      </c>
      <c r="BG305" s="334"/>
      <c r="BH305" s="852" t="s">
        <v>178</v>
      </c>
      <c r="BI305" s="18" t="s">
        <v>992</v>
      </c>
      <c r="BJ305" s="28">
        <v>16.126713994803179</v>
      </c>
      <c r="BK305" s="28"/>
      <c r="BL305" s="28">
        <v>0.1</v>
      </c>
      <c r="BM305" s="28">
        <v>1</v>
      </c>
      <c r="BN305" s="31" t="str">
        <f t="shared" si="343"/>
        <v xml:space="preserve">  </v>
      </c>
      <c r="BP305" s="417" t="s">
        <v>992</v>
      </c>
      <c r="BQ305" s="716">
        <v>4.2414260124387322E-2</v>
      </c>
      <c r="BS305" s="727">
        <v>6.0000000000000001E-3</v>
      </c>
      <c r="BT305" s="716">
        <v>0.01</v>
      </c>
      <c r="BU305" s="31" t="str">
        <f t="shared" si="331"/>
        <v xml:space="preserve">  </v>
      </c>
      <c r="BV305" s="520"/>
      <c r="BW305" s="31">
        <f t="shared" si="336"/>
        <v>0.26300621526527529</v>
      </c>
      <c r="BX305" s="336"/>
      <c r="BY305" s="33">
        <v>226.93811690585346</v>
      </c>
      <c r="BZ305" s="31"/>
      <c r="CA305" s="680">
        <v>2</v>
      </c>
      <c r="CB305" s="680">
        <v>13</v>
      </c>
      <c r="CC305" s="680" t="str">
        <f t="shared" si="348"/>
        <v xml:space="preserve">  </v>
      </c>
      <c r="CD305" s="498"/>
      <c r="CE305" s="31">
        <v>487.7106439685798</v>
      </c>
      <c r="CF305" s="457"/>
      <c r="CG305" s="660">
        <v>0.5</v>
      </c>
      <c r="CH305" s="660">
        <v>3</v>
      </c>
      <c r="CI305" s="31" t="str">
        <f t="shared" si="326"/>
        <v xml:space="preserve">  </v>
      </c>
      <c r="CJ305" s="658"/>
      <c r="CK305" s="28">
        <v>0.49979472169522648</v>
      </c>
      <c r="CL305" s="227"/>
      <c r="CM305" s="227">
        <v>0.6</v>
      </c>
      <c r="CN305" s="227">
        <v>0.8</v>
      </c>
      <c r="CO305" s="31" t="str">
        <f t="shared" si="317"/>
        <v>&lt;MDL</v>
      </c>
      <c r="CP305" s="337"/>
      <c r="CQ305" s="28">
        <v>1.1677743338656714</v>
      </c>
      <c r="CR305" s="28"/>
      <c r="CS305" s="227">
        <v>0.1</v>
      </c>
      <c r="CT305" s="464">
        <v>0.13</v>
      </c>
      <c r="CU305" s="31" t="str">
        <f t="shared" si="327"/>
        <v xml:space="preserve">  </v>
      </c>
      <c r="CW305" s="336" t="str">
        <f t="shared" si="349"/>
        <v>&lt;MDL</v>
      </c>
      <c r="CX305" s="227">
        <v>4.4392786047120545</v>
      </c>
      <c r="CY305" s="227"/>
      <c r="CZ305" s="10">
        <v>1.2</v>
      </c>
      <c r="DA305" s="910">
        <v>0.7</v>
      </c>
      <c r="DB305" s="675" t="str">
        <f t="shared" si="350"/>
        <v xml:space="preserve">  </v>
      </c>
      <c r="DC305" s="519"/>
      <c r="DD305" s="28">
        <v>8.4358590660179189</v>
      </c>
      <c r="DE305" s="28"/>
      <c r="DF305" s="28">
        <v>0.2</v>
      </c>
      <c r="DG305" s="28">
        <v>0.12</v>
      </c>
      <c r="DH305" s="28" t="str">
        <f t="shared" si="341"/>
        <v xml:space="preserve">  </v>
      </c>
      <c r="DI305" s="335"/>
      <c r="DJ305" s="31">
        <f t="shared" si="351"/>
        <v>1.9561626161521881</v>
      </c>
      <c r="DK305" s="550">
        <f t="shared" si="352"/>
        <v>1.7296852488955294</v>
      </c>
      <c r="DL305" s="67"/>
    </row>
    <row r="306" spans="1:116" ht="15" x14ac:dyDescent="0.25">
      <c r="A306" s="536" t="s">
        <v>2314</v>
      </c>
      <c r="B306" s="173" t="s">
        <v>1443</v>
      </c>
      <c r="C306" s="419" t="s">
        <v>584</v>
      </c>
      <c r="D306" s="419">
        <v>7</v>
      </c>
      <c r="E306" s="213">
        <v>1503030</v>
      </c>
      <c r="F306" s="421">
        <v>1</v>
      </c>
      <c r="G306" s="420">
        <v>11451800</v>
      </c>
      <c r="H306" s="420">
        <v>201412141300</v>
      </c>
      <c r="I306" s="420" t="s">
        <v>656</v>
      </c>
      <c r="J306" s="420"/>
      <c r="K306" s="164" t="s">
        <v>1655</v>
      </c>
      <c r="L306" s="164" t="s">
        <v>1656</v>
      </c>
      <c r="M306" s="419" t="s">
        <v>1028</v>
      </c>
      <c r="N306" s="419"/>
      <c r="O306" s="419"/>
      <c r="P306" s="117">
        <v>41987</v>
      </c>
      <c r="Q306" s="112">
        <v>0.54166666666666663</v>
      </c>
      <c r="R306" s="419" t="s">
        <v>1732</v>
      </c>
      <c r="S306" s="464" t="s">
        <v>993</v>
      </c>
      <c r="T306" s="237">
        <v>124.9</v>
      </c>
      <c r="U306" s="251">
        <v>129.80000000000001</v>
      </c>
      <c r="V306" s="31">
        <f t="shared" si="347"/>
        <v>4.9000000000000057</v>
      </c>
      <c r="W306" s="464">
        <v>134</v>
      </c>
      <c r="X306" s="457">
        <f t="shared" si="329"/>
        <v>36.567164179104516</v>
      </c>
      <c r="Y306" s="281" t="str">
        <f t="shared" si="314"/>
        <v xml:space="preserve">  </v>
      </c>
      <c r="Z306" s="464" t="s">
        <v>993</v>
      </c>
      <c r="AA306" s="237">
        <v>129.4</v>
      </c>
      <c r="AB306" s="251">
        <v>132</v>
      </c>
      <c r="AC306" s="31">
        <v>2.5999999999999943</v>
      </c>
      <c r="AD306" s="464">
        <v>136</v>
      </c>
      <c r="AE306" s="31">
        <f t="shared" si="328"/>
        <v>19.117647058823486</v>
      </c>
      <c r="AF306" s="281" t="str">
        <f t="shared" si="315"/>
        <v xml:space="preserve">  </v>
      </c>
      <c r="AG306" s="464" t="s">
        <v>993</v>
      </c>
      <c r="AH306" s="238">
        <v>126.3</v>
      </c>
      <c r="AI306" s="237">
        <v>131.5</v>
      </c>
      <c r="AJ306" s="251">
        <v>5.2000000000000028</v>
      </c>
      <c r="AK306" s="31">
        <v>122</v>
      </c>
      <c r="AL306" s="31">
        <f t="shared" si="330"/>
        <v>42.622950819672155</v>
      </c>
      <c r="AM306" s="281" t="str">
        <f t="shared" si="308"/>
        <v xml:space="preserve">  </v>
      </c>
      <c r="AN306" s="31">
        <f t="shared" si="332"/>
        <v>32.769254019200055</v>
      </c>
      <c r="AO306" s="31">
        <f t="shared" si="333"/>
        <v>12.204217197734172</v>
      </c>
      <c r="AP306" s="31">
        <f t="shared" si="334"/>
        <v>37.242889907055918</v>
      </c>
      <c r="AQ306" s="237">
        <f t="shared" si="335"/>
        <v>3</v>
      </c>
      <c r="AR306" s="429" t="str">
        <f t="shared" si="316"/>
        <v xml:space="preserve">  </v>
      </c>
      <c r="AS306" s="498"/>
      <c r="AT306" s="662" t="s">
        <v>178</v>
      </c>
      <c r="AU306" s="662" t="s">
        <v>178</v>
      </c>
      <c r="AV306" s="662" t="s">
        <v>178</v>
      </c>
      <c r="AW306" s="661" t="s">
        <v>2720</v>
      </c>
      <c r="AX306" s="661" t="s">
        <v>2720</v>
      </c>
      <c r="AY306" s="10"/>
      <c r="AZ306" s="334"/>
      <c r="BA306" s="662" t="s">
        <v>178</v>
      </c>
      <c r="BB306" s="662" t="s">
        <v>178</v>
      </c>
      <c r="BC306" s="662" t="s">
        <v>178</v>
      </c>
      <c r="BD306" s="661" t="s">
        <v>2720</v>
      </c>
      <c r="BE306" s="661" t="s">
        <v>2720</v>
      </c>
      <c r="BF306" s="10" t="str">
        <f t="shared" si="323"/>
        <v xml:space="preserve">  </v>
      </c>
      <c r="BG306" s="334"/>
      <c r="BH306" s="852" t="s">
        <v>178</v>
      </c>
      <c r="BI306" s="18" t="s">
        <v>993</v>
      </c>
      <c r="BJ306" s="28">
        <v>8.1976478731121905</v>
      </c>
      <c r="BK306" s="28"/>
      <c r="BL306" s="28">
        <v>0.1</v>
      </c>
      <c r="BM306" s="28">
        <v>1</v>
      </c>
      <c r="BN306" s="31" t="str">
        <f t="shared" si="343"/>
        <v xml:space="preserve">  </v>
      </c>
      <c r="BP306" s="417" t="s">
        <v>993</v>
      </c>
      <c r="BQ306" s="716">
        <v>5.0786052615510689E-2</v>
      </c>
      <c r="BS306" s="727">
        <v>6.0000000000000001E-3</v>
      </c>
      <c r="BT306" s="716">
        <v>0.01</v>
      </c>
      <c r="BU306" s="31" t="str">
        <f t="shared" si="331"/>
        <v xml:space="preserve">  </v>
      </c>
      <c r="BV306" s="520"/>
      <c r="BW306" s="31">
        <f t="shared" si="336"/>
        <v>0.61951981106783072</v>
      </c>
      <c r="BX306" s="336"/>
      <c r="BY306" s="33">
        <v>388.28539223128985</v>
      </c>
      <c r="BZ306" s="31"/>
      <c r="CA306" s="680">
        <v>2</v>
      </c>
      <c r="CB306" s="680">
        <v>13</v>
      </c>
      <c r="CC306" s="680" t="str">
        <f t="shared" si="348"/>
        <v xml:space="preserve">  </v>
      </c>
      <c r="CD306" s="498"/>
      <c r="CE306" s="31">
        <v>14.19849568606957</v>
      </c>
      <c r="CF306" s="457"/>
      <c r="CG306" s="660">
        <v>0.5</v>
      </c>
      <c r="CH306" s="660">
        <v>3</v>
      </c>
      <c r="CI306" s="31" t="str">
        <f t="shared" si="326"/>
        <v xml:space="preserve">  </v>
      </c>
      <c r="CJ306" s="658"/>
      <c r="CK306" s="227">
        <v>2.4928276721264182</v>
      </c>
      <c r="CL306" s="227"/>
      <c r="CM306" s="227">
        <v>0.6</v>
      </c>
      <c r="CN306" s="227">
        <v>0.8</v>
      </c>
      <c r="CO306" s="31" t="str">
        <f t="shared" si="317"/>
        <v xml:space="preserve">  </v>
      </c>
      <c r="CP306" s="337"/>
      <c r="CQ306" s="28">
        <v>4.7656999614181364E-2</v>
      </c>
      <c r="CR306" s="28"/>
      <c r="CS306" s="227">
        <v>0.1</v>
      </c>
      <c r="CT306" s="464">
        <v>0.13</v>
      </c>
      <c r="CU306" s="31" t="str">
        <f t="shared" si="327"/>
        <v>&lt;MDL</v>
      </c>
      <c r="CW306" s="336">
        <f>CK306/BY306*100</f>
        <v>0.64200913091304657</v>
      </c>
      <c r="CX306" s="227">
        <v>14.750616603015496</v>
      </c>
      <c r="CY306" s="227"/>
      <c r="CZ306" s="10">
        <v>1.2</v>
      </c>
      <c r="DA306" s="910">
        <v>0.7</v>
      </c>
      <c r="DB306" s="675" t="str">
        <f t="shared" si="350"/>
        <v xml:space="preserve">  </v>
      </c>
      <c r="DC306" s="519"/>
      <c r="DD306" s="28">
        <v>0.62871480603016916</v>
      </c>
      <c r="DE306" s="28"/>
      <c r="DF306" s="28">
        <v>0.2</v>
      </c>
      <c r="DG306" s="28">
        <v>0.12</v>
      </c>
      <c r="DH306" s="28" t="str">
        <f t="shared" si="341"/>
        <v xml:space="preserve">  </v>
      </c>
      <c r="DI306" s="335"/>
      <c r="DJ306" s="31">
        <f t="shared" si="351"/>
        <v>3.7989110324884439</v>
      </c>
      <c r="DK306" s="550">
        <f t="shared" si="352"/>
        <v>4.428038152288301</v>
      </c>
      <c r="DL306" s="67"/>
    </row>
    <row r="307" spans="1:116" ht="15" x14ac:dyDescent="0.25">
      <c r="A307" s="536" t="s">
        <v>2315</v>
      </c>
      <c r="B307" s="173" t="s">
        <v>1444</v>
      </c>
      <c r="C307" s="419" t="s">
        <v>585</v>
      </c>
      <c r="D307" s="104">
        <v>7</v>
      </c>
      <c r="E307" s="213">
        <v>1500622</v>
      </c>
      <c r="F307" s="421">
        <v>4</v>
      </c>
      <c r="G307" s="420">
        <v>11451800</v>
      </c>
      <c r="H307" s="420">
        <v>201412141301</v>
      </c>
      <c r="I307" s="420" t="s">
        <v>656</v>
      </c>
      <c r="J307" s="420"/>
      <c r="K307" s="164" t="s">
        <v>1655</v>
      </c>
      <c r="L307" s="164" t="s">
        <v>1656</v>
      </c>
      <c r="M307" s="419" t="s">
        <v>1028</v>
      </c>
      <c r="N307" s="419"/>
      <c r="O307" s="419" t="s">
        <v>40</v>
      </c>
      <c r="P307" s="117">
        <v>41987</v>
      </c>
      <c r="Q307" s="112">
        <v>0.54236111111111118</v>
      </c>
      <c r="R307" s="419" t="s">
        <v>1733</v>
      </c>
      <c r="S307" s="464" t="s">
        <v>994</v>
      </c>
      <c r="T307" s="237">
        <v>127.9</v>
      </c>
      <c r="U307" s="251">
        <v>134.4</v>
      </c>
      <c r="V307" s="31">
        <f t="shared" si="347"/>
        <v>6.5</v>
      </c>
      <c r="W307" s="464">
        <v>148.80000000000001</v>
      </c>
      <c r="X307" s="457">
        <f t="shared" si="329"/>
        <v>43.682795698924728</v>
      </c>
      <c r="Y307" s="281" t="str">
        <f t="shared" si="314"/>
        <v xml:space="preserve">  </v>
      </c>
      <c r="Z307" s="464" t="s">
        <v>994</v>
      </c>
      <c r="AA307" s="237">
        <v>130.5</v>
      </c>
      <c r="AB307" s="251">
        <v>133.89999999999998</v>
      </c>
      <c r="AC307" s="31">
        <v>3.3999999999999773</v>
      </c>
      <c r="AD307" s="464">
        <v>154.1</v>
      </c>
      <c r="AE307" s="31">
        <f t="shared" si="328"/>
        <v>22.063595068137428</v>
      </c>
      <c r="AF307" s="281" t="str">
        <f t="shared" si="315"/>
        <v xml:space="preserve">  </v>
      </c>
      <c r="AG307" s="464" t="s">
        <v>994</v>
      </c>
      <c r="AH307" s="238">
        <v>128.4</v>
      </c>
      <c r="AI307" s="237">
        <v>134.6</v>
      </c>
      <c r="AJ307" s="251">
        <v>6.1999999999999886</v>
      </c>
      <c r="AK307" s="31">
        <v>132.80000000000001</v>
      </c>
      <c r="AL307" s="31">
        <f t="shared" si="330"/>
        <v>46.686746987951722</v>
      </c>
      <c r="AM307" s="281" t="str">
        <f t="shared" si="308"/>
        <v xml:space="preserve">  </v>
      </c>
      <c r="AN307" s="31">
        <f t="shared" si="332"/>
        <v>37.477712585004625</v>
      </c>
      <c r="AO307" s="31">
        <f t="shared" si="333"/>
        <v>13.43324960516092</v>
      </c>
      <c r="AP307" s="31">
        <f t="shared" si="334"/>
        <v>35.843301734844289</v>
      </c>
      <c r="AQ307" s="237">
        <f t="shared" si="335"/>
        <v>3</v>
      </c>
      <c r="AR307" s="429" t="str">
        <f t="shared" si="316"/>
        <v xml:space="preserve">  </v>
      </c>
      <c r="AS307" s="498"/>
      <c r="AT307" s="662" t="s">
        <v>178</v>
      </c>
      <c r="AU307" s="662" t="s">
        <v>178</v>
      </c>
      <c r="AV307" s="662" t="s">
        <v>178</v>
      </c>
      <c r="AW307" s="661" t="s">
        <v>2720</v>
      </c>
      <c r="AX307" s="661" t="s">
        <v>2720</v>
      </c>
      <c r="AY307" s="10"/>
      <c r="AZ307" s="334"/>
      <c r="BA307" s="662" t="s">
        <v>178</v>
      </c>
      <c r="BB307" s="662" t="s">
        <v>178</v>
      </c>
      <c r="BC307" s="662" t="s">
        <v>178</v>
      </c>
      <c r="BD307" s="661" t="s">
        <v>2720</v>
      </c>
      <c r="BE307" s="661" t="s">
        <v>2720</v>
      </c>
      <c r="BF307" s="10" t="str">
        <f t="shared" si="323"/>
        <v xml:space="preserve">  </v>
      </c>
      <c r="BG307" s="334"/>
      <c r="BH307" s="852" t="s">
        <v>178</v>
      </c>
      <c r="BI307" s="18" t="s">
        <v>994</v>
      </c>
      <c r="BJ307" s="28">
        <v>8.3211609475057955</v>
      </c>
      <c r="BK307" s="28"/>
      <c r="BL307" s="28">
        <v>0.1</v>
      </c>
      <c r="BM307" s="28">
        <v>1</v>
      </c>
      <c r="BN307" s="31" t="str">
        <f t="shared" si="343"/>
        <v xml:space="preserve">  </v>
      </c>
      <c r="BP307" s="417" t="s">
        <v>994</v>
      </c>
      <c r="BQ307" s="716">
        <v>4.9054288188314005E-2</v>
      </c>
      <c r="BS307" s="727">
        <v>6.0000000000000001E-3</v>
      </c>
      <c r="BT307" s="716">
        <v>0.01</v>
      </c>
      <c r="BU307" s="31" t="str">
        <f t="shared" si="331"/>
        <v xml:space="preserve">  </v>
      </c>
      <c r="BV307" s="520"/>
      <c r="BW307" s="31">
        <f t="shared" si="336"/>
        <v>0.58951255116652501</v>
      </c>
      <c r="BX307" s="336"/>
      <c r="BY307" s="33">
        <v>1639.6588861840912</v>
      </c>
      <c r="BZ307" s="31"/>
      <c r="CA307" s="680">
        <v>2</v>
      </c>
      <c r="CB307" s="680">
        <v>13</v>
      </c>
      <c r="CC307" s="680" t="str">
        <f t="shared" si="348"/>
        <v xml:space="preserve">  </v>
      </c>
      <c r="CD307" s="498"/>
      <c r="CE307" s="31">
        <v>71.624884141106122</v>
      </c>
      <c r="CF307" s="457"/>
      <c r="CG307" s="660">
        <v>0.5</v>
      </c>
      <c r="CH307" s="660">
        <v>3</v>
      </c>
      <c r="CI307" s="31" t="str">
        <f t="shared" si="326"/>
        <v xml:space="preserve">  </v>
      </c>
      <c r="CJ307" s="658"/>
      <c r="CK307" s="227">
        <v>1.8557825015323677</v>
      </c>
      <c r="CL307" s="227"/>
      <c r="CM307" s="227">
        <v>0.6</v>
      </c>
      <c r="CN307" s="227">
        <v>0.8</v>
      </c>
      <c r="CO307" s="31" t="str">
        <f t="shared" si="317"/>
        <v xml:space="preserve">  </v>
      </c>
      <c r="CP307" s="337"/>
      <c r="CQ307" s="28">
        <v>4.0945233648345396E-2</v>
      </c>
      <c r="CR307" s="28"/>
      <c r="CS307" s="227">
        <v>0.1</v>
      </c>
      <c r="CT307" s="464">
        <v>0.13</v>
      </c>
      <c r="CU307" s="31" t="str">
        <f t="shared" si="327"/>
        <v>&lt;MDL</v>
      </c>
      <c r="CW307" s="336">
        <f>CK307/BY307*100</f>
        <v>0.11318101082910312</v>
      </c>
      <c r="CX307" s="227">
        <v>18.00602256682382</v>
      </c>
      <c r="CY307" s="227"/>
      <c r="CZ307" s="10">
        <v>1.2</v>
      </c>
      <c r="DA307" s="910">
        <v>0.7</v>
      </c>
      <c r="DB307" s="675" t="str">
        <f t="shared" si="350"/>
        <v xml:space="preserve">  </v>
      </c>
      <c r="DC307" s="519"/>
      <c r="DD307" s="28">
        <v>0.84064261983665256</v>
      </c>
      <c r="DE307" s="28"/>
      <c r="DF307" s="28">
        <v>0.2</v>
      </c>
      <c r="DG307" s="28">
        <v>0.12</v>
      </c>
      <c r="DH307" s="28" t="str">
        <f t="shared" si="341"/>
        <v xml:space="preserve">  </v>
      </c>
      <c r="DI307" s="335"/>
      <c r="DJ307" s="31">
        <f t="shared" si="351"/>
        <v>1.0981566177297082</v>
      </c>
      <c r="DK307" s="550">
        <f t="shared" si="352"/>
        <v>1.1736739680870223</v>
      </c>
      <c r="DL307" s="67"/>
    </row>
    <row r="308" spans="1:116" ht="45" x14ac:dyDescent="0.25">
      <c r="A308" s="536" t="s">
        <v>2316</v>
      </c>
      <c r="B308" s="173" t="s">
        <v>1445</v>
      </c>
      <c r="C308" s="419" t="s">
        <v>584</v>
      </c>
      <c r="D308" s="419">
        <v>9</v>
      </c>
      <c r="E308" s="213">
        <v>1503022</v>
      </c>
      <c r="F308" s="421">
        <v>1</v>
      </c>
      <c r="G308" s="420">
        <v>11452600</v>
      </c>
      <c r="H308" s="420">
        <v>201412201130</v>
      </c>
      <c r="I308" s="420" t="s">
        <v>656</v>
      </c>
      <c r="J308" s="420"/>
      <c r="K308" s="663" t="s">
        <v>2556</v>
      </c>
      <c r="L308" s="163" t="s">
        <v>1658</v>
      </c>
      <c r="M308" s="419"/>
      <c r="N308" s="419"/>
      <c r="O308" s="419"/>
      <c r="P308" s="117">
        <v>41993</v>
      </c>
      <c r="Q308" s="112">
        <v>0.47916666666666669</v>
      </c>
      <c r="R308" s="419" t="s">
        <v>980</v>
      </c>
      <c r="S308" s="237" t="s">
        <v>980</v>
      </c>
      <c r="T308" s="31">
        <v>124</v>
      </c>
      <c r="U308" s="251">
        <v>204.5</v>
      </c>
      <c r="V308" s="31">
        <f t="shared" si="347"/>
        <v>80.5</v>
      </c>
      <c r="W308" s="464">
        <v>60</v>
      </c>
      <c r="X308" s="457">
        <f t="shared" si="329"/>
        <v>1341.6666666666667</v>
      </c>
      <c r="Y308" s="281" t="str">
        <f t="shared" si="314"/>
        <v xml:space="preserve">  </v>
      </c>
      <c r="Z308" s="464"/>
      <c r="AA308" s="464">
        <v>126.3</v>
      </c>
      <c r="AB308" s="464">
        <v>217.79999999999998</v>
      </c>
      <c r="AC308" s="237">
        <v>91.499999999999986</v>
      </c>
      <c r="AD308" s="464">
        <v>68</v>
      </c>
      <c r="AE308" s="31">
        <f t="shared" ref="AE308:AE331" si="353">AC308/(AD308/1000)</f>
        <v>1345.5882352941173</v>
      </c>
      <c r="AF308" s="281" t="str">
        <f t="shared" si="315"/>
        <v xml:space="preserve">  </v>
      </c>
      <c r="AG308" s="464"/>
      <c r="AH308" s="250">
        <v>121.8</v>
      </c>
      <c r="AI308" s="251">
        <v>176.7</v>
      </c>
      <c r="AJ308" s="237">
        <v>54.899999999999991</v>
      </c>
      <c r="AK308" s="251">
        <v>60</v>
      </c>
      <c r="AL308" s="31">
        <f t="shared" si="330"/>
        <v>914.99999999999989</v>
      </c>
      <c r="AM308" s="281" t="str">
        <f t="shared" si="308"/>
        <v xml:space="preserve">  </v>
      </c>
      <c r="AN308" s="31">
        <v>1200.751633986928</v>
      </c>
      <c r="AO308" s="31">
        <v>247.47594210301463</v>
      </c>
      <c r="AP308" s="31">
        <v>20.610085807779026</v>
      </c>
      <c r="AQ308" s="237">
        <v>3</v>
      </c>
      <c r="AR308" s="429" t="str">
        <f t="shared" si="316"/>
        <v xml:space="preserve">  </v>
      </c>
      <c r="AS308" s="498" t="s">
        <v>1039</v>
      </c>
      <c r="AT308" s="662" t="s">
        <v>178</v>
      </c>
      <c r="AU308" s="662" t="s">
        <v>178</v>
      </c>
      <c r="AV308" s="662" t="s">
        <v>178</v>
      </c>
      <c r="AW308" s="661" t="s">
        <v>2720</v>
      </c>
      <c r="AX308" s="661" t="s">
        <v>2720</v>
      </c>
      <c r="AY308" s="10"/>
      <c r="AZ308" s="334"/>
      <c r="BA308" s="662" t="s">
        <v>178</v>
      </c>
      <c r="BB308" s="662" t="s">
        <v>178</v>
      </c>
      <c r="BC308" s="662" t="s">
        <v>178</v>
      </c>
      <c r="BD308" s="661" t="s">
        <v>2720</v>
      </c>
      <c r="BE308" s="661" t="s">
        <v>2720</v>
      </c>
      <c r="BF308" s="10" t="str">
        <f t="shared" si="323"/>
        <v xml:space="preserve">  </v>
      </c>
      <c r="BG308" s="334"/>
      <c r="BH308" s="852" t="s">
        <v>178</v>
      </c>
      <c r="BI308" s="18" t="s">
        <v>980</v>
      </c>
      <c r="BJ308" s="28">
        <v>11.941563232886804</v>
      </c>
      <c r="BK308" s="28"/>
      <c r="BL308" s="28">
        <v>0.1</v>
      </c>
      <c r="BM308" s="28">
        <v>1</v>
      </c>
      <c r="BN308" s="31" t="str">
        <f t="shared" si="343"/>
        <v xml:space="preserve">  </v>
      </c>
      <c r="BP308" s="417" t="s">
        <v>980</v>
      </c>
      <c r="BQ308" s="716">
        <v>4.7061827912316848E-2</v>
      </c>
      <c r="BS308" s="727">
        <v>6.0000000000000001E-3</v>
      </c>
      <c r="BT308" s="716">
        <v>0.01</v>
      </c>
      <c r="BU308" s="31" t="str">
        <f t="shared" si="331"/>
        <v xml:space="preserve">  </v>
      </c>
      <c r="BV308" s="520"/>
      <c r="BW308" s="31">
        <f t="shared" si="336"/>
        <v>0.39410106528356026</v>
      </c>
      <c r="BX308" s="336"/>
      <c r="BY308" s="33">
        <v>393.95645289410379</v>
      </c>
      <c r="BZ308" s="31"/>
      <c r="CA308" s="680">
        <v>2</v>
      </c>
      <c r="CB308" s="680">
        <v>13</v>
      </c>
      <c r="CC308" s="680" t="str">
        <f t="shared" si="348"/>
        <v xml:space="preserve">  </v>
      </c>
      <c r="CD308" s="498"/>
      <c r="CE308" s="31">
        <v>528.55824096625588</v>
      </c>
      <c r="CF308" s="457"/>
      <c r="CG308" s="660">
        <v>0.5</v>
      </c>
      <c r="CH308" s="660">
        <v>3</v>
      </c>
      <c r="CI308" s="31" t="str">
        <f t="shared" si="326"/>
        <v xml:space="preserve">  </v>
      </c>
      <c r="CJ308" s="658"/>
      <c r="CK308" s="28">
        <v>0.58989220869753578</v>
      </c>
      <c r="CL308" s="227"/>
      <c r="CM308" s="227">
        <v>0.6</v>
      </c>
      <c r="CN308" s="227">
        <v>0.8</v>
      </c>
      <c r="CO308" s="31" t="str">
        <f t="shared" si="317"/>
        <v>&lt;MDL</v>
      </c>
      <c r="CP308" s="877"/>
      <c r="CQ308" s="28">
        <v>0.79375201611506652</v>
      </c>
      <c r="CR308" s="28"/>
      <c r="CS308" s="227">
        <v>0.1</v>
      </c>
      <c r="CT308" s="464">
        <v>0.13</v>
      </c>
      <c r="CU308" s="31" t="str">
        <f t="shared" si="327"/>
        <v xml:space="preserve">  </v>
      </c>
      <c r="CW308" s="895" t="s">
        <v>79</v>
      </c>
      <c r="CX308" s="227">
        <v>7.7207873883546974</v>
      </c>
      <c r="CY308" s="227"/>
      <c r="CZ308" s="10">
        <v>1.2</v>
      </c>
      <c r="DA308" s="910">
        <v>0.7</v>
      </c>
      <c r="DB308" s="675" t="str">
        <f t="shared" si="350"/>
        <v xml:space="preserve">  </v>
      </c>
      <c r="DC308" s="519"/>
      <c r="DD308" s="28">
        <v>7.0645204603445473</v>
      </c>
      <c r="DE308" s="28"/>
      <c r="DF308" s="28">
        <v>0.2</v>
      </c>
      <c r="DG308" s="28">
        <v>0.12</v>
      </c>
      <c r="DH308" s="28" t="str">
        <f t="shared" si="341"/>
        <v xml:space="preserve">  </v>
      </c>
      <c r="DI308" s="335"/>
      <c r="DJ308" s="31">
        <f t="shared" si="351"/>
        <v>1.9598073166807752</v>
      </c>
      <c r="DK308" s="550">
        <f t="shared" si="352"/>
        <v>1.3365642445437833</v>
      </c>
      <c r="DL308" s="67"/>
    </row>
    <row r="309" spans="1:116" ht="45" x14ac:dyDescent="0.25">
      <c r="A309" s="536" t="s">
        <v>2317</v>
      </c>
      <c r="B309" s="173" t="s">
        <v>1446</v>
      </c>
      <c r="C309" s="419" t="s">
        <v>584</v>
      </c>
      <c r="D309" s="419">
        <v>9</v>
      </c>
      <c r="E309" s="213">
        <v>1503021</v>
      </c>
      <c r="F309" s="421">
        <v>1</v>
      </c>
      <c r="G309" s="420">
        <v>11452900</v>
      </c>
      <c r="H309" s="420">
        <v>201412201350</v>
      </c>
      <c r="I309" s="420" t="s">
        <v>656</v>
      </c>
      <c r="J309" s="420"/>
      <c r="K309" s="663" t="s">
        <v>2558</v>
      </c>
      <c r="L309" s="165" t="s">
        <v>729</v>
      </c>
      <c r="M309" s="419"/>
      <c r="N309" s="419"/>
      <c r="O309" s="419"/>
      <c r="P309" s="117">
        <v>41993</v>
      </c>
      <c r="Q309" s="112">
        <v>0.57638888888888895</v>
      </c>
      <c r="R309" s="419" t="s">
        <v>981</v>
      </c>
      <c r="S309" s="237" t="s">
        <v>981</v>
      </c>
      <c r="T309" s="31">
        <v>123</v>
      </c>
      <c r="U309" s="251">
        <v>134.69999999999999</v>
      </c>
      <c r="V309" s="31">
        <f t="shared" si="347"/>
        <v>11.699999999999989</v>
      </c>
      <c r="W309" s="464">
        <v>103</v>
      </c>
      <c r="X309" s="457">
        <f t="shared" si="329"/>
        <v>113.59223300970864</v>
      </c>
      <c r="Y309" s="281" t="str">
        <f t="shared" si="314"/>
        <v xml:space="preserve">  </v>
      </c>
      <c r="Z309" s="464"/>
      <c r="AA309" s="464">
        <v>128.19999999999999</v>
      </c>
      <c r="AB309" s="464">
        <v>140</v>
      </c>
      <c r="AC309" s="237">
        <v>11.800000000000011</v>
      </c>
      <c r="AD309" s="464">
        <v>93</v>
      </c>
      <c r="AE309" s="31">
        <f t="shared" si="353"/>
        <v>126.88172043010765</v>
      </c>
      <c r="AF309" s="281" t="str">
        <f t="shared" si="315"/>
        <v xml:space="preserve">  </v>
      </c>
      <c r="AG309" s="464"/>
      <c r="AH309" s="250">
        <v>122.8</v>
      </c>
      <c r="AI309" s="251">
        <v>134.6</v>
      </c>
      <c r="AJ309" s="237">
        <v>11.799999999999997</v>
      </c>
      <c r="AK309" s="251">
        <v>95</v>
      </c>
      <c r="AL309" s="31">
        <f t="shared" ref="AL309:AL331" si="354">AJ309/(AK309/1000)</f>
        <v>124.21052631578944</v>
      </c>
      <c r="AM309" s="281" t="str">
        <f t="shared" si="308"/>
        <v xml:space="preserve">  </v>
      </c>
      <c r="AN309" s="31">
        <v>121.56149325186857</v>
      </c>
      <c r="AO309" s="31">
        <v>7.029626668930959</v>
      </c>
      <c r="AP309" s="31">
        <v>5.7827742000223452</v>
      </c>
      <c r="AQ309" s="237">
        <v>3</v>
      </c>
      <c r="AR309" s="429" t="str">
        <f t="shared" si="316"/>
        <v xml:space="preserve">  </v>
      </c>
      <c r="AS309" s="498" t="s">
        <v>1040</v>
      </c>
      <c r="AT309" s="662" t="s">
        <v>178</v>
      </c>
      <c r="AU309" s="662" t="s">
        <v>178</v>
      </c>
      <c r="AV309" s="662" t="s">
        <v>178</v>
      </c>
      <c r="AW309" s="661" t="s">
        <v>2720</v>
      </c>
      <c r="AX309" s="661" t="s">
        <v>2720</v>
      </c>
      <c r="AY309" s="10"/>
      <c r="AZ309" s="334"/>
      <c r="BA309" s="662" t="s">
        <v>178</v>
      </c>
      <c r="BB309" s="662" t="s">
        <v>178</v>
      </c>
      <c r="BC309" s="662" t="s">
        <v>178</v>
      </c>
      <c r="BD309" s="661" t="s">
        <v>2720</v>
      </c>
      <c r="BE309" s="661" t="s">
        <v>2720</v>
      </c>
      <c r="BF309" s="10" t="str">
        <f t="shared" si="323"/>
        <v xml:space="preserve">  </v>
      </c>
      <c r="BG309" s="334"/>
      <c r="BH309" s="852" t="s">
        <v>178</v>
      </c>
      <c r="BI309" s="18" t="s">
        <v>981</v>
      </c>
      <c r="BJ309" s="28">
        <v>9.7746232967343545</v>
      </c>
      <c r="BK309" s="28"/>
      <c r="BL309" s="28">
        <v>0.1</v>
      </c>
      <c r="BM309" s="28">
        <v>1</v>
      </c>
      <c r="BN309" s="31" t="str">
        <f t="shared" si="343"/>
        <v xml:space="preserve">  </v>
      </c>
      <c r="BP309" s="417" t="s">
        <v>981</v>
      </c>
      <c r="BQ309" s="716">
        <v>5.9692550332110531E-2</v>
      </c>
      <c r="BS309" s="727">
        <v>6.0000000000000001E-3</v>
      </c>
      <c r="BT309" s="716">
        <v>0.01</v>
      </c>
      <c r="BU309" s="31" t="str">
        <f t="shared" ref="BU309:BU337" si="355">IF(BQ309&lt;BS309,"&lt;MDL",IF(BQ309&lt;BT309,"E, &lt;RL",IF(BQ309&gt;BT309,"  ",)))</f>
        <v xml:space="preserve">  </v>
      </c>
      <c r="BV309" s="520"/>
      <c r="BW309" s="31">
        <f t="shared" ref="BW309:BW337" si="356">BQ309/BJ309*100</f>
        <v>0.61068901092130545</v>
      </c>
      <c r="BX309" s="336"/>
      <c r="BY309" s="33">
        <v>282.97149801819711</v>
      </c>
      <c r="BZ309" s="31"/>
      <c r="CA309" s="680">
        <v>2</v>
      </c>
      <c r="CB309" s="680">
        <v>13</v>
      </c>
      <c r="CC309" s="680" t="str">
        <f t="shared" si="348"/>
        <v xml:space="preserve">  </v>
      </c>
      <c r="CD309" s="498"/>
      <c r="CE309" s="31">
        <v>32.143364337989347</v>
      </c>
      <c r="CF309" s="457"/>
      <c r="CG309" s="660">
        <v>0.5</v>
      </c>
      <c r="CH309" s="660">
        <v>3</v>
      </c>
      <c r="CI309" s="31" t="str">
        <f t="shared" si="326"/>
        <v xml:space="preserve">  </v>
      </c>
      <c r="CJ309" s="658"/>
      <c r="CK309" s="28">
        <v>0.90978021556935207</v>
      </c>
      <c r="CL309" s="227"/>
      <c r="CM309" s="227">
        <v>0.6</v>
      </c>
      <c r="CN309" s="227">
        <v>0.8</v>
      </c>
      <c r="CO309" s="31" t="str">
        <f t="shared" si="317"/>
        <v xml:space="preserve">  </v>
      </c>
      <c r="CP309" s="877"/>
      <c r="CQ309" s="28">
        <v>0.1154344789647138</v>
      </c>
      <c r="CR309" s="28"/>
      <c r="CS309" s="227">
        <v>0.1</v>
      </c>
      <c r="CT309" s="464">
        <v>0.13</v>
      </c>
      <c r="CU309" s="31" t="str">
        <f t="shared" si="327"/>
        <v>E, &lt;RL</v>
      </c>
      <c r="CW309" s="336">
        <f t="shared" ref="CW309:CW328" si="357">CK309/BY309*100</f>
        <v>0.32150948839053983</v>
      </c>
      <c r="CX309" s="227">
        <v>7.2049918848623689</v>
      </c>
      <c r="CY309" s="227"/>
      <c r="CZ309" s="10">
        <v>1.2</v>
      </c>
      <c r="DA309" s="910">
        <v>0.7</v>
      </c>
      <c r="DB309" s="675" t="str">
        <f t="shared" si="350"/>
        <v xml:space="preserve">  </v>
      </c>
      <c r="DC309" s="519"/>
      <c r="DD309" s="28">
        <v>0.89493583411974675</v>
      </c>
      <c r="DE309" s="28"/>
      <c r="DF309" s="28">
        <v>0.2</v>
      </c>
      <c r="DG309" s="28">
        <v>0.12</v>
      </c>
      <c r="DH309" s="28" t="str">
        <f t="shared" si="341"/>
        <v xml:space="preserve">  </v>
      </c>
      <c r="DI309" s="335"/>
      <c r="DJ309" s="31">
        <f t="shared" si="351"/>
        <v>2.5461899644744559</v>
      </c>
      <c r="DK309" s="550">
        <f t="shared" si="352"/>
        <v>2.7842008842305499</v>
      </c>
      <c r="DL309" s="67"/>
    </row>
    <row r="310" spans="1:116" ht="15" x14ac:dyDescent="0.25">
      <c r="A310" s="536" t="s">
        <v>2318</v>
      </c>
      <c r="B310" s="173" t="s">
        <v>1447</v>
      </c>
      <c r="C310" s="419" t="s">
        <v>584</v>
      </c>
      <c r="D310" s="419">
        <v>9</v>
      </c>
      <c r="E310" s="213">
        <v>1503020</v>
      </c>
      <c r="F310" s="421">
        <v>1</v>
      </c>
      <c r="G310" s="420">
        <v>384115121402501</v>
      </c>
      <c r="H310" s="420">
        <v>201412201430</v>
      </c>
      <c r="I310" s="420" t="s">
        <v>656</v>
      </c>
      <c r="J310" s="420"/>
      <c r="K310" s="164" t="s">
        <v>2559</v>
      </c>
      <c r="L310" s="165" t="s">
        <v>1680</v>
      </c>
      <c r="M310" s="419"/>
      <c r="N310" s="419"/>
      <c r="O310" s="419"/>
      <c r="P310" s="117">
        <v>41993</v>
      </c>
      <c r="Q310" s="112">
        <v>0.60416666666666663</v>
      </c>
      <c r="R310" s="419" t="s">
        <v>982</v>
      </c>
      <c r="S310" s="237" t="s">
        <v>982</v>
      </c>
      <c r="T310" s="31">
        <v>123.4</v>
      </c>
      <c r="U310" s="251">
        <v>135.80000000000001</v>
      </c>
      <c r="V310" s="31">
        <f t="shared" si="347"/>
        <v>12.400000000000006</v>
      </c>
      <c r="W310" s="464">
        <v>142</v>
      </c>
      <c r="X310" s="457">
        <f t="shared" si="329"/>
        <v>87.323943661971882</v>
      </c>
      <c r="Y310" s="281" t="str">
        <f t="shared" si="314"/>
        <v xml:space="preserve">  </v>
      </c>
      <c r="Z310" s="464"/>
      <c r="AA310" s="464">
        <v>125.4</v>
      </c>
      <c r="AB310" s="464">
        <v>138.4</v>
      </c>
      <c r="AC310" s="237">
        <v>13</v>
      </c>
      <c r="AD310" s="464">
        <v>138</v>
      </c>
      <c r="AE310" s="31">
        <f t="shared" si="353"/>
        <v>94.202898550724626</v>
      </c>
      <c r="AF310" s="281" t="str">
        <f t="shared" si="315"/>
        <v xml:space="preserve">  </v>
      </c>
      <c r="AG310" s="464"/>
      <c r="AH310" s="252">
        <v>127</v>
      </c>
      <c r="AI310" s="251">
        <v>140.30000000000001</v>
      </c>
      <c r="AJ310" s="237">
        <v>13.300000000000011</v>
      </c>
      <c r="AK310" s="253">
        <v>138</v>
      </c>
      <c r="AL310" s="31">
        <f t="shared" si="354"/>
        <v>96.376811594202977</v>
      </c>
      <c r="AM310" s="281" t="str">
        <f t="shared" si="308"/>
        <v xml:space="preserve">  </v>
      </c>
      <c r="AN310" s="31">
        <v>92.634551268966504</v>
      </c>
      <c r="AO310" s="31">
        <v>4.7258215525719036</v>
      </c>
      <c r="AP310" s="31">
        <v>5.1015754789488579</v>
      </c>
      <c r="AQ310" s="237">
        <v>3</v>
      </c>
      <c r="AR310" s="429" t="str">
        <f t="shared" si="316"/>
        <v xml:space="preserve">  </v>
      </c>
      <c r="AS310" s="498" t="s">
        <v>1041</v>
      </c>
      <c r="AT310" s="662" t="s">
        <v>178</v>
      </c>
      <c r="AU310" s="662" t="s">
        <v>178</v>
      </c>
      <c r="AV310" s="662" t="s">
        <v>178</v>
      </c>
      <c r="AW310" s="661" t="s">
        <v>2720</v>
      </c>
      <c r="AX310" s="661" t="s">
        <v>2720</v>
      </c>
      <c r="AY310" s="10"/>
      <c r="AZ310" s="334"/>
      <c r="BA310" s="662" t="s">
        <v>178</v>
      </c>
      <c r="BB310" s="662" t="s">
        <v>178</v>
      </c>
      <c r="BC310" s="662" t="s">
        <v>178</v>
      </c>
      <c r="BD310" s="661" t="s">
        <v>2720</v>
      </c>
      <c r="BE310" s="661" t="s">
        <v>2720</v>
      </c>
      <c r="BF310" s="10" t="str">
        <f t="shared" si="323"/>
        <v xml:space="preserve">  </v>
      </c>
      <c r="BG310" s="334"/>
      <c r="BH310" s="852" t="s">
        <v>178</v>
      </c>
      <c r="BI310" s="18" t="s">
        <v>982</v>
      </c>
      <c r="BJ310" s="28">
        <v>12.135507061464994</v>
      </c>
      <c r="BK310" s="28"/>
      <c r="BL310" s="28">
        <v>0.1</v>
      </c>
      <c r="BM310" s="28">
        <v>1</v>
      </c>
      <c r="BN310" s="31" t="str">
        <f t="shared" si="343"/>
        <v xml:space="preserve">  </v>
      </c>
      <c r="BP310" s="417" t="s">
        <v>982</v>
      </c>
      <c r="BQ310" s="716">
        <v>6.8567377896006559E-2</v>
      </c>
      <c r="BR310" s="716">
        <v>6.9892873532865357E-4</v>
      </c>
      <c r="BS310" s="727">
        <v>6.0000000000000001E-3</v>
      </c>
      <c r="BT310" s="716">
        <v>0.01</v>
      </c>
      <c r="BU310" s="31" t="str">
        <f t="shared" si="355"/>
        <v xml:space="preserve">  </v>
      </c>
      <c r="BV310" s="520"/>
      <c r="BW310" s="31">
        <f t="shared" si="356"/>
        <v>0.5650145276066374</v>
      </c>
      <c r="BX310" s="336"/>
      <c r="BY310" s="33">
        <v>401.31766313949998</v>
      </c>
      <c r="BZ310" s="31"/>
      <c r="CA310" s="680">
        <v>2</v>
      </c>
      <c r="CB310" s="680">
        <v>13</v>
      </c>
      <c r="CC310" s="680" t="str">
        <f t="shared" si="348"/>
        <v xml:space="preserve">  </v>
      </c>
      <c r="CD310" s="498"/>
      <c r="CE310" s="31">
        <v>35.044641006547906</v>
      </c>
      <c r="CF310" s="457"/>
      <c r="CG310" s="660">
        <v>0.5</v>
      </c>
      <c r="CH310" s="660">
        <v>3</v>
      </c>
      <c r="CI310" s="31" t="str">
        <f t="shared" si="326"/>
        <v xml:space="preserve">  </v>
      </c>
      <c r="CJ310" s="658"/>
      <c r="CK310" s="227">
        <v>2.1207471495315731</v>
      </c>
      <c r="CL310" s="227"/>
      <c r="CM310" s="227">
        <v>0.6</v>
      </c>
      <c r="CN310" s="227">
        <v>0.8</v>
      </c>
      <c r="CO310" s="31" t="str">
        <f t="shared" si="317"/>
        <v xml:space="preserve">  </v>
      </c>
      <c r="CP310" s="877"/>
      <c r="CQ310" s="28">
        <v>0.19978052857906098</v>
      </c>
      <c r="CR310" s="28"/>
      <c r="CS310" s="227">
        <v>0.1</v>
      </c>
      <c r="CT310" s="464">
        <v>0.13</v>
      </c>
      <c r="CU310" s="31" t="str">
        <f t="shared" si="327"/>
        <v xml:space="preserve">  </v>
      </c>
      <c r="CW310" s="336">
        <f t="shared" si="357"/>
        <v>0.52844600283501375</v>
      </c>
      <c r="CX310" s="227">
        <v>9.0597306948401819</v>
      </c>
      <c r="CY310" s="227"/>
      <c r="CZ310" s="10">
        <v>1.2</v>
      </c>
      <c r="DA310" s="910">
        <v>0.7</v>
      </c>
      <c r="DB310" s="675" t="str">
        <f t="shared" si="350"/>
        <v xml:space="preserve">  </v>
      </c>
      <c r="DC310" s="519"/>
      <c r="DD310" s="28">
        <v>0.8731479582708298</v>
      </c>
      <c r="DE310" s="28"/>
      <c r="DF310" s="28">
        <v>0.2</v>
      </c>
      <c r="DG310" s="28">
        <v>0.12</v>
      </c>
      <c r="DH310" s="28" t="str">
        <f t="shared" si="341"/>
        <v xml:space="preserve">  </v>
      </c>
      <c r="DI310" s="335"/>
      <c r="DJ310" s="31">
        <f t="shared" si="351"/>
        <v>2.2574961251309227</v>
      </c>
      <c r="DK310" s="550">
        <f t="shared" si="352"/>
        <v>2.4915306112215179</v>
      </c>
      <c r="DL310" s="67"/>
    </row>
    <row r="311" spans="1:116" ht="15" x14ac:dyDescent="0.25">
      <c r="A311" s="536" t="s">
        <v>2319</v>
      </c>
      <c r="B311" s="173" t="s">
        <v>1448</v>
      </c>
      <c r="C311" s="419" t="s">
        <v>584</v>
      </c>
      <c r="D311" s="419">
        <v>7</v>
      </c>
      <c r="E311" s="213">
        <v>1503019</v>
      </c>
      <c r="F311" s="421">
        <v>1</v>
      </c>
      <c r="G311" s="420">
        <v>11452800</v>
      </c>
      <c r="H311" s="420">
        <v>201412201500</v>
      </c>
      <c r="I311" s="420" t="s">
        <v>656</v>
      </c>
      <c r="J311" s="420"/>
      <c r="K311" s="164" t="s">
        <v>2557</v>
      </c>
      <c r="L311" s="165" t="s">
        <v>1660</v>
      </c>
      <c r="M311" s="419"/>
      <c r="N311" s="419"/>
      <c r="O311" s="419"/>
      <c r="P311" s="117">
        <v>41993</v>
      </c>
      <c r="Q311" s="112">
        <v>0.625</v>
      </c>
      <c r="R311" s="419" t="s">
        <v>983</v>
      </c>
      <c r="S311" s="237" t="s">
        <v>983</v>
      </c>
      <c r="T311" s="31">
        <v>125.9</v>
      </c>
      <c r="U311" s="251">
        <v>136.4</v>
      </c>
      <c r="V311" s="31">
        <f t="shared" si="347"/>
        <v>10.5</v>
      </c>
      <c r="W311" s="464">
        <v>131</v>
      </c>
      <c r="X311" s="457">
        <f t="shared" si="329"/>
        <v>80.152671755725194</v>
      </c>
      <c r="Y311" s="281" t="str">
        <f t="shared" si="314"/>
        <v xml:space="preserve">  </v>
      </c>
      <c r="Z311" s="464"/>
      <c r="AA311" s="464">
        <v>122.2</v>
      </c>
      <c r="AB311" s="464">
        <v>132.30000000000001</v>
      </c>
      <c r="AC311" s="237">
        <v>10.100000000000009</v>
      </c>
      <c r="AD311" s="464">
        <v>128</v>
      </c>
      <c r="AE311" s="31">
        <f t="shared" si="353"/>
        <v>78.906250000000071</v>
      </c>
      <c r="AF311" s="281" t="str">
        <f t="shared" si="315"/>
        <v xml:space="preserve">  </v>
      </c>
      <c r="AG311" s="464"/>
      <c r="AH311" s="31">
        <v>125.3</v>
      </c>
      <c r="AI311" s="251">
        <v>135.4</v>
      </c>
      <c r="AJ311" s="237">
        <v>10.100000000000009</v>
      </c>
      <c r="AK311" s="237">
        <v>128</v>
      </c>
      <c r="AL311" s="31">
        <f t="shared" si="354"/>
        <v>78.906250000000071</v>
      </c>
      <c r="AM311" s="281" t="str">
        <f t="shared" si="308"/>
        <v xml:space="preserve">  </v>
      </c>
      <c r="AN311" s="31">
        <v>79.321723918575117</v>
      </c>
      <c r="AO311" s="31">
        <v>0.71962193619170578</v>
      </c>
      <c r="AP311" s="31">
        <v>0.90721923407818017</v>
      </c>
      <c r="AQ311" s="237">
        <v>3</v>
      </c>
      <c r="AR311" s="429" t="str">
        <f t="shared" si="316"/>
        <v xml:space="preserve">  </v>
      </c>
      <c r="AS311" s="498"/>
      <c r="AT311" s="662" t="s">
        <v>178</v>
      </c>
      <c r="AU311" s="662" t="s">
        <v>178</v>
      </c>
      <c r="AV311" s="662" t="s">
        <v>178</v>
      </c>
      <c r="AW311" s="661" t="s">
        <v>2720</v>
      </c>
      <c r="AX311" s="661" t="s">
        <v>2720</v>
      </c>
      <c r="AY311" s="10"/>
      <c r="AZ311" s="334"/>
      <c r="BA311" s="662" t="s">
        <v>178</v>
      </c>
      <c r="BB311" s="662" t="s">
        <v>178</v>
      </c>
      <c r="BC311" s="662" t="s">
        <v>178</v>
      </c>
      <c r="BD311" s="661" t="s">
        <v>2720</v>
      </c>
      <c r="BE311" s="661" t="s">
        <v>2720</v>
      </c>
      <c r="BF311" s="10" t="str">
        <f t="shared" si="323"/>
        <v xml:space="preserve">  </v>
      </c>
      <c r="BG311" s="334"/>
      <c r="BH311" s="852" t="s">
        <v>178</v>
      </c>
      <c r="BI311" s="18" t="s">
        <v>983</v>
      </c>
      <c r="BJ311" s="28">
        <v>9.2750577261506333</v>
      </c>
      <c r="BK311" s="28"/>
      <c r="BL311" s="28">
        <v>0.1</v>
      </c>
      <c r="BM311" s="28">
        <v>1</v>
      </c>
      <c r="BN311" s="31" t="str">
        <f t="shared" si="343"/>
        <v xml:space="preserve">  </v>
      </c>
      <c r="BP311" s="417" t="s">
        <v>983</v>
      </c>
      <c r="BQ311" s="716">
        <v>6.5801552927233484E-2</v>
      </c>
      <c r="BS311" s="727">
        <v>6.0000000000000001E-3</v>
      </c>
      <c r="BT311" s="716">
        <v>0.01</v>
      </c>
      <c r="BU311" s="31" t="str">
        <f t="shared" si="355"/>
        <v xml:space="preserve">  </v>
      </c>
      <c r="BV311" s="520"/>
      <c r="BW311" s="31">
        <f t="shared" si="356"/>
        <v>0.70944628993207004</v>
      </c>
      <c r="BX311" s="336"/>
      <c r="BY311" s="33">
        <v>316.67358915651545</v>
      </c>
      <c r="BZ311" s="31"/>
      <c r="CA311" s="680">
        <v>2</v>
      </c>
      <c r="CB311" s="680">
        <v>13</v>
      </c>
      <c r="CC311" s="680" t="str">
        <f t="shared" si="348"/>
        <v xml:space="preserve">  </v>
      </c>
      <c r="CD311" s="498"/>
      <c r="CE311" s="31">
        <v>25.38223424536956</v>
      </c>
      <c r="CF311" s="457"/>
      <c r="CG311" s="660">
        <v>0.5</v>
      </c>
      <c r="CH311" s="660">
        <v>3</v>
      </c>
      <c r="CI311" s="31" t="str">
        <f t="shared" si="326"/>
        <v xml:space="preserve">  </v>
      </c>
      <c r="CJ311" s="658"/>
      <c r="CK311" s="28">
        <v>0.92849516721427572</v>
      </c>
      <c r="CL311" s="227"/>
      <c r="CM311" s="227">
        <v>0.6</v>
      </c>
      <c r="CN311" s="227">
        <v>0.8</v>
      </c>
      <c r="CO311" s="31" t="str">
        <f t="shared" si="317"/>
        <v xml:space="preserve">  </v>
      </c>
      <c r="CP311" s="877"/>
      <c r="CQ311" s="28">
        <v>7.3264071788001428E-2</v>
      </c>
      <c r="CR311" s="28"/>
      <c r="CS311" s="227">
        <v>0.1</v>
      </c>
      <c r="CT311" s="464">
        <v>0.13</v>
      </c>
      <c r="CU311" s="31" t="str">
        <f t="shared" si="327"/>
        <v>&lt;MDL</v>
      </c>
      <c r="CW311" s="336">
        <f t="shared" si="357"/>
        <v>0.29320259061938014</v>
      </c>
      <c r="CX311" s="227">
        <v>8.6599496449296591</v>
      </c>
      <c r="CY311" s="227"/>
      <c r="CZ311" s="10">
        <v>1.2</v>
      </c>
      <c r="DA311" s="910">
        <v>0.7</v>
      </c>
      <c r="DB311" s="675" t="str">
        <f t="shared" si="350"/>
        <v xml:space="preserve">  </v>
      </c>
      <c r="DC311" s="519"/>
      <c r="DD311" s="28">
        <v>0.68332415167023153</v>
      </c>
      <c r="DE311" s="28"/>
      <c r="DF311" s="28">
        <v>0.2</v>
      </c>
      <c r="DG311" s="28">
        <v>0.12</v>
      </c>
      <c r="DH311" s="28" t="str">
        <f t="shared" si="341"/>
        <v xml:space="preserve">  </v>
      </c>
      <c r="DI311" s="335"/>
      <c r="DJ311" s="31">
        <f t="shared" si="351"/>
        <v>2.7346611594595256</v>
      </c>
      <c r="DK311" s="550">
        <f t="shared" si="352"/>
        <v>2.6921355506554328</v>
      </c>
      <c r="DL311" s="67"/>
    </row>
    <row r="312" spans="1:116" ht="15" x14ac:dyDescent="0.25">
      <c r="A312" s="536" t="s">
        <v>2320</v>
      </c>
      <c r="B312" s="169" t="s">
        <v>1449</v>
      </c>
      <c r="C312" s="104" t="s">
        <v>585</v>
      </c>
      <c r="D312" s="104">
        <v>7</v>
      </c>
      <c r="E312" s="213">
        <v>1500623</v>
      </c>
      <c r="F312" s="421">
        <v>4</v>
      </c>
      <c r="G312" s="103">
        <v>11452800</v>
      </c>
      <c r="H312" s="103">
        <v>201412201501</v>
      </c>
      <c r="I312" s="420" t="s">
        <v>656</v>
      </c>
      <c r="J312" s="103"/>
      <c r="K312" s="164" t="s">
        <v>2557</v>
      </c>
      <c r="L312" s="165" t="s">
        <v>1660</v>
      </c>
      <c r="M312" s="104"/>
      <c r="N312" s="104"/>
      <c r="O312" s="104" t="s">
        <v>40</v>
      </c>
      <c r="P312" s="158">
        <v>41993</v>
      </c>
      <c r="Q312" s="113">
        <v>0.62569444444444444</v>
      </c>
      <c r="R312" s="104" t="s">
        <v>1036</v>
      </c>
      <c r="S312" s="238" t="s">
        <v>1036</v>
      </c>
      <c r="T312" s="105">
        <v>121.6</v>
      </c>
      <c r="U312" s="254">
        <v>133</v>
      </c>
      <c r="V312" s="105">
        <f t="shared" si="347"/>
        <v>11.400000000000006</v>
      </c>
      <c r="W312" s="125">
        <v>140</v>
      </c>
      <c r="X312" s="107">
        <f t="shared" si="329"/>
        <v>81.428571428571459</v>
      </c>
      <c r="Y312" s="281" t="str">
        <f t="shared" si="314"/>
        <v xml:space="preserve">  </v>
      </c>
      <c r="Z312" s="125"/>
      <c r="AA312" s="125">
        <v>122.4</v>
      </c>
      <c r="AB312" s="125">
        <v>133.6</v>
      </c>
      <c r="AC312" s="238">
        <v>11.199999999999989</v>
      </c>
      <c r="AD312" s="125">
        <v>134</v>
      </c>
      <c r="AE312" s="105">
        <f t="shared" si="353"/>
        <v>83.582089552238713</v>
      </c>
      <c r="AF312" s="281" t="str">
        <f t="shared" si="315"/>
        <v xml:space="preserve">  </v>
      </c>
      <c r="AG312" s="125"/>
      <c r="AH312" s="105">
        <v>125.5</v>
      </c>
      <c r="AI312" s="254">
        <v>136.69999999999999</v>
      </c>
      <c r="AJ312" s="238">
        <v>11.199999999999989</v>
      </c>
      <c r="AK312" s="238">
        <v>138</v>
      </c>
      <c r="AL312" s="105">
        <f t="shared" si="354"/>
        <v>81.159420289854978</v>
      </c>
      <c r="AM312" s="281" t="str">
        <f t="shared" si="308"/>
        <v xml:space="preserve">  </v>
      </c>
      <c r="AN312" s="105">
        <v>82.056693756888379</v>
      </c>
      <c r="AO312" s="105">
        <v>1.3278685300971793</v>
      </c>
      <c r="AP312" s="105">
        <v>1.6182330402334899</v>
      </c>
      <c r="AQ312" s="238">
        <v>3</v>
      </c>
      <c r="AR312" s="429" t="str">
        <f t="shared" si="316"/>
        <v xml:space="preserve">  </v>
      </c>
      <c r="AS312" s="499"/>
      <c r="AT312" s="662" t="s">
        <v>178</v>
      </c>
      <c r="AU312" s="662" t="s">
        <v>178</v>
      </c>
      <c r="AV312" s="662" t="s">
        <v>178</v>
      </c>
      <c r="AW312" s="661" t="s">
        <v>2720</v>
      </c>
      <c r="AX312" s="661" t="s">
        <v>2720</v>
      </c>
      <c r="AY312" s="10"/>
      <c r="AZ312" s="334"/>
      <c r="BA312" s="662" t="s">
        <v>178</v>
      </c>
      <c r="BB312" s="662" t="s">
        <v>178</v>
      </c>
      <c r="BC312" s="662" t="s">
        <v>178</v>
      </c>
      <c r="BD312" s="661" t="s">
        <v>2720</v>
      </c>
      <c r="BE312" s="661" t="s">
        <v>2720</v>
      </c>
      <c r="BF312" s="10" t="str">
        <f t="shared" si="323"/>
        <v xml:space="preserve">  </v>
      </c>
      <c r="BG312" s="334"/>
      <c r="BH312" s="852" t="s">
        <v>178</v>
      </c>
      <c r="BI312" s="18" t="s">
        <v>984</v>
      </c>
      <c r="BJ312" s="28">
        <v>7.8579717506723199</v>
      </c>
      <c r="BK312" s="28"/>
      <c r="BL312" s="28">
        <v>0.1</v>
      </c>
      <c r="BM312" s="28">
        <v>1</v>
      </c>
      <c r="BN312" s="31" t="str">
        <f t="shared" si="343"/>
        <v xml:space="preserve">  </v>
      </c>
      <c r="BP312" s="159" t="s">
        <v>984</v>
      </c>
      <c r="BQ312" s="733">
        <v>6.1180374639801235E-2</v>
      </c>
      <c r="BR312" s="733"/>
      <c r="BS312" s="727">
        <v>6.0000000000000001E-3</v>
      </c>
      <c r="BT312" s="716">
        <v>0.01</v>
      </c>
      <c r="BU312" s="31" t="str">
        <f t="shared" si="355"/>
        <v xml:space="preserve">  </v>
      </c>
      <c r="BV312" s="520"/>
      <c r="BW312" s="105">
        <f t="shared" si="356"/>
        <v>0.77857717717764396</v>
      </c>
      <c r="BX312" s="771"/>
      <c r="BY312" s="33">
        <v>320.82065497038445</v>
      </c>
      <c r="BZ312" s="31"/>
      <c r="CA312" s="680">
        <v>2</v>
      </c>
      <c r="CB312" s="680">
        <v>13</v>
      </c>
      <c r="CC312" s="680" t="str">
        <f t="shared" si="348"/>
        <v xml:space="preserve">  </v>
      </c>
      <c r="CD312" s="498"/>
      <c r="CE312" s="31">
        <v>26.12396761901703</v>
      </c>
      <c r="CF312" s="107"/>
      <c r="CG312" s="660">
        <v>0.5</v>
      </c>
      <c r="CH312" s="660">
        <v>3</v>
      </c>
      <c r="CI312" s="31" t="str">
        <f t="shared" si="326"/>
        <v xml:space="preserve">  </v>
      </c>
      <c r="CJ312" s="828"/>
      <c r="CK312" s="28">
        <v>0.90397179768160774</v>
      </c>
      <c r="CL312" s="108"/>
      <c r="CM312" s="227">
        <v>0.6</v>
      </c>
      <c r="CN312" s="227">
        <v>0.8</v>
      </c>
      <c r="CO312" s="31" t="str">
        <f t="shared" si="317"/>
        <v xml:space="preserve">  </v>
      </c>
      <c r="CP312" s="877"/>
      <c r="CQ312" s="801">
        <v>7.5555851746522351E-2</v>
      </c>
      <c r="CR312" s="801"/>
      <c r="CS312" s="227">
        <v>0.1</v>
      </c>
      <c r="CT312" s="464">
        <v>0.13</v>
      </c>
      <c r="CU312" s="31" t="str">
        <f t="shared" si="327"/>
        <v>&lt;MDL</v>
      </c>
      <c r="CW312" s="771">
        <f t="shared" si="357"/>
        <v>0.28176857807520378</v>
      </c>
      <c r="CX312" s="108">
        <v>10.539984916871513</v>
      </c>
      <c r="CY312" s="108"/>
      <c r="CZ312" s="10">
        <v>1.2</v>
      </c>
      <c r="DA312" s="910">
        <v>0.7</v>
      </c>
      <c r="DB312" s="675" t="str">
        <f t="shared" si="350"/>
        <v xml:space="preserve">  </v>
      </c>
      <c r="DC312" s="480"/>
      <c r="DD312" s="28">
        <v>0.85541906571710735</v>
      </c>
      <c r="DE312" s="28"/>
      <c r="DF312" s="28">
        <v>0.2</v>
      </c>
      <c r="DG312" s="28">
        <v>0.12</v>
      </c>
      <c r="DH312" s="28" t="str">
        <f t="shared" si="341"/>
        <v xml:space="preserve">  </v>
      </c>
      <c r="DI312" s="335"/>
      <c r="DJ312" s="105">
        <f t="shared" si="351"/>
        <v>3.2853199298668838</v>
      </c>
      <c r="DK312" s="924">
        <f t="shared" si="352"/>
        <v>3.2744607488121451</v>
      </c>
      <c r="DL312" s="50"/>
    </row>
    <row r="313" spans="1:116" ht="45" x14ac:dyDescent="0.25">
      <c r="A313" s="536" t="s">
        <v>2321</v>
      </c>
      <c r="B313" s="173" t="s">
        <v>1450</v>
      </c>
      <c r="C313" s="419" t="s">
        <v>584</v>
      </c>
      <c r="D313" s="419">
        <v>9</v>
      </c>
      <c r="E313" s="213">
        <v>1503017</v>
      </c>
      <c r="F313" s="421">
        <v>1</v>
      </c>
      <c r="G313" s="420">
        <v>11452900</v>
      </c>
      <c r="H313" s="420">
        <v>201501161230</v>
      </c>
      <c r="I313" s="420" t="s">
        <v>656</v>
      </c>
      <c r="J313" s="420"/>
      <c r="K313" s="663" t="s">
        <v>2558</v>
      </c>
      <c r="L313" s="165" t="s">
        <v>729</v>
      </c>
      <c r="M313" s="419"/>
      <c r="N313" s="419"/>
      <c r="O313" s="419"/>
      <c r="P313" s="117">
        <v>42020</v>
      </c>
      <c r="Q313" s="112">
        <v>0.52083333333333337</v>
      </c>
      <c r="R313" s="419" t="s">
        <v>1009</v>
      </c>
      <c r="S313" s="237" t="s">
        <v>1009</v>
      </c>
      <c r="T313" s="31">
        <v>126.1</v>
      </c>
      <c r="U313" s="251">
        <v>128.1</v>
      </c>
      <c r="V313" s="31">
        <f t="shared" si="347"/>
        <v>2</v>
      </c>
      <c r="W313" s="464">
        <v>140</v>
      </c>
      <c r="X313" s="457">
        <f t="shared" si="329"/>
        <v>14.285714285714285</v>
      </c>
      <c r="Y313" s="281" t="str">
        <f t="shared" si="314"/>
        <v xml:space="preserve">  </v>
      </c>
      <c r="Z313" s="464"/>
      <c r="AA313" s="464">
        <v>127</v>
      </c>
      <c r="AB313" s="464">
        <v>129.80000000000001</v>
      </c>
      <c r="AC313" s="237">
        <v>2.8000000000000114</v>
      </c>
      <c r="AD313" s="464">
        <v>200</v>
      </c>
      <c r="AE313" s="31">
        <f t="shared" si="353"/>
        <v>14.000000000000057</v>
      </c>
      <c r="AF313" s="281" t="str">
        <f t="shared" si="315"/>
        <v xml:space="preserve">  </v>
      </c>
      <c r="AG313" s="464"/>
      <c r="AH313" s="31">
        <v>124.6</v>
      </c>
      <c r="AI313" s="251">
        <v>126.8</v>
      </c>
      <c r="AJ313" s="237">
        <v>2.2000000000000028</v>
      </c>
      <c r="AK313" s="237">
        <v>138</v>
      </c>
      <c r="AL313" s="31">
        <f t="shared" si="354"/>
        <v>15.942028985507266</v>
      </c>
      <c r="AM313" s="281" t="str">
        <f t="shared" si="308"/>
        <v xml:space="preserve">  </v>
      </c>
      <c r="AN313" s="31">
        <v>14.742581090407201</v>
      </c>
      <c r="AO313" s="31">
        <v>1.0485297339895885</v>
      </c>
      <c r="AP313" s="31">
        <v>7.1122534619928439</v>
      </c>
      <c r="AQ313" s="237">
        <v>3</v>
      </c>
      <c r="AR313" s="429" t="str">
        <f t="shared" si="316"/>
        <v xml:space="preserve">  </v>
      </c>
      <c r="AS313" s="498"/>
      <c r="AT313" s="662" t="s">
        <v>178</v>
      </c>
      <c r="AU313" s="662" t="s">
        <v>178</v>
      </c>
      <c r="AV313" s="662" t="s">
        <v>178</v>
      </c>
      <c r="AW313" s="661" t="s">
        <v>2720</v>
      </c>
      <c r="AX313" s="661" t="s">
        <v>2720</v>
      </c>
      <c r="AY313" s="10"/>
      <c r="AZ313" s="334"/>
      <c r="BA313" s="662" t="s">
        <v>178</v>
      </c>
      <c r="BB313" s="662" t="s">
        <v>178</v>
      </c>
      <c r="BC313" s="662" t="s">
        <v>178</v>
      </c>
      <c r="BD313" s="661" t="s">
        <v>2720</v>
      </c>
      <c r="BE313" s="661" t="s">
        <v>2720</v>
      </c>
      <c r="BF313" s="10" t="str">
        <f t="shared" si="323"/>
        <v xml:space="preserve">  </v>
      </c>
      <c r="BG313" s="334"/>
      <c r="BH313" s="852" t="s">
        <v>178</v>
      </c>
      <c r="BI313" s="18" t="s">
        <v>1009</v>
      </c>
      <c r="BJ313" s="28">
        <v>5.0331491815531768</v>
      </c>
      <c r="BK313" s="28"/>
      <c r="BL313" s="28">
        <v>0.1</v>
      </c>
      <c r="BM313" s="28">
        <v>1</v>
      </c>
      <c r="BN313" s="31" t="str">
        <f t="shared" si="343"/>
        <v xml:space="preserve">  </v>
      </c>
      <c r="BP313" s="417" t="s">
        <v>1009</v>
      </c>
      <c r="BQ313" s="716">
        <v>9.7219223951737127E-2</v>
      </c>
      <c r="BS313" s="727">
        <v>6.0000000000000001E-3</v>
      </c>
      <c r="BT313" s="716">
        <v>0.01</v>
      </c>
      <c r="BU313" s="31" t="str">
        <f t="shared" si="355"/>
        <v xml:space="preserve">  </v>
      </c>
      <c r="BV313" s="520"/>
      <c r="BW313" s="31">
        <f t="shared" si="356"/>
        <v>1.931578430221222</v>
      </c>
      <c r="BX313" s="336"/>
      <c r="BY313" s="33">
        <v>321.98741027273161</v>
      </c>
      <c r="BZ313" s="31"/>
      <c r="CA313" s="680">
        <v>2</v>
      </c>
      <c r="CB313" s="680">
        <v>13</v>
      </c>
      <c r="CC313" s="680" t="str">
        <f t="shared" si="348"/>
        <v xml:space="preserve">  </v>
      </c>
      <c r="CD313" s="498"/>
      <c r="CE313" s="31">
        <v>4.5998201467533084</v>
      </c>
      <c r="CF313" s="457"/>
      <c r="CG313" s="660">
        <v>0.5</v>
      </c>
      <c r="CH313" s="660">
        <v>3</v>
      </c>
      <c r="CI313" s="31" t="str">
        <f t="shared" si="326"/>
        <v xml:space="preserve">  </v>
      </c>
      <c r="CJ313" s="658"/>
      <c r="CK313" s="227">
        <v>25.070900387975801</v>
      </c>
      <c r="CL313" s="227"/>
      <c r="CM313" s="227">
        <v>0.6</v>
      </c>
      <c r="CN313" s="227">
        <v>0.8</v>
      </c>
      <c r="CO313" s="31" t="str">
        <f t="shared" si="317"/>
        <v xml:space="preserve">  </v>
      </c>
      <c r="CP313" s="877"/>
      <c r="CQ313" s="28">
        <v>0.35099260543166083</v>
      </c>
      <c r="CR313" s="28"/>
      <c r="CS313" s="227">
        <v>0.1</v>
      </c>
      <c r="CT313" s="464">
        <v>0.13</v>
      </c>
      <c r="CU313" s="31" t="str">
        <f t="shared" si="327"/>
        <v xml:space="preserve">  </v>
      </c>
      <c r="CW313" s="336">
        <f t="shared" si="357"/>
        <v>7.7862983421432856</v>
      </c>
      <c r="CX313" s="227">
        <v>13.623042210030789</v>
      </c>
      <c r="CY313" s="227"/>
      <c r="CZ313" s="10">
        <v>1.2</v>
      </c>
      <c r="DA313" s="910">
        <v>0.7</v>
      </c>
      <c r="DB313" s="675" t="str">
        <f t="shared" si="350"/>
        <v xml:space="preserve">  </v>
      </c>
      <c r="DC313" s="519"/>
      <c r="DD313" s="28">
        <v>0.2171789337830998</v>
      </c>
      <c r="DE313" s="28"/>
      <c r="DF313" s="28">
        <v>0.2</v>
      </c>
      <c r="DG313" s="28">
        <v>0.12</v>
      </c>
      <c r="DH313" s="28" t="str">
        <f t="shared" si="341"/>
        <v xml:space="preserve">  </v>
      </c>
      <c r="DI313" s="335"/>
      <c r="DJ313" s="31">
        <f t="shared" si="351"/>
        <v>4.2309238732320997</v>
      </c>
      <c r="DK313" s="550">
        <f t="shared" si="352"/>
        <v>4.721465771577857</v>
      </c>
      <c r="DL313" s="67"/>
    </row>
    <row r="314" spans="1:116" ht="45" x14ac:dyDescent="0.25">
      <c r="A314" s="536" t="s">
        <v>2322</v>
      </c>
      <c r="B314" s="173" t="s">
        <v>1451</v>
      </c>
      <c r="C314" s="419" t="s">
        <v>584</v>
      </c>
      <c r="D314" s="419">
        <v>9</v>
      </c>
      <c r="E314" s="213">
        <v>1503016</v>
      </c>
      <c r="F314" s="421">
        <v>1</v>
      </c>
      <c r="G314" s="420">
        <v>11452600</v>
      </c>
      <c r="H314" s="420">
        <v>201501161430</v>
      </c>
      <c r="I314" s="420" t="s">
        <v>656</v>
      </c>
      <c r="J314" s="420"/>
      <c r="K314" s="663" t="s">
        <v>2556</v>
      </c>
      <c r="L314" s="163" t="s">
        <v>1658</v>
      </c>
      <c r="M314" s="419"/>
      <c r="N314" s="419"/>
      <c r="O314" s="419"/>
      <c r="P314" s="117">
        <v>42020</v>
      </c>
      <c r="Q314" s="112">
        <v>0.60416666666666663</v>
      </c>
      <c r="R314" s="419" t="s">
        <v>1010</v>
      </c>
      <c r="S314" s="237" t="s">
        <v>1010</v>
      </c>
      <c r="T314" s="31">
        <v>126.1</v>
      </c>
      <c r="U314" s="251">
        <v>127.6</v>
      </c>
      <c r="V314" s="31">
        <f t="shared" si="347"/>
        <v>1.5</v>
      </c>
      <c r="W314" s="464">
        <v>278</v>
      </c>
      <c r="X314" s="457">
        <f t="shared" si="329"/>
        <v>5.3956834532374094</v>
      </c>
      <c r="Y314" s="281" t="str">
        <f t="shared" si="314"/>
        <v xml:space="preserve">  </v>
      </c>
      <c r="Z314" s="464"/>
      <c r="AA314" s="464">
        <v>125.9</v>
      </c>
      <c r="AB314" s="464">
        <v>127.1</v>
      </c>
      <c r="AC314" s="237">
        <v>1.1999999999999886</v>
      </c>
      <c r="AD314" s="464">
        <v>270</v>
      </c>
      <c r="AE314" s="31">
        <f t="shared" si="353"/>
        <v>4.444444444444402</v>
      </c>
      <c r="AF314" s="281" t="str">
        <f t="shared" si="315"/>
        <v>E, &lt;RL</v>
      </c>
      <c r="AG314" s="464"/>
      <c r="AH314" s="31">
        <v>126.3</v>
      </c>
      <c r="AI314" s="251">
        <v>127.8</v>
      </c>
      <c r="AJ314" s="237">
        <v>1.5</v>
      </c>
      <c r="AK314" s="237">
        <v>290</v>
      </c>
      <c r="AL314" s="31">
        <f t="shared" si="354"/>
        <v>5.1724137931034484</v>
      </c>
      <c r="AM314" s="281" t="str">
        <f t="shared" si="308"/>
        <v xml:space="preserve">  </v>
      </c>
      <c r="AN314" s="31">
        <v>5.004180563595086</v>
      </c>
      <c r="AO314" s="31">
        <v>0.49743414397836189</v>
      </c>
      <c r="AP314" s="31">
        <v>9.9403716084336686</v>
      </c>
      <c r="AQ314" s="237">
        <v>3</v>
      </c>
      <c r="AR314" s="429" t="str">
        <f t="shared" si="316"/>
        <v xml:space="preserve">  </v>
      </c>
      <c r="AS314" s="498"/>
      <c r="AT314" s="662" t="s">
        <v>178</v>
      </c>
      <c r="AU314" s="662" t="s">
        <v>178</v>
      </c>
      <c r="AV314" s="662" t="s">
        <v>178</v>
      </c>
      <c r="AW314" s="661" t="s">
        <v>2720</v>
      </c>
      <c r="AX314" s="661" t="s">
        <v>2720</v>
      </c>
      <c r="AY314" s="10"/>
      <c r="AZ314" s="334"/>
      <c r="BA314" s="662" t="s">
        <v>178</v>
      </c>
      <c r="BB314" s="662" t="s">
        <v>178</v>
      </c>
      <c r="BC314" s="662" t="s">
        <v>178</v>
      </c>
      <c r="BD314" s="661" t="s">
        <v>2720</v>
      </c>
      <c r="BE314" s="661" t="s">
        <v>2720</v>
      </c>
      <c r="BF314" s="10" t="str">
        <f t="shared" si="323"/>
        <v xml:space="preserve">  </v>
      </c>
      <c r="BG314" s="334"/>
      <c r="BH314" s="852" t="s">
        <v>178</v>
      </c>
      <c r="BI314" s="18" t="s">
        <v>1010</v>
      </c>
      <c r="BJ314" s="28">
        <v>1.949421241858097</v>
      </c>
      <c r="BK314" s="28"/>
      <c r="BL314" s="28">
        <v>0.1</v>
      </c>
      <c r="BM314" s="28">
        <v>1</v>
      </c>
      <c r="BN314" s="31" t="str">
        <f t="shared" si="343"/>
        <v xml:space="preserve">  </v>
      </c>
      <c r="BP314" s="417" t="s">
        <v>1010</v>
      </c>
      <c r="BQ314" s="716">
        <v>4.4046919575606337E-2</v>
      </c>
      <c r="BS314" s="727">
        <v>6.0000000000000001E-3</v>
      </c>
      <c r="BT314" s="716">
        <v>0.01</v>
      </c>
      <c r="BU314" s="31" t="str">
        <f t="shared" si="355"/>
        <v xml:space="preserve">  </v>
      </c>
      <c r="BV314" s="520"/>
      <c r="BW314" s="31">
        <f t="shared" si="356"/>
        <v>2.2594870020818525</v>
      </c>
      <c r="BX314" s="336"/>
      <c r="BY314" s="33">
        <v>246.91636284563697</v>
      </c>
      <c r="BZ314" s="31"/>
      <c r="CA314" s="680">
        <v>2</v>
      </c>
      <c r="CB314" s="680">
        <v>13</v>
      </c>
      <c r="CC314" s="680" t="str">
        <f t="shared" si="348"/>
        <v xml:space="preserve">  </v>
      </c>
      <c r="CD314" s="498"/>
      <c r="CE314" s="31">
        <v>1.3322825333397676</v>
      </c>
      <c r="CF314" s="457"/>
      <c r="CG314" s="660">
        <v>0.5</v>
      </c>
      <c r="CH314" s="660">
        <v>3</v>
      </c>
      <c r="CI314" s="31" t="str">
        <f t="shared" si="326"/>
        <v>E, &lt;RL</v>
      </c>
      <c r="CJ314" s="658"/>
      <c r="CK314" s="227">
        <v>3.6854513697053712</v>
      </c>
      <c r="CL314" s="227"/>
      <c r="CM314" s="227">
        <v>0.6</v>
      </c>
      <c r="CN314" s="227">
        <v>0.8</v>
      </c>
      <c r="CO314" s="31" t="str">
        <f t="shared" si="317"/>
        <v xml:space="preserve">  </v>
      </c>
      <c r="CP314" s="877"/>
      <c r="CQ314" s="28">
        <v>1.6379783865356917E-2</v>
      </c>
      <c r="CR314" s="28"/>
      <c r="CS314" s="227">
        <v>0.1</v>
      </c>
      <c r="CT314" s="464">
        <v>0.13</v>
      </c>
      <c r="CU314" s="31" t="str">
        <f t="shared" si="327"/>
        <v>&lt;MDL</v>
      </c>
      <c r="CW314" s="336">
        <f t="shared" si="357"/>
        <v>1.4925909839395213</v>
      </c>
      <c r="CX314" s="227">
        <v>39.553159287354752</v>
      </c>
      <c r="CY314" s="227"/>
      <c r="CZ314" s="10">
        <v>1.2</v>
      </c>
      <c r="DA314" s="910">
        <v>0.7</v>
      </c>
      <c r="DB314" s="675" t="str">
        <f t="shared" si="350"/>
        <v xml:space="preserve">  </v>
      </c>
      <c r="DC314" s="519"/>
      <c r="DD314" s="28">
        <v>0.20458530665873148</v>
      </c>
      <c r="DE314" s="28"/>
      <c r="DF314" s="28">
        <v>0.2</v>
      </c>
      <c r="DG314" s="28">
        <v>0.12</v>
      </c>
      <c r="DH314" s="28" t="str">
        <f t="shared" si="341"/>
        <v xml:space="preserve">  </v>
      </c>
      <c r="DI314" s="335"/>
      <c r="DJ314" s="31">
        <f t="shared" si="351"/>
        <v>16.018848986562276</v>
      </c>
      <c r="DK314" s="550">
        <f t="shared" si="352"/>
        <v>15.356000062980392</v>
      </c>
      <c r="DL314" s="67"/>
    </row>
    <row r="315" spans="1:116" ht="45" x14ac:dyDescent="0.25">
      <c r="A315" s="536" t="s">
        <v>2323</v>
      </c>
      <c r="B315" s="173" t="s">
        <v>1452</v>
      </c>
      <c r="C315" s="419" t="s">
        <v>584</v>
      </c>
      <c r="D315" s="419">
        <v>9</v>
      </c>
      <c r="E315" s="213">
        <v>1503015</v>
      </c>
      <c r="F315" s="421">
        <v>1</v>
      </c>
      <c r="G315" s="420">
        <v>11452900</v>
      </c>
      <c r="H315" s="420">
        <v>201501291050</v>
      </c>
      <c r="I315" s="420" t="s">
        <v>656</v>
      </c>
      <c r="J315" s="420"/>
      <c r="K315" s="663" t="s">
        <v>2558</v>
      </c>
      <c r="L315" s="165" t="s">
        <v>729</v>
      </c>
      <c r="M315" s="419"/>
      <c r="N315" s="419"/>
      <c r="O315" s="419"/>
      <c r="P315" s="117">
        <v>42033</v>
      </c>
      <c r="Q315" s="112">
        <v>0.4513888888888889</v>
      </c>
      <c r="R315" s="419" t="s">
        <v>1011</v>
      </c>
      <c r="S315" s="237" t="s">
        <v>1011</v>
      </c>
      <c r="T315" s="31">
        <v>125.9</v>
      </c>
      <c r="U315" s="251">
        <v>138.6</v>
      </c>
      <c r="V315" s="31">
        <f t="shared" si="347"/>
        <v>12.699999999999989</v>
      </c>
      <c r="W315" s="464">
        <v>88</v>
      </c>
      <c r="X315" s="457">
        <f t="shared" si="329"/>
        <v>144.3181818181817</v>
      </c>
      <c r="Y315" s="281" t="str">
        <f t="shared" si="314"/>
        <v xml:space="preserve">  </v>
      </c>
      <c r="Z315" s="464"/>
      <c r="AA315" s="464">
        <v>126.7</v>
      </c>
      <c r="AB315" s="464">
        <v>139.69999999999999</v>
      </c>
      <c r="AC315" s="237">
        <v>12.999999999999986</v>
      </c>
      <c r="AD315" s="464">
        <v>84</v>
      </c>
      <c r="AE315" s="31">
        <f t="shared" si="353"/>
        <v>154.76190476190459</v>
      </c>
      <c r="AF315" s="281" t="str">
        <f t="shared" si="315"/>
        <v xml:space="preserve">  </v>
      </c>
      <c r="AG315" s="464"/>
      <c r="AH315" s="31">
        <v>128.30000000000001</v>
      </c>
      <c r="AI315" s="251">
        <v>142.19999999999999</v>
      </c>
      <c r="AJ315" s="237">
        <v>13.899999999999977</v>
      </c>
      <c r="AK315" s="237">
        <v>86</v>
      </c>
      <c r="AL315" s="31">
        <f t="shared" si="354"/>
        <v>161.62790697674393</v>
      </c>
      <c r="AM315" s="281" t="str">
        <f t="shared" si="308"/>
        <v xml:space="preserve">  </v>
      </c>
      <c r="AN315" s="31">
        <v>153.56933118561008</v>
      </c>
      <c r="AO315" s="31">
        <v>8.7162675536835987</v>
      </c>
      <c r="AP315" s="31">
        <v>5.6757866211898564</v>
      </c>
      <c r="AQ315" s="237">
        <v>3</v>
      </c>
      <c r="AR315" s="429" t="str">
        <f t="shared" si="316"/>
        <v xml:space="preserve">  </v>
      </c>
      <c r="AS315" s="498"/>
      <c r="AT315" s="662" t="s">
        <v>178</v>
      </c>
      <c r="AU315" s="662" t="s">
        <v>178</v>
      </c>
      <c r="AV315" s="662" t="s">
        <v>178</v>
      </c>
      <c r="AW315" s="661" t="s">
        <v>2720</v>
      </c>
      <c r="AX315" s="661" t="s">
        <v>2720</v>
      </c>
      <c r="AY315" s="10"/>
      <c r="AZ315" s="334"/>
      <c r="BA315" s="662" t="s">
        <v>178</v>
      </c>
      <c r="BB315" s="662" t="s">
        <v>178</v>
      </c>
      <c r="BC315" s="662" t="s">
        <v>178</v>
      </c>
      <c r="BD315" s="661" t="s">
        <v>2720</v>
      </c>
      <c r="BE315" s="661" t="s">
        <v>2720</v>
      </c>
      <c r="BF315" s="10" t="str">
        <f t="shared" si="323"/>
        <v xml:space="preserve">  </v>
      </c>
      <c r="BG315" s="334"/>
      <c r="BH315" s="852" t="s">
        <v>178</v>
      </c>
      <c r="BI315" s="18" t="s">
        <v>1011</v>
      </c>
      <c r="BJ315" s="28">
        <v>9.1024472656302642</v>
      </c>
      <c r="BK315" s="28">
        <v>0.10384449408717167</v>
      </c>
      <c r="BL315" s="28">
        <v>0.1</v>
      </c>
      <c r="BM315" s="28">
        <v>1</v>
      </c>
      <c r="BN315" s="31" t="str">
        <f t="shared" si="343"/>
        <v xml:space="preserve">  </v>
      </c>
      <c r="BP315" s="417" t="s">
        <v>1011</v>
      </c>
      <c r="BQ315" s="716">
        <v>1.1217390170915302</v>
      </c>
      <c r="BS315" s="727">
        <v>6.0000000000000001E-3</v>
      </c>
      <c r="BT315" s="716">
        <v>0.01</v>
      </c>
      <c r="BU315" s="31" t="str">
        <f t="shared" si="355"/>
        <v xml:space="preserve">  </v>
      </c>
      <c r="BV315" s="520"/>
      <c r="BW315" s="31">
        <f t="shared" si="356"/>
        <v>12.323488226370511</v>
      </c>
      <c r="BX315" s="336"/>
      <c r="BY315" s="33">
        <v>402.55407952599649</v>
      </c>
      <c r="BZ315" s="31"/>
      <c r="CA315" s="680">
        <v>2</v>
      </c>
      <c r="CB315" s="680">
        <v>13</v>
      </c>
      <c r="CC315" s="680" t="str">
        <f t="shared" si="348"/>
        <v xml:space="preserve">  </v>
      </c>
      <c r="CD315" s="498"/>
      <c r="CE315" s="31">
        <v>58.095872840683541</v>
      </c>
      <c r="CF315" s="457"/>
      <c r="CG315" s="660">
        <v>0.5</v>
      </c>
      <c r="CH315" s="660">
        <v>3</v>
      </c>
      <c r="CI315" s="31" t="str">
        <f t="shared" si="326"/>
        <v xml:space="preserve">  </v>
      </c>
      <c r="CJ315" s="658"/>
      <c r="CK315" s="227">
        <v>19.059484730866256</v>
      </c>
      <c r="CL315" s="227"/>
      <c r="CM315" s="227">
        <v>0.6</v>
      </c>
      <c r="CN315" s="227">
        <v>0.8</v>
      </c>
      <c r="CO315" s="31" t="str">
        <f t="shared" si="317"/>
        <v xml:space="preserve">  </v>
      </c>
      <c r="CP315" s="877"/>
      <c r="CQ315" s="28">
        <v>2.949682160729298</v>
      </c>
      <c r="CR315" s="28"/>
      <c r="CS315" s="227">
        <v>0.1</v>
      </c>
      <c r="CT315" s="464">
        <v>0.13</v>
      </c>
      <c r="CU315" s="31" t="str">
        <f t="shared" si="327"/>
        <v xml:space="preserve">  </v>
      </c>
      <c r="CW315" s="336">
        <f t="shared" si="357"/>
        <v>4.734639567759098</v>
      </c>
      <c r="CX315" s="227">
        <v>9.8127507095009907</v>
      </c>
      <c r="CY315" s="227"/>
      <c r="CZ315" s="10">
        <v>1.2</v>
      </c>
      <c r="DA315" s="910">
        <v>0.7</v>
      </c>
      <c r="DB315" s="675" t="str">
        <f t="shared" si="350"/>
        <v xml:space="preserve">  </v>
      </c>
      <c r="DC315" s="519"/>
      <c r="DD315" s="28">
        <v>1.5860143588612041</v>
      </c>
      <c r="DE315" s="28"/>
      <c r="DF315" s="28">
        <v>0.2</v>
      </c>
      <c r="DG315" s="28">
        <v>0.12</v>
      </c>
      <c r="DH315" s="28" t="str">
        <f t="shared" si="341"/>
        <v xml:space="preserve">  </v>
      </c>
      <c r="DI315" s="335"/>
      <c r="DJ315" s="31">
        <f t="shared" si="351"/>
        <v>2.4376229700753274</v>
      </c>
      <c r="DK315" s="550">
        <f t="shared" si="352"/>
        <v>2.7299948882953102</v>
      </c>
      <c r="DL315" s="67"/>
    </row>
    <row r="316" spans="1:116" ht="45" x14ac:dyDescent="0.25">
      <c r="A316" s="536" t="s">
        <v>2324</v>
      </c>
      <c r="B316" s="173" t="s">
        <v>1453</v>
      </c>
      <c r="C316" s="419" t="s">
        <v>584</v>
      </c>
      <c r="D316" s="419">
        <v>7</v>
      </c>
      <c r="E316" s="213">
        <v>1503012</v>
      </c>
      <c r="F316" s="421">
        <v>1</v>
      </c>
      <c r="G316" s="420">
        <v>11452600</v>
      </c>
      <c r="H316" s="420">
        <v>201502071520</v>
      </c>
      <c r="I316" s="420" t="s">
        <v>656</v>
      </c>
      <c r="J316" s="420"/>
      <c r="K316" s="663" t="s">
        <v>2556</v>
      </c>
      <c r="L316" s="163" t="s">
        <v>1658</v>
      </c>
      <c r="M316" s="419"/>
      <c r="N316" s="419"/>
      <c r="O316" s="419"/>
      <c r="P316" s="117">
        <v>42042</v>
      </c>
      <c r="Q316" s="112">
        <v>0.63888888888888895</v>
      </c>
      <c r="R316" s="419" t="s">
        <v>1012</v>
      </c>
      <c r="S316" s="237" t="s">
        <v>1012</v>
      </c>
      <c r="T316" s="31">
        <v>124</v>
      </c>
      <c r="U316" s="251">
        <v>287.2</v>
      </c>
      <c r="V316" s="31">
        <f t="shared" si="347"/>
        <v>163.19999999999999</v>
      </c>
      <c r="W316" s="464">
        <v>50</v>
      </c>
      <c r="X316" s="457">
        <f t="shared" si="329"/>
        <v>3263.9999999999995</v>
      </c>
      <c r="Y316" s="281" t="str">
        <f t="shared" si="314"/>
        <v xml:space="preserve">  </v>
      </c>
      <c r="Z316" s="464"/>
      <c r="AA316" s="237">
        <v>125.7</v>
      </c>
      <c r="AB316" s="251">
        <v>320.7</v>
      </c>
      <c r="AC316" s="237">
        <v>195</v>
      </c>
      <c r="AD316" s="31">
        <v>56</v>
      </c>
      <c r="AE316" s="31">
        <f t="shared" si="353"/>
        <v>3482.1428571428569</v>
      </c>
      <c r="AF316" s="281" t="str">
        <f t="shared" si="315"/>
        <v xml:space="preserve">  </v>
      </c>
      <c r="AG316" s="464"/>
      <c r="AH316" s="31">
        <v>127.8</v>
      </c>
      <c r="AI316" s="251">
        <v>308.59999999999997</v>
      </c>
      <c r="AJ316" s="237">
        <v>180.79999999999995</v>
      </c>
      <c r="AK316" s="237">
        <v>52</v>
      </c>
      <c r="AL316" s="31">
        <f t="shared" si="354"/>
        <v>3476.9230769230762</v>
      </c>
      <c r="AM316" s="281" t="str">
        <f t="shared" si="308"/>
        <v xml:space="preserve">  </v>
      </c>
      <c r="AN316" s="31">
        <v>3407.6886446886442</v>
      </c>
      <c r="AO316" s="31">
        <v>124.46538268020704</v>
      </c>
      <c r="AP316" s="31">
        <v>3.6524869393277348</v>
      </c>
      <c r="AQ316" s="237">
        <v>3</v>
      </c>
      <c r="AR316" s="429" t="str">
        <f t="shared" si="316"/>
        <v xml:space="preserve">  </v>
      </c>
      <c r="AS316" s="498" t="s">
        <v>1042</v>
      </c>
      <c r="AT316" s="662" t="s">
        <v>178</v>
      </c>
      <c r="AU316" s="662" t="s">
        <v>178</v>
      </c>
      <c r="AV316" s="662" t="s">
        <v>178</v>
      </c>
      <c r="AW316" s="661" t="s">
        <v>2720</v>
      </c>
      <c r="AX316" s="661" t="s">
        <v>2720</v>
      </c>
      <c r="AY316" s="10"/>
      <c r="AZ316" s="334"/>
      <c r="BA316" s="662" t="s">
        <v>178</v>
      </c>
      <c r="BB316" s="662" t="s">
        <v>178</v>
      </c>
      <c r="BC316" s="662" t="s">
        <v>178</v>
      </c>
      <c r="BD316" s="661" t="s">
        <v>2720</v>
      </c>
      <c r="BE316" s="661" t="s">
        <v>2720</v>
      </c>
      <c r="BF316" s="10" t="str">
        <f t="shared" si="323"/>
        <v xml:space="preserve">  </v>
      </c>
      <c r="BG316" s="334"/>
      <c r="BH316" s="852" t="s">
        <v>178</v>
      </c>
      <c r="BI316" s="18" t="s">
        <v>1012</v>
      </c>
      <c r="BJ316" s="28">
        <v>8.8740175874255929</v>
      </c>
      <c r="BK316" s="28"/>
      <c r="BL316" s="28">
        <v>0.1</v>
      </c>
      <c r="BM316" s="28">
        <v>1</v>
      </c>
      <c r="BN316" s="31" t="str">
        <f t="shared" si="343"/>
        <v xml:space="preserve">  </v>
      </c>
      <c r="BP316" s="417" t="s">
        <v>1012</v>
      </c>
      <c r="BQ316" s="716">
        <v>9.5311480634766889E-3</v>
      </c>
      <c r="BS316" s="727">
        <v>6.0000000000000001E-3</v>
      </c>
      <c r="BT316" s="716">
        <v>0.01</v>
      </c>
      <c r="BU316" s="31" t="str">
        <f t="shared" si="355"/>
        <v>E, &lt;RL</v>
      </c>
      <c r="BV316" s="520"/>
      <c r="BW316" s="31">
        <f t="shared" si="356"/>
        <v>0.10740510675775811</v>
      </c>
      <c r="BX316" s="336"/>
      <c r="BY316" s="33">
        <v>290.24593499966676</v>
      </c>
      <c r="BZ316" s="31"/>
      <c r="CA316" s="680">
        <v>2</v>
      </c>
      <c r="CB316" s="680">
        <v>13</v>
      </c>
      <c r="CC316" s="680" t="str">
        <f t="shared" si="348"/>
        <v xml:space="preserve">  </v>
      </c>
      <c r="CD316" s="498"/>
      <c r="CE316" s="31">
        <v>947.36273183891205</v>
      </c>
      <c r="CF316" s="457"/>
      <c r="CG316" s="660">
        <v>0.5</v>
      </c>
      <c r="CH316" s="660">
        <v>3</v>
      </c>
      <c r="CI316" s="31" t="str">
        <f t="shared" si="326"/>
        <v xml:space="preserve">  </v>
      </c>
      <c r="CJ316" s="658"/>
      <c r="CK316" s="28">
        <v>0.59043722221541584</v>
      </c>
      <c r="CL316" s="227"/>
      <c r="CM316" s="227">
        <v>0.6</v>
      </c>
      <c r="CN316" s="227">
        <v>0.8</v>
      </c>
      <c r="CO316" s="31" t="str">
        <f t="shared" si="317"/>
        <v>&lt;MDL</v>
      </c>
      <c r="CP316" s="877"/>
      <c r="CQ316" s="28">
        <v>2.05598675592868</v>
      </c>
      <c r="CR316" s="28"/>
      <c r="CS316" s="227">
        <v>0.1</v>
      </c>
      <c r="CT316" s="464">
        <v>0.13</v>
      </c>
      <c r="CU316" s="31" t="str">
        <f t="shared" si="327"/>
        <v xml:space="preserve">  </v>
      </c>
      <c r="CW316" s="336">
        <f t="shared" si="357"/>
        <v>0.20342652592743246</v>
      </c>
      <c r="CX316" s="227">
        <v>3.9479635373434512</v>
      </c>
      <c r="CY316" s="227"/>
      <c r="CZ316" s="10">
        <v>1.2</v>
      </c>
      <c r="DA316" s="910">
        <v>0.7</v>
      </c>
      <c r="DB316" s="675" t="str">
        <f t="shared" si="350"/>
        <v xml:space="preserve">  </v>
      </c>
      <c r="DC316" s="519"/>
      <c r="DD316" s="28">
        <v>13.726765529840305</v>
      </c>
      <c r="DE316" s="28"/>
      <c r="DF316" s="28">
        <v>0.2</v>
      </c>
      <c r="DG316" s="28">
        <v>0.12</v>
      </c>
      <c r="DH316" s="28" t="str">
        <f t="shared" si="341"/>
        <v xml:space="preserve">  </v>
      </c>
      <c r="DI316" s="335"/>
      <c r="DJ316" s="31">
        <f t="shared" si="351"/>
        <v>1.3602132058621197</v>
      </c>
      <c r="DK316" s="550">
        <f t="shared" si="352"/>
        <v>1.448945062805614</v>
      </c>
      <c r="DL316" s="67"/>
    </row>
    <row r="317" spans="1:116" ht="45" x14ac:dyDescent="0.25">
      <c r="A317" s="536" t="s">
        <v>2325</v>
      </c>
      <c r="B317" s="169" t="s">
        <v>1454</v>
      </c>
      <c r="C317" s="104" t="s">
        <v>585</v>
      </c>
      <c r="D317" s="104">
        <v>7</v>
      </c>
      <c r="E317" s="218">
        <v>1500624</v>
      </c>
      <c r="F317" s="421">
        <v>4</v>
      </c>
      <c r="G317" s="103">
        <v>11452600</v>
      </c>
      <c r="H317" s="103">
        <v>201502071521</v>
      </c>
      <c r="I317" s="420" t="s">
        <v>656</v>
      </c>
      <c r="J317" s="103"/>
      <c r="K317" s="663" t="s">
        <v>2556</v>
      </c>
      <c r="L317" s="212" t="s">
        <v>1658</v>
      </c>
      <c r="M317" s="104"/>
      <c r="N317" s="104"/>
      <c r="O317" s="104" t="s">
        <v>40</v>
      </c>
      <c r="P317" s="158">
        <v>42042</v>
      </c>
      <c r="Q317" s="113">
        <v>0.63958333333333328</v>
      </c>
      <c r="R317" s="104" t="s">
        <v>1013</v>
      </c>
      <c r="S317" s="238" t="s">
        <v>1037</v>
      </c>
      <c r="T317" s="105">
        <v>126</v>
      </c>
      <c r="U317" s="254">
        <v>307.8</v>
      </c>
      <c r="V317" s="105">
        <f t="shared" si="347"/>
        <v>181.8</v>
      </c>
      <c r="W317" s="125">
        <v>52</v>
      </c>
      <c r="X317" s="107">
        <f t="shared" si="329"/>
        <v>3496.1538461538466</v>
      </c>
      <c r="Y317" s="281" t="str">
        <f t="shared" si="314"/>
        <v xml:space="preserve">  </v>
      </c>
      <c r="Z317" s="125"/>
      <c r="AA317" s="238">
        <v>127.5</v>
      </c>
      <c r="AB317" s="254">
        <v>292.39999999999998</v>
      </c>
      <c r="AC317" s="238">
        <v>164.89999999999998</v>
      </c>
      <c r="AD317" s="105">
        <v>48</v>
      </c>
      <c r="AE317" s="105">
        <f t="shared" si="353"/>
        <v>3435.4166666666661</v>
      </c>
      <c r="AF317" s="281" t="str">
        <f t="shared" si="315"/>
        <v xml:space="preserve">  </v>
      </c>
      <c r="AG317" s="125"/>
      <c r="AH317" s="105">
        <v>126.7</v>
      </c>
      <c r="AI317" s="254">
        <v>276.39999999999998</v>
      </c>
      <c r="AJ317" s="238">
        <v>149.69999999999999</v>
      </c>
      <c r="AK317" s="238">
        <v>42</v>
      </c>
      <c r="AL317" s="105">
        <f t="shared" si="354"/>
        <v>3564.2857142857138</v>
      </c>
      <c r="AM317" s="281" t="str">
        <f t="shared" si="308"/>
        <v xml:space="preserve">  </v>
      </c>
      <c r="AN317" s="105">
        <v>3498.618742368742</v>
      </c>
      <c r="AO317" s="105">
        <v>64.469873922420163</v>
      </c>
      <c r="AP317" s="105">
        <v>1.8427236195153633</v>
      </c>
      <c r="AQ317" s="238">
        <v>3</v>
      </c>
      <c r="AR317" s="429" t="str">
        <f t="shared" si="316"/>
        <v xml:space="preserve">  </v>
      </c>
      <c r="AS317" s="500"/>
      <c r="AT317" s="662" t="s">
        <v>178</v>
      </c>
      <c r="AU317" s="662" t="s">
        <v>178</v>
      </c>
      <c r="AV317" s="662" t="s">
        <v>178</v>
      </c>
      <c r="AW317" s="661" t="s">
        <v>2720</v>
      </c>
      <c r="AX317" s="661" t="s">
        <v>2720</v>
      </c>
      <c r="AY317" s="10"/>
      <c r="AZ317" s="334"/>
      <c r="BA317" s="662" t="s">
        <v>178</v>
      </c>
      <c r="BB317" s="662" t="s">
        <v>178</v>
      </c>
      <c r="BC317" s="662" t="s">
        <v>178</v>
      </c>
      <c r="BD317" s="661" t="s">
        <v>2720</v>
      </c>
      <c r="BE317" s="661" t="s">
        <v>2720</v>
      </c>
      <c r="BF317" s="10" t="str">
        <f t="shared" si="323"/>
        <v xml:space="preserve">  </v>
      </c>
      <c r="BG317" s="334"/>
      <c r="BH317" s="852" t="s">
        <v>178</v>
      </c>
      <c r="BI317" s="18" t="s">
        <v>1032</v>
      </c>
      <c r="BJ317" s="28">
        <v>7.7950229488575644</v>
      </c>
      <c r="BK317" s="28"/>
      <c r="BL317" s="28">
        <v>0.1</v>
      </c>
      <c r="BM317" s="28">
        <v>1</v>
      </c>
      <c r="BN317" s="31" t="str">
        <f t="shared" si="343"/>
        <v xml:space="preserve">  </v>
      </c>
      <c r="BP317" s="159" t="s">
        <v>1013</v>
      </c>
      <c r="BQ317" s="733">
        <v>3.3099907769038239E-3</v>
      </c>
      <c r="BR317" s="733"/>
      <c r="BS317" s="727">
        <v>6.0000000000000001E-3</v>
      </c>
      <c r="BT317" s="716">
        <v>0.01</v>
      </c>
      <c r="BU317" s="31" t="str">
        <f t="shared" si="355"/>
        <v>&lt;MDL</v>
      </c>
      <c r="BV317" s="520"/>
      <c r="BW317" s="31" t="s">
        <v>79</v>
      </c>
      <c r="BX317" s="771"/>
      <c r="BY317" s="33">
        <v>254.28251987700108</v>
      </c>
      <c r="BZ317" s="31"/>
      <c r="CA317" s="680">
        <v>2</v>
      </c>
      <c r="CB317" s="680">
        <v>13</v>
      </c>
      <c r="CC317" s="680" t="str">
        <f t="shared" si="348"/>
        <v xml:space="preserve">  </v>
      </c>
      <c r="CD317" s="498"/>
      <c r="CE317" s="31">
        <v>889.01080987766932</v>
      </c>
      <c r="CF317" s="107"/>
      <c r="CG317" s="660">
        <v>0.5</v>
      </c>
      <c r="CH317" s="660">
        <v>3</v>
      </c>
      <c r="CI317" s="31" t="str">
        <f t="shared" si="326"/>
        <v xml:space="preserve">  </v>
      </c>
      <c r="CJ317" s="828"/>
      <c r="CK317" s="28">
        <v>0.57224922015001145</v>
      </c>
      <c r="CL317" s="108"/>
      <c r="CM317" s="227">
        <v>0.6</v>
      </c>
      <c r="CN317" s="227">
        <v>0.8</v>
      </c>
      <c r="CO317" s="31" t="str">
        <f t="shared" si="317"/>
        <v>&lt;MDL</v>
      </c>
      <c r="CP317" s="878"/>
      <c r="CQ317" s="801">
        <v>1.9659145083903515</v>
      </c>
      <c r="CR317" s="801"/>
      <c r="CS317" s="227">
        <v>0.1</v>
      </c>
      <c r="CT317" s="464">
        <v>0.13</v>
      </c>
      <c r="CU317" s="31" t="str">
        <f t="shared" si="327"/>
        <v xml:space="preserve">  </v>
      </c>
      <c r="CW317" s="336">
        <f t="shared" si="357"/>
        <v>0.22504465522318007</v>
      </c>
      <c r="CX317" s="108">
        <v>3.6404628767879141</v>
      </c>
      <c r="CY317" s="108"/>
      <c r="CZ317" s="10">
        <v>1.2</v>
      </c>
      <c r="DA317" s="910">
        <v>0.7</v>
      </c>
      <c r="DB317" s="675" t="str">
        <f t="shared" si="350"/>
        <v xml:space="preserve">  </v>
      </c>
      <c r="DC317" s="480"/>
      <c r="DD317" s="28">
        <v>12.975649825122636</v>
      </c>
      <c r="DE317" s="28"/>
      <c r="DF317" s="28">
        <v>0.2</v>
      </c>
      <c r="DG317" s="28">
        <v>0.12</v>
      </c>
      <c r="DH317" s="28" t="str">
        <f t="shared" si="341"/>
        <v xml:space="preserve">  </v>
      </c>
      <c r="DI317" s="335"/>
      <c r="DJ317" s="105">
        <f t="shared" si="351"/>
        <v>1.4316606892793264</v>
      </c>
      <c r="DK317" s="924">
        <f t="shared" si="352"/>
        <v>1.4595604103968238</v>
      </c>
      <c r="DL317" s="50"/>
    </row>
    <row r="318" spans="1:116" ht="45" x14ac:dyDescent="0.25">
      <c r="A318" s="536" t="s">
        <v>2326</v>
      </c>
      <c r="B318" s="173" t="s">
        <v>1455</v>
      </c>
      <c r="C318" s="419" t="s">
        <v>584</v>
      </c>
      <c r="D318" s="419">
        <v>9</v>
      </c>
      <c r="E318" s="213">
        <v>1503010</v>
      </c>
      <c r="F318" s="421">
        <v>1</v>
      </c>
      <c r="G318" s="420">
        <v>11452600</v>
      </c>
      <c r="H318" s="420">
        <v>201502071640</v>
      </c>
      <c r="I318" s="420" t="s">
        <v>656</v>
      </c>
      <c r="J318" s="420"/>
      <c r="K318" s="663" t="s">
        <v>2556</v>
      </c>
      <c r="L318" s="163" t="s">
        <v>1658</v>
      </c>
      <c r="M318" s="419"/>
      <c r="N318" s="419"/>
      <c r="O318" s="419"/>
      <c r="P318" s="117">
        <v>42042</v>
      </c>
      <c r="Q318" s="112">
        <v>0.69444444444444453</v>
      </c>
      <c r="R318" s="419" t="s">
        <v>1014</v>
      </c>
      <c r="S318" s="237" t="s">
        <v>1014</v>
      </c>
      <c r="T318" s="31">
        <v>127.9</v>
      </c>
      <c r="U318" s="251">
        <v>218.70000000000002</v>
      </c>
      <c r="V318" s="31">
        <f t="shared" si="347"/>
        <v>90.800000000000011</v>
      </c>
      <c r="W318" s="464">
        <v>26</v>
      </c>
      <c r="X318" s="457">
        <f t="shared" si="329"/>
        <v>3492.3076923076928</v>
      </c>
      <c r="Y318" s="281" t="str">
        <f t="shared" si="314"/>
        <v xml:space="preserve">  </v>
      </c>
      <c r="Z318" s="464"/>
      <c r="AA318" s="237">
        <v>125.9</v>
      </c>
      <c r="AB318" s="251">
        <v>249.79999999999998</v>
      </c>
      <c r="AC318" s="237">
        <v>123.89999999999998</v>
      </c>
      <c r="AD318" s="31">
        <v>32</v>
      </c>
      <c r="AE318" s="31">
        <f t="shared" si="353"/>
        <v>3871.8749999999991</v>
      </c>
      <c r="AF318" s="281" t="str">
        <f t="shared" si="315"/>
        <v xml:space="preserve">  </v>
      </c>
      <c r="AG318" s="464"/>
      <c r="AH318" s="31">
        <v>128.4</v>
      </c>
      <c r="AI318" s="251">
        <v>264.60000000000002</v>
      </c>
      <c r="AJ318" s="237">
        <v>136.20000000000002</v>
      </c>
      <c r="AK318" s="237">
        <v>26</v>
      </c>
      <c r="AL318" s="31">
        <f t="shared" si="354"/>
        <v>5238.461538461539</v>
      </c>
      <c r="AM318" s="281" t="str">
        <f t="shared" si="308"/>
        <v xml:space="preserve">  </v>
      </c>
      <c r="AN318" s="31">
        <v>4200.8814102564102</v>
      </c>
      <c r="AO318" s="31">
        <v>918.39383006519472</v>
      </c>
      <c r="AP318" s="31">
        <v>21.861931827519467</v>
      </c>
      <c r="AQ318" s="237">
        <v>3</v>
      </c>
      <c r="AR318" s="429" t="str">
        <f t="shared" si="316"/>
        <v xml:space="preserve">  </v>
      </c>
      <c r="AS318" s="498"/>
      <c r="AT318" s="662" t="s">
        <v>178</v>
      </c>
      <c r="AU318" s="662" t="s">
        <v>178</v>
      </c>
      <c r="AV318" s="662" t="s">
        <v>178</v>
      </c>
      <c r="AW318" s="661" t="s">
        <v>2720</v>
      </c>
      <c r="AX318" s="661" t="s">
        <v>2720</v>
      </c>
      <c r="AY318" s="10"/>
      <c r="AZ318" s="334"/>
      <c r="BA318" s="662" t="s">
        <v>178</v>
      </c>
      <c r="BB318" s="662" t="s">
        <v>178</v>
      </c>
      <c r="BC318" s="662" t="s">
        <v>178</v>
      </c>
      <c r="BD318" s="661" t="s">
        <v>2720</v>
      </c>
      <c r="BE318" s="661" t="s">
        <v>2720</v>
      </c>
      <c r="BF318" s="10" t="str">
        <f t="shared" si="323"/>
        <v xml:space="preserve">  </v>
      </c>
      <c r="BG318" s="334"/>
      <c r="BH318" s="852" t="s">
        <v>178</v>
      </c>
      <c r="BI318" s="18" t="s">
        <v>1014</v>
      </c>
      <c r="BJ318" s="28">
        <v>8.333250949795163</v>
      </c>
      <c r="BK318" s="28"/>
      <c r="BL318" s="28">
        <v>0.1</v>
      </c>
      <c r="BM318" s="28">
        <v>1</v>
      </c>
      <c r="BN318" s="31" t="str">
        <f t="shared" si="343"/>
        <v xml:space="preserve">  </v>
      </c>
      <c r="BP318" s="417" t="s">
        <v>1014</v>
      </c>
      <c r="BQ318" s="716">
        <v>7.0647667597006927E-2</v>
      </c>
      <c r="BS318" s="727">
        <v>6.0000000000000001E-3</v>
      </c>
      <c r="BT318" s="716">
        <v>0.01</v>
      </c>
      <c r="BU318" s="31" t="str">
        <f t="shared" si="355"/>
        <v xml:space="preserve">  </v>
      </c>
      <c r="BV318" s="520"/>
      <c r="BW318" s="31">
        <f t="shared" si="356"/>
        <v>0.84778039234188052</v>
      </c>
      <c r="BX318" s="336"/>
      <c r="BY318" s="33">
        <v>258.88551211246062</v>
      </c>
      <c r="BZ318" s="31"/>
      <c r="CA318" s="680">
        <v>2</v>
      </c>
      <c r="CB318" s="680">
        <v>13</v>
      </c>
      <c r="CC318" s="680" t="str">
        <f t="shared" si="348"/>
        <v xml:space="preserve">  </v>
      </c>
      <c r="CD318" s="498"/>
      <c r="CE318" s="31">
        <v>904.1078653773626</v>
      </c>
      <c r="CF318" s="457"/>
      <c r="CG318" s="660">
        <v>0.5</v>
      </c>
      <c r="CH318" s="660">
        <v>3</v>
      </c>
      <c r="CI318" s="31" t="str">
        <f t="shared" si="326"/>
        <v xml:space="preserve">  </v>
      </c>
      <c r="CJ318" s="658"/>
      <c r="CK318" s="28">
        <v>0.68491250136204607</v>
      </c>
      <c r="CL318" s="227"/>
      <c r="CM318" s="227">
        <v>0.6</v>
      </c>
      <c r="CN318" s="227">
        <v>0.8</v>
      </c>
      <c r="CO318" s="31" t="str">
        <f t="shared" si="317"/>
        <v>E, &lt;RL</v>
      </c>
      <c r="CP318" s="877"/>
      <c r="CQ318" s="28">
        <v>2.6518955912111717</v>
      </c>
      <c r="CR318" s="28"/>
      <c r="CS318" s="227">
        <v>0.1</v>
      </c>
      <c r="CT318" s="464">
        <v>0.13</v>
      </c>
      <c r="CU318" s="31" t="str">
        <f t="shared" si="327"/>
        <v xml:space="preserve">  </v>
      </c>
      <c r="CW318" s="336">
        <f t="shared" si="357"/>
        <v>0.26456192769277798</v>
      </c>
      <c r="CX318" s="227">
        <v>4.4773263782974571</v>
      </c>
      <c r="CY318" s="227"/>
      <c r="CZ318" s="10">
        <v>1.2</v>
      </c>
      <c r="DA318" s="910">
        <v>0.7</v>
      </c>
      <c r="DB318" s="675" t="str">
        <f t="shared" si="350"/>
        <v xml:space="preserve">  </v>
      </c>
      <c r="DC318" s="519"/>
      <c r="DD318" s="28">
        <v>23.454302027850531</v>
      </c>
      <c r="DE318" s="28"/>
      <c r="DF318" s="28">
        <v>0.2</v>
      </c>
      <c r="DG318" s="28">
        <v>0.12</v>
      </c>
      <c r="DH318" s="28" t="str">
        <f t="shared" si="341"/>
        <v xml:space="preserve">  </v>
      </c>
      <c r="DI318" s="335"/>
      <c r="DJ318" s="31">
        <f t="shared" si="351"/>
        <v>1.7294619315554798</v>
      </c>
      <c r="DK318" s="550">
        <f t="shared" si="352"/>
        <v>2.5941928973332198</v>
      </c>
      <c r="DL318" s="67"/>
    </row>
    <row r="319" spans="1:116" ht="45" x14ac:dyDescent="0.25">
      <c r="A319" s="536" t="s">
        <v>2327</v>
      </c>
      <c r="B319" s="173" t="s">
        <v>1456</v>
      </c>
      <c r="C319" s="419" t="s">
        <v>584</v>
      </c>
      <c r="D319" s="419">
        <v>9</v>
      </c>
      <c r="E319" s="213">
        <v>1503009</v>
      </c>
      <c r="F319" s="421">
        <v>1</v>
      </c>
      <c r="G319" s="420">
        <v>11452900</v>
      </c>
      <c r="H319" s="420">
        <v>201502081130</v>
      </c>
      <c r="I319" s="420" t="s">
        <v>656</v>
      </c>
      <c r="J319" s="420"/>
      <c r="K319" s="663" t="s">
        <v>2558</v>
      </c>
      <c r="L319" s="165" t="s">
        <v>729</v>
      </c>
      <c r="M319" s="419"/>
      <c r="N319" s="419"/>
      <c r="O319" s="419"/>
      <c r="P319" s="117">
        <v>42043</v>
      </c>
      <c r="Q319" s="112">
        <v>0.47916666666666669</v>
      </c>
      <c r="R319" s="419" t="s">
        <v>1015</v>
      </c>
      <c r="S319" s="237" t="s">
        <v>1015</v>
      </c>
      <c r="T319" s="31">
        <v>126.8</v>
      </c>
      <c r="U319" s="251">
        <v>183.60000000000002</v>
      </c>
      <c r="V319" s="31">
        <f t="shared" si="347"/>
        <v>56.800000000000026</v>
      </c>
      <c r="W319" s="464">
        <v>72</v>
      </c>
      <c r="X319" s="457">
        <f t="shared" si="329"/>
        <v>788.88888888888926</v>
      </c>
      <c r="Y319" s="281" t="str">
        <f t="shared" si="314"/>
        <v xml:space="preserve">  </v>
      </c>
      <c r="Z319" s="464"/>
      <c r="AA319" s="237">
        <v>127.3</v>
      </c>
      <c r="AB319" s="251">
        <v>174.4</v>
      </c>
      <c r="AC319" s="237">
        <v>47.100000000000009</v>
      </c>
      <c r="AD319" s="31">
        <v>58</v>
      </c>
      <c r="AE319" s="31">
        <f t="shared" si="353"/>
        <v>812.06896551724151</v>
      </c>
      <c r="AF319" s="281" t="str">
        <f t="shared" si="315"/>
        <v xml:space="preserve">  </v>
      </c>
      <c r="AG319" s="464"/>
      <c r="AH319" s="31">
        <v>123.7</v>
      </c>
      <c r="AI319" s="251">
        <v>169.9</v>
      </c>
      <c r="AJ319" s="237">
        <v>46.2</v>
      </c>
      <c r="AK319" s="237">
        <v>60</v>
      </c>
      <c r="AL319" s="31">
        <f t="shared" si="354"/>
        <v>770.00000000000011</v>
      </c>
      <c r="AM319" s="281" t="str">
        <f t="shared" si="308"/>
        <v xml:space="preserve">  </v>
      </c>
      <c r="AN319" s="31">
        <v>790.31928480204363</v>
      </c>
      <c r="AO319" s="31">
        <v>21.070927584565133</v>
      </c>
      <c r="AP319" s="31">
        <v>2.6661284862665227</v>
      </c>
      <c r="AQ319" s="237">
        <v>3</v>
      </c>
      <c r="AR319" s="429" t="str">
        <f t="shared" si="316"/>
        <v xml:space="preserve">  </v>
      </c>
      <c r="AS319" s="498"/>
      <c r="AT319" s="662" t="s">
        <v>178</v>
      </c>
      <c r="AU319" s="662" t="s">
        <v>178</v>
      </c>
      <c r="AV319" s="662" t="s">
        <v>178</v>
      </c>
      <c r="AW319" s="661" t="s">
        <v>2720</v>
      </c>
      <c r="AX319" s="661" t="s">
        <v>2720</v>
      </c>
      <c r="AY319" s="10"/>
      <c r="AZ319" s="334"/>
      <c r="BA319" s="662" t="s">
        <v>178</v>
      </c>
      <c r="BB319" s="662" t="s">
        <v>178</v>
      </c>
      <c r="BC319" s="662" t="s">
        <v>178</v>
      </c>
      <c r="BD319" s="661" t="s">
        <v>2720</v>
      </c>
      <c r="BE319" s="661" t="s">
        <v>2720</v>
      </c>
      <c r="BF319" s="10" t="str">
        <f t="shared" si="323"/>
        <v xml:space="preserve">  </v>
      </c>
      <c r="BG319" s="334"/>
      <c r="BH319" s="852" t="s">
        <v>178</v>
      </c>
      <c r="BI319" s="18" t="s">
        <v>1015</v>
      </c>
      <c r="BJ319" s="28">
        <v>14.239396523659964</v>
      </c>
      <c r="BK319" s="28"/>
      <c r="BL319" s="28">
        <v>0.1</v>
      </c>
      <c r="BM319" s="28">
        <v>1</v>
      </c>
      <c r="BN319" s="31" t="str">
        <f t="shared" si="343"/>
        <v xml:space="preserve">  </v>
      </c>
      <c r="BP319" s="417" t="s">
        <v>1015</v>
      </c>
      <c r="BQ319" s="716">
        <v>5.7378569295443257E-2</v>
      </c>
      <c r="BS319" s="727">
        <v>6.0000000000000001E-3</v>
      </c>
      <c r="BT319" s="716">
        <v>0.01</v>
      </c>
      <c r="BU319" s="31" t="str">
        <f t="shared" si="355"/>
        <v xml:space="preserve">  </v>
      </c>
      <c r="BV319" s="520"/>
      <c r="BW319" s="31">
        <f t="shared" si="356"/>
        <v>0.40295646799429946</v>
      </c>
      <c r="BX319" s="336"/>
      <c r="BY319" s="33">
        <v>324.32228653535037</v>
      </c>
      <c r="BZ319" s="31"/>
      <c r="CA319" s="680">
        <v>2</v>
      </c>
      <c r="CB319" s="680">
        <v>13</v>
      </c>
      <c r="CC319" s="680" t="str">
        <f t="shared" si="348"/>
        <v xml:space="preserve">  </v>
      </c>
      <c r="CD319" s="498"/>
      <c r="CE319" s="31">
        <v>255.85424826677655</v>
      </c>
      <c r="CF319" s="457"/>
      <c r="CG319" s="660">
        <v>0.5</v>
      </c>
      <c r="CH319" s="660">
        <v>3</v>
      </c>
      <c r="CI319" s="31" t="str">
        <f t="shared" si="326"/>
        <v xml:space="preserve">  </v>
      </c>
      <c r="CJ319" s="658"/>
      <c r="CK319" s="28">
        <v>0.69449879700459605</v>
      </c>
      <c r="CL319" s="227"/>
      <c r="CM319" s="227">
        <v>0.6</v>
      </c>
      <c r="CN319" s="227">
        <v>0.8</v>
      </c>
      <c r="CO319" s="31" t="str">
        <f t="shared" si="317"/>
        <v>E, &lt;RL</v>
      </c>
      <c r="CP319" s="877"/>
      <c r="CQ319" s="28">
        <v>0.563980919636491</v>
      </c>
      <c r="CR319" s="28"/>
      <c r="CS319" s="227">
        <v>0.1</v>
      </c>
      <c r="CT319" s="464">
        <v>0.13</v>
      </c>
      <c r="CU319" s="31" t="str">
        <f t="shared" si="327"/>
        <v xml:space="preserve">  </v>
      </c>
      <c r="CW319" s="336">
        <f t="shared" si="357"/>
        <v>0.21413847454756929</v>
      </c>
      <c r="CX319" s="28">
        <v>6.6857495782950025</v>
      </c>
      <c r="CY319" s="227"/>
      <c r="CZ319" s="10">
        <v>1.2</v>
      </c>
      <c r="DA319" s="910">
        <v>0.7</v>
      </c>
      <c r="DB319" s="675" t="str">
        <f t="shared" si="350"/>
        <v xml:space="preserve">  </v>
      </c>
      <c r="DC319" s="519"/>
      <c r="DD319" s="28">
        <v>5.1480271752871518</v>
      </c>
      <c r="DE319" s="28"/>
      <c r="DF319" s="28">
        <v>0.2</v>
      </c>
      <c r="DG319" s="28">
        <v>0.12</v>
      </c>
      <c r="DH319" s="28" t="str">
        <f t="shared" si="341"/>
        <v xml:space="preserve">  </v>
      </c>
      <c r="DI319" s="335"/>
      <c r="DJ319" s="31">
        <f t="shared" si="351"/>
        <v>2.0614524057896562</v>
      </c>
      <c r="DK319" s="550">
        <f t="shared" si="352"/>
        <v>2.0120936862144099</v>
      </c>
      <c r="DL319" s="67"/>
    </row>
    <row r="320" spans="1:116" ht="45" x14ac:dyDescent="0.25">
      <c r="A320" s="536" t="s">
        <v>2328</v>
      </c>
      <c r="B320" s="173" t="s">
        <v>1457</v>
      </c>
      <c r="C320" s="419" t="s">
        <v>584</v>
      </c>
      <c r="D320" s="419">
        <v>9</v>
      </c>
      <c r="E320" s="213">
        <v>1503008</v>
      </c>
      <c r="F320" s="421">
        <v>1</v>
      </c>
      <c r="G320" s="420">
        <v>11452600</v>
      </c>
      <c r="H320" s="420">
        <v>201502081320</v>
      </c>
      <c r="I320" s="420" t="s">
        <v>656</v>
      </c>
      <c r="J320" s="420"/>
      <c r="K320" s="663" t="s">
        <v>2556</v>
      </c>
      <c r="L320" s="163" t="s">
        <v>1658</v>
      </c>
      <c r="M320" s="419"/>
      <c r="N320" s="419"/>
      <c r="O320" s="419"/>
      <c r="P320" s="117">
        <v>42043</v>
      </c>
      <c r="Q320" s="112">
        <v>0.55555555555555558</v>
      </c>
      <c r="R320" s="419" t="s">
        <v>1016</v>
      </c>
      <c r="S320" s="237" t="s">
        <v>1016</v>
      </c>
      <c r="T320" s="31">
        <v>121.9</v>
      </c>
      <c r="U320" s="251">
        <v>157.9</v>
      </c>
      <c r="V320" s="31">
        <f t="shared" si="347"/>
        <v>36</v>
      </c>
      <c r="W320" s="464">
        <v>70</v>
      </c>
      <c r="X320" s="457">
        <f t="shared" si="329"/>
        <v>514.28571428571422</v>
      </c>
      <c r="Y320" s="281" t="str">
        <f t="shared" si="314"/>
        <v xml:space="preserve">  </v>
      </c>
      <c r="Z320" s="464"/>
      <c r="AA320" s="237">
        <v>124.6</v>
      </c>
      <c r="AB320" s="251">
        <v>176.3</v>
      </c>
      <c r="AC320" s="237">
        <v>51.700000000000017</v>
      </c>
      <c r="AD320" s="31">
        <v>98</v>
      </c>
      <c r="AE320" s="31">
        <f t="shared" si="353"/>
        <v>527.55102040816337</v>
      </c>
      <c r="AF320" s="281" t="str">
        <f t="shared" si="315"/>
        <v xml:space="preserve">  </v>
      </c>
      <c r="AG320" s="464"/>
      <c r="AH320" s="31">
        <v>122.6</v>
      </c>
      <c r="AI320" s="251">
        <v>172.2</v>
      </c>
      <c r="AJ320" s="237">
        <v>49.599999999999994</v>
      </c>
      <c r="AK320" s="237">
        <v>96</v>
      </c>
      <c r="AL320" s="31">
        <f t="shared" si="354"/>
        <v>516.66666666666663</v>
      </c>
      <c r="AM320" s="281" t="str">
        <f t="shared" si="308"/>
        <v xml:space="preserve">  </v>
      </c>
      <c r="AN320" s="31">
        <v>519.50113378684807</v>
      </c>
      <c r="AO320" s="31">
        <v>7.0723220742634432</v>
      </c>
      <c r="AP320" s="31">
        <v>1.3613679767569526</v>
      </c>
      <c r="AQ320" s="237">
        <v>3</v>
      </c>
      <c r="AR320" s="429" t="str">
        <f t="shared" si="316"/>
        <v xml:space="preserve">  </v>
      </c>
      <c r="AS320" s="498"/>
      <c r="AT320" s="662" t="s">
        <v>178</v>
      </c>
      <c r="AU320" s="662" t="s">
        <v>178</v>
      </c>
      <c r="AV320" s="662" t="s">
        <v>178</v>
      </c>
      <c r="AW320" s="661" t="s">
        <v>2720</v>
      </c>
      <c r="AX320" s="661" t="s">
        <v>2720</v>
      </c>
      <c r="AY320" s="10"/>
      <c r="AZ320" s="334"/>
      <c r="BA320" s="662" t="s">
        <v>178</v>
      </c>
      <c r="BB320" s="662" t="s">
        <v>178</v>
      </c>
      <c r="BC320" s="662" t="s">
        <v>178</v>
      </c>
      <c r="BD320" s="661" t="s">
        <v>2720</v>
      </c>
      <c r="BE320" s="661" t="s">
        <v>2720</v>
      </c>
      <c r="BF320" s="10" t="str">
        <f t="shared" si="323"/>
        <v xml:space="preserve">  </v>
      </c>
      <c r="BG320" s="334"/>
      <c r="BH320" s="852" t="s">
        <v>178</v>
      </c>
      <c r="BI320" s="18" t="s">
        <v>1016</v>
      </c>
      <c r="BJ320" s="28">
        <v>7.5260026734479499</v>
      </c>
      <c r="BK320" s="28"/>
      <c r="BL320" s="28">
        <v>0.1</v>
      </c>
      <c r="BM320" s="28">
        <v>1</v>
      </c>
      <c r="BN320" s="31" t="str">
        <f t="shared" si="343"/>
        <v xml:space="preserve">  </v>
      </c>
      <c r="BP320" s="417" t="s">
        <v>1016</v>
      </c>
      <c r="BQ320" s="716">
        <v>4.4454197213071547E-2</v>
      </c>
      <c r="BS320" s="727">
        <v>6.0000000000000001E-3</v>
      </c>
      <c r="BT320" s="716">
        <v>0.01</v>
      </c>
      <c r="BU320" s="31" t="str">
        <f t="shared" si="355"/>
        <v xml:space="preserve">  </v>
      </c>
      <c r="BV320" s="520"/>
      <c r="BW320" s="31">
        <f t="shared" si="356"/>
        <v>0.59067474650132401</v>
      </c>
      <c r="BX320" s="336"/>
      <c r="BY320" s="33">
        <v>289.87949732911193</v>
      </c>
      <c r="BZ320" s="31"/>
      <c r="CA320" s="680">
        <v>2</v>
      </c>
      <c r="CB320" s="680">
        <v>13</v>
      </c>
      <c r="CC320" s="680" t="str">
        <f t="shared" si="348"/>
        <v xml:space="preserve">  </v>
      </c>
      <c r="CD320" s="498"/>
      <c r="CE320" s="31">
        <v>149.08088434068611</v>
      </c>
      <c r="CF320" s="457"/>
      <c r="CG320" s="660">
        <v>0.5</v>
      </c>
      <c r="CH320" s="660">
        <v>3</v>
      </c>
      <c r="CI320" s="31" t="str">
        <f t="shared" si="326"/>
        <v xml:space="preserve">  </v>
      </c>
      <c r="CJ320" s="658"/>
      <c r="CK320" s="28">
        <v>0.94816010736183176</v>
      </c>
      <c r="CL320" s="227"/>
      <c r="CM320" s="227">
        <v>0.6</v>
      </c>
      <c r="CN320" s="227">
        <v>0.8</v>
      </c>
      <c r="CO320" s="31" t="str">
        <f t="shared" si="317"/>
        <v xml:space="preserve">  </v>
      </c>
      <c r="CP320" s="877"/>
      <c r="CQ320" s="28">
        <v>0.50020283214904815</v>
      </c>
      <c r="CR320" s="28"/>
      <c r="CS320" s="227">
        <v>0.1</v>
      </c>
      <c r="CT320" s="464">
        <v>0.13</v>
      </c>
      <c r="CU320" s="31" t="str">
        <f t="shared" si="327"/>
        <v xml:space="preserve">  </v>
      </c>
      <c r="CW320" s="336">
        <f t="shared" si="357"/>
        <v>0.32708767474001349</v>
      </c>
      <c r="CX320" s="28">
        <v>5.586209622496999</v>
      </c>
      <c r="CY320" s="227"/>
      <c r="CZ320" s="10">
        <v>1.2</v>
      </c>
      <c r="DA320" s="910">
        <v>0.7</v>
      </c>
      <c r="DB320" s="675" t="str">
        <f t="shared" si="350"/>
        <v xml:space="preserve">  </v>
      </c>
      <c r="DC320" s="519"/>
      <c r="DD320" s="28">
        <v>2.8862083049567819</v>
      </c>
      <c r="DE320" s="28"/>
      <c r="DF320" s="28">
        <v>0.2</v>
      </c>
      <c r="DG320" s="28">
        <v>0.12</v>
      </c>
      <c r="DH320" s="28" t="str">
        <f t="shared" si="341"/>
        <v xml:space="preserve">  </v>
      </c>
      <c r="DI320" s="335"/>
      <c r="DJ320" s="31">
        <f t="shared" si="351"/>
        <v>1.9270799328573243</v>
      </c>
      <c r="DK320" s="550">
        <f t="shared" si="352"/>
        <v>1.936001599213145</v>
      </c>
      <c r="DL320" s="67"/>
    </row>
    <row r="321" spans="1:116" ht="45" x14ac:dyDescent="0.25">
      <c r="A321" s="536" t="s">
        <v>2329</v>
      </c>
      <c r="B321" s="173" t="s">
        <v>1458</v>
      </c>
      <c r="C321" s="419" t="s">
        <v>584</v>
      </c>
      <c r="D321" s="419">
        <v>9</v>
      </c>
      <c r="E321" s="213">
        <v>1503007</v>
      </c>
      <c r="F321" s="421">
        <v>1</v>
      </c>
      <c r="G321" s="420">
        <v>11452600</v>
      </c>
      <c r="H321" s="420">
        <v>201502091210</v>
      </c>
      <c r="I321" s="420" t="s">
        <v>656</v>
      </c>
      <c r="J321" s="420"/>
      <c r="K321" s="663" t="s">
        <v>2556</v>
      </c>
      <c r="L321" s="163" t="s">
        <v>1658</v>
      </c>
      <c r="M321" s="419"/>
      <c r="N321" s="419"/>
      <c r="O321" s="419"/>
      <c r="P321" s="117">
        <v>42044</v>
      </c>
      <c r="Q321" s="112">
        <v>0.50694444444444442</v>
      </c>
      <c r="R321" s="419" t="s">
        <v>1017</v>
      </c>
      <c r="S321" s="237" t="s">
        <v>1017</v>
      </c>
      <c r="T321" s="31">
        <v>122.4</v>
      </c>
      <c r="U321" s="251">
        <v>187.20000000000002</v>
      </c>
      <c r="V321" s="31">
        <f t="shared" si="347"/>
        <v>64.800000000000011</v>
      </c>
      <c r="W321" s="464">
        <v>62</v>
      </c>
      <c r="X321" s="457">
        <f t="shared" si="329"/>
        <v>1045.1612903225807</v>
      </c>
      <c r="Y321" s="281" t="str">
        <f t="shared" si="314"/>
        <v xml:space="preserve">  </v>
      </c>
      <c r="Z321" s="464"/>
      <c r="AA321" s="237">
        <v>126.6</v>
      </c>
      <c r="AB321" s="251">
        <v>190.29999999999998</v>
      </c>
      <c r="AC321" s="237">
        <v>63.699999999999989</v>
      </c>
      <c r="AD321" s="31">
        <v>62</v>
      </c>
      <c r="AE321" s="31">
        <f t="shared" si="353"/>
        <v>1027.4193548387095</v>
      </c>
      <c r="AF321" s="281" t="str">
        <f t="shared" si="315"/>
        <v xml:space="preserve">  </v>
      </c>
      <c r="AG321" s="464"/>
      <c r="AH321" s="31">
        <v>127.8</v>
      </c>
      <c r="AI321" s="251">
        <v>196</v>
      </c>
      <c r="AJ321" s="237">
        <v>68.2</v>
      </c>
      <c r="AK321" s="237">
        <v>66</v>
      </c>
      <c r="AL321" s="31">
        <f t="shared" si="354"/>
        <v>1033.3333333333333</v>
      </c>
      <c r="AM321" s="281" t="str">
        <f t="shared" si="308"/>
        <v xml:space="preserve">  </v>
      </c>
      <c r="AN321" s="31">
        <v>1035.3046594982079</v>
      </c>
      <c r="AO321" s="31">
        <v>9.0337513699847509</v>
      </c>
      <c r="AP321" s="31">
        <v>0.87256937241673715</v>
      </c>
      <c r="AQ321" s="237">
        <v>3</v>
      </c>
      <c r="AR321" s="429" t="str">
        <f t="shared" si="316"/>
        <v xml:space="preserve">  </v>
      </c>
      <c r="AS321" s="498"/>
      <c r="AT321" s="662" t="s">
        <v>178</v>
      </c>
      <c r="AU321" s="662" t="s">
        <v>178</v>
      </c>
      <c r="AV321" s="662" t="s">
        <v>178</v>
      </c>
      <c r="AW321" s="661" t="s">
        <v>2720</v>
      </c>
      <c r="AX321" s="661" t="s">
        <v>2720</v>
      </c>
      <c r="AY321" s="10"/>
      <c r="AZ321" s="334"/>
      <c r="BA321" s="662" t="s">
        <v>178</v>
      </c>
      <c r="BB321" s="662" t="s">
        <v>178</v>
      </c>
      <c r="BC321" s="662" t="s">
        <v>178</v>
      </c>
      <c r="BD321" s="661" t="s">
        <v>2720</v>
      </c>
      <c r="BE321" s="661" t="s">
        <v>2720</v>
      </c>
      <c r="BF321" s="10" t="str">
        <f t="shared" si="323"/>
        <v xml:space="preserve">  </v>
      </c>
      <c r="BG321" s="334"/>
      <c r="BH321" s="852" t="s">
        <v>178</v>
      </c>
      <c r="BI321" s="18" t="s">
        <v>1017</v>
      </c>
      <c r="BJ321" s="28">
        <v>5.5153789544163647</v>
      </c>
      <c r="BK321" s="28"/>
      <c r="BL321" s="28">
        <v>0.1</v>
      </c>
      <c r="BM321" s="28">
        <v>1</v>
      </c>
      <c r="BN321" s="31" t="str">
        <f t="shared" si="343"/>
        <v xml:space="preserve">  </v>
      </c>
      <c r="BP321" s="417" t="s">
        <v>1017</v>
      </c>
      <c r="BQ321" s="716">
        <v>4.9472119582672572E-2</v>
      </c>
      <c r="BS321" s="727">
        <v>6.0000000000000001E-3</v>
      </c>
      <c r="BT321" s="716">
        <v>0.01</v>
      </c>
      <c r="BU321" s="31" t="str">
        <f t="shared" si="355"/>
        <v xml:space="preserve">  </v>
      </c>
      <c r="BV321" s="520"/>
      <c r="BW321" s="31">
        <f t="shared" si="356"/>
        <v>0.8969849577254968</v>
      </c>
      <c r="BX321" s="336"/>
      <c r="BY321" s="33">
        <v>269.43860827621171</v>
      </c>
      <c r="BZ321" s="31"/>
      <c r="CA321" s="680">
        <v>2</v>
      </c>
      <c r="CB321" s="680">
        <v>13</v>
      </c>
      <c r="CC321" s="680" t="str">
        <f t="shared" si="348"/>
        <v xml:space="preserve">  </v>
      </c>
      <c r="CD321" s="498"/>
      <c r="CE321" s="31">
        <v>281.60680348868584</v>
      </c>
      <c r="CF321" s="457"/>
      <c r="CG321" s="660">
        <v>0.5</v>
      </c>
      <c r="CH321" s="660">
        <v>3</v>
      </c>
      <c r="CI321" s="31" t="str">
        <f t="shared" si="326"/>
        <v xml:space="preserve">  </v>
      </c>
      <c r="CJ321" s="658"/>
      <c r="CK321" s="28">
        <v>0.73970533836437724</v>
      </c>
      <c r="CL321" s="227"/>
      <c r="CM321" s="227">
        <v>0.6</v>
      </c>
      <c r="CN321" s="227">
        <v>0.8</v>
      </c>
      <c r="CO321" s="31" t="str">
        <f t="shared" si="317"/>
        <v>E, &lt;RL</v>
      </c>
      <c r="CP321" s="877"/>
      <c r="CQ321" s="28">
        <v>0.75998758151307799</v>
      </c>
      <c r="CR321" s="28"/>
      <c r="CS321" s="227">
        <v>0.1</v>
      </c>
      <c r="CT321" s="464">
        <v>0.13</v>
      </c>
      <c r="CU321" s="31" t="str">
        <f t="shared" si="327"/>
        <v xml:space="preserve">  </v>
      </c>
      <c r="CW321" s="336">
        <f t="shared" si="357"/>
        <v>0.27453576274639802</v>
      </c>
      <c r="CX321" s="28">
        <v>5.2285935539486248</v>
      </c>
      <c r="CY321" s="227"/>
      <c r="CZ321" s="10">
        <v>1.2</v>
      </c>
      <c r="DA321" s="910">
        <v>0.7</v>
      </c>
      <c r="DB321" s="675" t="str">
        <f t="shared" si="350"/>
        <v xml:space="preserve">  </v>
      </c>
      <c r="DC321" s="519"/>
      <c r="DD321" s="28">
        <v>5.402880005746912</v>
      </c>
      <c r="DE321" s="28"/>
      <c r="DF321" s="28">
        <v>0.2</v>
      </c>
      <c r="DG321" s="28">
        <v>0.12</v>
      </c>
      <c r="DH321" s="28" t="str">
        <f t="shared" si="341"/>
        <v xml:space="preserve">  </v>
      </c>
      <c r="DI321" s="335"/>
      <c r="DJ321" s="31">
        <f t="shared" si="351"/>
        <v>1.9405509802027316</v>
      </c>
      <c r="DK321" s="550">
        <f t="shared" si="352"/>
        <v>1.9185900123197783</v>
      </c>
      <c r="DL321" s="67"/>
    </row>
    <row r="322" spans="1:116" ht="45" x14ac:dyDescent="0.25">
      <c r="A322" s="536" t="s">
        <v>2330</v>
      </c>
      <c r="B322" s="173" t="s">
        <v>1459</v>
      </c>
      <c r="C322" s="419" t="s">
        <v>584</v>
      </c>
      <c r="D322" s="419">
        <v>9</v>
      </c>
      <c r="E322" s="213">
        <v>1503005</v>
      </c>
      <c r="F322" s="271">
        <v>1</v>
      </c>
      <c r="G322" s="272">
        <v>384115121402501</v>
      </c>
      <c r="H322" s="272">
        <v>201502091340</v>
      </c>
      <c r="I322" s="420" t="s">
        <v>656</v>
      </c>
      <c r="J322" s="420"/>
      <c r="K322" s="164" t="s">
        <v>2559</v>
      </c>
      <c r="L322" s="163" t="s">
        <v>1680</v>
      </c>
      <c r="M322" s="419"/>
      <c r="N322" s="419"/>
      <c r="O322" s="419"/>
      <c r="P322" s="117">
        <v>42044</v>
      </c>
      <c r="Q322" s="112">
        <v>0.56944444444444442</v>
      </c>
      <c r="R322" s="419" t="s">
        <v>1018</v>
      </c>
      <c r="S322" s="237" t="s">
        <v>1018</v>
      </c>
      <c r="T322" s="31">
        <v>126.4</v>
      </c>
      <c r="U322" s="251">
        <v>152.19999999999999</v>
      </c>
      <c r="V322" s="31">
        <f t="shared" si="347"/>
        <v>25.799999999999983</v>
      </c>
      <c r="W322" s="464">
        <v>70</v>
      </c>
      <c r="X322" s="457">
        <f t="shared" si="329"/>
        <v>368.57142857142827</v>
      </c>
      <c r="Y322" s="281" t="str">
        <f t="shared" si="314"/>
        <v xml:space="preserve">  </v>
      </c>
      <c r="Z322" s="464"/>
      <c r="AA322" s="237">
        <v>117.3</v>
      </c>
      <c r="AB322" s="251">
        <v>145.1</v>
      </c>
      <c r="AC322" s="237">
        <v>27.799999999999997</v>
      </c>
      <c r="AD322" s="31">
        <v>64</v>
      </c>
      <c r="AE322" s="31">
        <f t="shared" si="353"/>
        <v>434.37499999999994</v>
      </c>
      <c r="AF322" s="281" t="str">
        <f t="shared" si="315"/>
        <v xml:space="preserve">  </v>
      </c>
      <c r="AG322" s="464"/>
      <c r="AH322" s="31">
        <v>128</v>
      </c>
      <c r="AI322" s="251">
        <v>152.60000000000002</v>
      </c>
      <c r="AJ322" s="237">
        <v>24.600000000000023</v>
      </c>
      <c r="AK322" s="237">
        <v>68</v>
      </c>
      <c r="AL322" s="31">
        <f t="shared" si="354"/>
        <v>361.76470588235327</v>
      </c>
      <c r="AM322" s="281" t="str">
        <f t="shared" si="308"/>
        <v xml:space="preserve">  </v>
      </c>
      <c r="AN322" s="31">
        <v>388.2370448179272</v>
      </c>
      <c r="AO322" s="31">
        <v>40.101322294018054</v>
      </c>
      <c r="AP322" s="31">
        <v>10.329081891921083</v>
      </c>
      <c r="AQ322" s="237">
        <v>3</v>
      </c>
      <c r="AR322" s="429" t="str">
        <f t="shared" si="316"/>
        <v xml:space="preserve">  </v>
      </c>
      <c r="AS322" s="498"/>
      <c r="AT322" s="662" t="s">
        <v>178</v>
      </c>
      <c r="AU322" s="662" t="s">
        <v>178</v>
      </c>
      <c r="AV322" s="662" t="s">
        <v>178</v>
      </c>
      <c r="AW322" s="661" t="s">
        <v>2720</v>
      </c>
      <c r="AX322" s="661" t="s">
        <v>2720</v>
      </c>
      <c r="AY322" s="10"/>
      <c r="AZ322" s="334"/>
      <c r="BA322" s="662" t="s">
        <v>178</v>
      </c>
      <c r="BB322" s="662" t="s">
        <v>178</v>
      </c>
      <c r="BC322" s="662" t="s">
        <v>178</v>
      </c>
      <c r="BD322" s="661" t="s">
        <v>2720</v>
      </c>
      <c r="BE322" s="661" t="s">
        <v>2720</v>
      </c>
      <c r="BF322" s="10" t="str">
        <f t="shared" si="323"/>
        <v xml:space="preserve">  </v>
      </c>
      <c r="BG322" s="334"/>
      <c r="BH322" s="852" t="s">
        <v>178</v>
      </c>
      <c r="BI322" s="18"/>
      <c r="BJ322" s="28">
        <v>7.9410035469680293</v>
      </c>
      <c r="BK322" s="28">
        <v>0.3539275395796464</v>
      </c>
      <c r="BL322" s="28">
        <v>0.1</v>
      </c>
      <c r="BM322" s="28">
        <v>1</v>
      </c>
      <c r="BN322" s="31" t="str">
        <f t="shared" si="343"/>
        <v xml:space="preserve">  </v>
      </c>
      <c r="BP322" s="417" t="s">
        <v>1018</v>
      </c>
      <c r="BQ322" s="716">
        <v>0.18313155089069894</v>
      </c>
      <c r="BS322" s="727">
        <v>6.0000000000000001E-3</v>
      </c>
      <c r="BT322" s="716">
        <v>0.01</v>
      </c>
      <c r="BU322" s="31" t="str">
        <f t="shared" si="355"/>
        <v xml:space="preserve">  </v>
      </c>
      <c r="BV322" s="520"/>
      <c r="BW322" s="31">
        <f t="shared" si="356"/>
        <v>2.3061512289667818</v>
      </c>
      <c r="BX322" s="336"/>
      <c r="BY322" s="33">
        <v>388.85193918370754</v>
      </c>
      <c r="BZ322" s="31"/>
      <c r="CA322" s="680">
        <v>2</v>
      </c>
      <c r="CB322" s="680">
        <v>13</v>
      </c>
      <c r="CC322" s="680" t="str">
        <f t="shared" si="348"/>
        <v xml:space="preserve">  </v>
      </c>
      <c r="CD322" s="498"/>
      <c r="CE322" s="31">
        <v>143.31971472770923</v>
      </c>
      <c r="CF322" s="457"/>
      <c r="CG322" s="660">
        <v>0.5</v>
      </c>
      <c r="CH322" s="660">
        <v>3</v>
      </c>
      <c r="CI322" s="31" t="str">
        <f t="shared" si="326"/>
        <v xml:space="preserve">  </v>
      </c>
      <c r="CJ322" s="658"/>
      <c r="CK322" s="227">
        <v>2.241885252812152</v>
      </c>
      <c r="CL322" s="227"/>
      <c r="CM322" s="227">
        <v>0.6</v>
      </c>
      <c r="CN322" s="227">
        <v>0.8</v>
      </c>
      <c r="CO322" s="31" t="str">
        <f t="shared" si="317"/>
        <v xml:space="preserve">  </v>
      </c>
      <c r="CP322" s="877"/>
      <c r="CQ322" s="28">
        <v>0.97381890669027871</v>
      </c>
      <c r="CR322" s="28"/>
      <c r="CS322" s="227">
        <v>0.1</v>
      </c>
      <c r="CT322" s="464">
        <v>0.13</v>
      </c>
      <c r="CU322" s="31" t="str">
        <f t="shared" si="327"/>
        <v xml:space="preserve">  </v>
      </c>
      <c r="CW322" s="336">
        <f t="shared" si="357"/>
        <v>0.5765395583517986</v>
      </c>
      <c r="CX322" s="28">
        <v>6.3899685295764161</v>
      </c>
      <c r="CY322" s="227"/>
      <c r="CZ322" s="10">
        <v>1.2</v>
      </c>
      <c r="DA322" s="910">
        <v>0.7</v>
      </c>
      <c r="DB322" s="675" t="str">
        <f t="shared" si="350"/>
        <v xml:space="preserve">  </v>
      </c>
      <c r="DC322" s="519"/>
      <c r="DD322" s="28">
        <v>2.3116650856997052</v>
      </c>
      <c r="DE322" s="28"/>
      <c r="DF322" s="28">
        <v>0.2</v>
      </c>
      <c r="DG322" s="28">
        <v>0.12</v>
      </c>
      <c r="DH322" s="28" t="str">
        <f t="shared" si="341"/>
        <v xml:space="preserve">  </v>
      </c>
      <c r="DI322" s="335"/>
      <c r="DJ322" s="31">
        <f t="shared" si="351"/>
        <v>1.6432908996134816</v>
      </c>
      <c r="DK322" s="550">
        <f t="shared" si="352"/>
        <v>1.6129428460638509</v>
      </c>
      <c r="DL322" s="67"/>
    </row>
    <row r="323" spans="1:116" ht="30" x14ac:dyDescent="0.25">
      <c r="A323" s="536" t="s">
        <v>2331</v>
      </c>
      <c r="B323" s="173" t="s">
        <v>1460</v>
      </c>
      <c r="C323" s="419" t="s">
        <v>584</v>
      </c>
      <c r="D323" s="419">
        <v>9</v>
      </c>
      <c r="E323" s="213">
        <v>1503004</v>
      </c>
      <c r="F323" s="421">
        <v>1</v>
      </c>
      <c r="G323" s="420">
        <v>11452800</v>
      </c>
      <c r="H323" s="420">
        <v>201502091400</v>
      </c>
      <c r="I323" s="420" t="s">
        <v>656</v>
      </c>
      <c r="J323" s="420"/>
      <c r="K323" s="164" t="s">
        <v>2557</v>
      </c>
      <c r="L323" s="163" t="s">
        <v>1660</v>
      </c>
      <c r="M323" s="419"/>
      <c r="N323" s="419"/>
      <c r="O323" s="419"/>
      <c r="P323" s="117">
        <v>42044</v>
      </c>
      <c r="Q323" s="112">
        <v>0.58333333333333337</v>
      </c>
      <c r="R323" s="419" t="s">
        <v>1019</v>
      </c>
      <c r="S323" s="237" t="s">
        <v>1019</v>
      </c>
      <c r="T323" s="31">
        <v>127.7</v>
      </c>
      <c r="U323" s="251">
        <v>156.1</v>
      </c>
      <c r="V323" s="31">
        <f t="shared" si="347"/>
        <v>28.399999999999991</v>
      </c>
      <c r="W323" s="464">
        <v>76</v>
      </c>
      <c r="X323" s="457">
        <f t="shared" si="329"/>
        <v>373.68421052631567</v>
      </c>
      <c r="Y323" s="281" t="str">
        <f t="shared" si="314"/>
        <v xml:space="preserve">  </v>
      </c>
      <c r="Z323" s="464"/>
      <c r="AA323" s="237">
        <v>128.1</v>
      </c>
      <c r="AB323" s="251">
        <v>155.1</v>
      </c>
      <c r="AC323" s="237">
        <v>27</v>
      </c>
      <c r="AD323" s="31">
        <v>74</v>
      </c>
      <c r="AE323" s="31">
        <f t="shared" si="353"/>
        <v>364.8648648648649</v>
      </c>
      <c r="AF323" s="281" t="str">
        <f t="shared" si="315"/>
        <v xml:space="preserve">  </v>
      </c>
      <c r="AG323" s="464"/>
      <c r="AH323" s="31">
        <v>131.6</v>
      </c>
      <c r="AI323" s="251">
        <v>159.6</v>
      </c>
      <c r="AJ323" s="237">
        <v>28</v>
      </c>
      <c r="AK323" s="237">
        <v>74</v>
      </c>
      <c r="AL323" s="31">
        <f t="shared" si="354"/>
        <v>378.37837837837839</v>
      </c>
      <c r="AM323" s="281" t="str">
        <f t="shared" si="308"/>
        <v xml:space="preserve">  </v>
      </c>
      <c r="AN323" s="31">
        <v>372.30915125651967</v>
      </c>
      <c r="AO323" s="31">
        <v>6.8608930079521633</v>
      </c>
      <c r="AP323" s="31">
        <v>1.8427946196855722</v>
      </c>
      <c r="AQ323" s="237">
        <v>3</v>
      </c>
      <c r="AR323" s="429" t="str">
        <f t="shared" si="316"/>
        <v xml:space="preserve">  </v>
      </c>
      <c r="AS323" s="498"/>
      <c r="AT323" s="662" t="s">
        <v>178</v>
      </c>
      <c r="AU323" s="662" t="s">
        <v>178</v>
      </c>
      <c r="AV323" s="662" t="s">
        <v>178</v>
      </c>
      <c r="AW323" s="661" t="s">
        <v>2720</v>
      </c>
      <c r="AX323" s="661" t="s">
        <v>2720</v>
      </c>
      <c r="AY323" s="10"/>
      <c r="AZ323" s="334"/>
      <c r="BA323" s="662" t="s">
        <v>178</v>
      </c>
      <c r="BB323" s="662" t="s">
        <v>178</v>
      </c>
      <c r="BC323" s="662" t="s">
        <v>178</v>
      </c>
      <c r="BD323" s="661" t="s">
        <v>2720</v>
      </c>
      <c r="BE323" s="661" t="s">
        <v>2720</v>
      </c>
      <c r="BF323" s="10" t="str">
        <f t="shared" si="323"/>
        <v xml:space="preserve">  </v>
      </c>
      <c r="BG323" s="334"/>
      <c r="BH323" s="852" t="s">
        <v>178</v>
      </c>
      <c r="BI323" s="18" t="s">
        <v>1019</v>
      </c>
      <c r="BJ323" s="28">
        <v>12.131049595293538</v>
      </c>
      <c r="BK323" s="28"/>
      <c r="BL323" s="28">
        <v>0.1</v>
      </c>
      <c r="BM323" s="28">
        <v>1</v>
      </c>
      <c r="BN323" s="31" t="str">
        <f t="shared" si="343"/>
        <v xml:space="preserve">  </v>
      </c>
      <c r="BP323" s="417" t="s">
        <v>1019</v>
      </c>
      <c r="BQ323" s="716">
        <v>9.2078801638956306E-2</v>
      </c>
      <c r="BS323" s="727">
        <v>6.0000000000000001E-3</v>
      </c>
      <c r="BT323" s="716">
        <v>0.01</v>
      </c>
      <c r="BU323" s="31" t="str">
        <f t="shared" si="355"/>
        <v xml:space="preserve">  </v>
      </c>
      <c r="BV323" s="520"/>
      <c r="BW323" s="31">
        <f t="shared" si="356"/>
        <v>0.75903408782270543</v>
      </c>
      <c r="BX323" s="336"/>
      <c r="BY323" s="33">
        <v>351.14584357874116</v>
      </c>
      <c r="BZ323" s="31"/>
      <c r="CA323" s="680">
        <v>2</v>
      </c>
      <c r="CB323" s="680">
        <v>13</v>
      </c>
      <c r="CC323" s="680" t="str">
        <f t="shared" si="348"/>
        <v xml:space="preserve">  </v>
      </c>
      <c r="CD323" s="498"/>
      <c r="CE323" s="31">
        <v>131.21765733731903</v>
      </c>
      <c r="CF323" s="457"/>
      <c r="CG323" s="660">
        <v>0.5</v>
      </c>
      <c r="CH323" s="660">
        <v>3</v>
      </c>
      <c r="CI323" s="31" t="str">
        <f t="shared" si="326"/>
        <v xml:space="preserve">  </v>
      </c>
      <c r="CJ323" s="658"/>
      <c r="CK323" s="227">
        <v>1.4610651777364678</v>
      </c>
      <c r="CL323" s="227"/>
      <c r="CM323" s="227">
        <v>0.6</v>
      </c>
      <c r="CN323" s="227">
        <v>0.8</v>
      </c>
      <c r="CO323" s="31" t="str">
        <f t="shared" si="317"/>
        <v xml:space="preserve">  </v>
      </c>
      <c r="CP323" s="877"/>
      <c r="CQ323" s="28">
        <v>0.53309134863357599</v>
      </c>
      <c r="CR323" s="28"/>
      <c r="CS323" s="227">
        <v>0.1</v>
      </c>
      <c r="CT323" s="464">
        <v>0.13</v>
      </c>
      <c r="CU323" s="31" t="str">
        <f t="shared" si="327"/>
        <v xml:space="preserve">  </v>
      </c>
      <c r="CW323" s="336">
        <f t="shared" si="357"/>
        <v>0.41608499842853403</v>
      </c>
      <c r="CX323" s="28">
        <v>5.5703547229061821</v>
      </c>
      <c r="CY323" s="227"/>
      <c r="CZ323" s="10">
        <v>1.2</v>
      </c>
      <c r="DA323" s="910">
        <v>0.7</v>
      </c>
      <c r="DB323" s="675" t="str">
        <f t="shared" si="350"/>
        <v xml:space="preserve">  </v>
      </c>
      <c r="DC323" s="519"/>
      <c r="DD323" s="28">
        <v>2.107701787045583</v>
      </c>
      <c r="DE323" s="28"/>
      <c r="DF323" s="28">
        <v>0.2</v>
      </c>
      <c r="DG323" s="28">
        <v>0.12</v>
      </c>
      <c r="DH323" s="28" t="str">
        <f t="shared" si="341"/>
        <v xml:space="preserve">  </v>
      </c>
      <c r="DI323" s="335"/>
      <c r="DJ323" s="31">
        <f t="shared" si="351"/>
        <v>1.5863365108170737</v>
      </c>
      <c r="DK323" s="550">
        <f t="shared" si="352"/>
        <v>1.606263844222847</v>
      </c>
      <c r="DL323" s="67"/>
    </row>
    <row r="324" spans="1:116" ht="45" x14ac:dyDescent="0.25">
      <c r="A324" s="536" t="s">
        <v>2332</v>
      </c>
      <c r="B324" s="173" t="s">
        <v>1461</v>
      </c>
      <c r="C324" s="419" t="s">
        <v>584</v>
      </c>
      <c r="D324" s="419">
        <v>9</v>
      </c>
      <c r="E324" s="213">
        <v>1503003</v>
      </c>
      <c r="F324" s="421">
        <v>1</v>
      </c>
      <c r="G324" s="420">
        <v>11452900</v>
      </c>
      <c r="H324" s="420">
        <v>201502091420</v>
      </c>
      <c r="I324" s="420" t="s">
        <v>656</v>
      </c>
      <c r="J324" s="420"/>
      <c r="K324" s="663" t="s">
        <v>2558</v>
      </c>
      <c r="L324" s="163" t="s">
        <v>729</v>
      </c>
      <c r="M324" s="419"/>
      <c r="N324" s="419"/>
      <c r="O324" s="419"/>
      <c r="P324" s="117">
        <v>42044</v>
      </c>
      <c r="Q324" s="112">
        <v>0.59722222222222221</v>
      </c>
      <c r="R324" s="419" t="s">
        <v>1020</v>
      </c>
      <c r="S324" s="237" t="s">
        <v>1020</v>
      </c>
      <c r="T324" s="31">
        <v>126.2</v>
      </c>
      <c r="U324" s="251">
        <v>150.79999999999998</v>
      </c>
      <c r="V324" s="31">
        <f t="shared" si="347"/>
        <v>24.59999999999998</v>
      </c>
      <c r="W324" s="464">
        <v>90</v>
      </c>
      <c r="X324" s="457">
        <f t="shared" si="329"/>
        <v>273.33333333333314</v>
      </c>
      <c r="Y324" s="281" t="str">
        <f t="shared" si="314"/>
        <v xml:space="preserve">  </v>
      </c>
      <c r="Z324" s="464"/>
      <c r="AA324" s="237">
        <v>126</v>
      </c>
      <c r="AB324" s="251">
        <v>157.1</v>
      </c>
      <c r="AC324" s="237">
        <v>31.099999999999994</v>
      </c>
      <c r="AD324" s="31">
        <v>100</v>
      </c>
      <c r="AE324" s="31">
        <f t="shared" si="353"/>
        <v>310.99999999999994</v>
      </c>
      <c r="AF324" s="281" t="str">
        <f t="shared" si="315"/>
        <v xml:space="preserve">  </v>
      </c>
      <c r="AG324" s="464"/>
      <c r="AH324" s="31">
        <v>126.6</v>
      </c>
      <c r="AI324" s="251">
        <v>151.60000000000002</v>
      </c>
      <c r="AJ324" s="237">
        <v>25.000000000000028</v>
      </c>
      <c r="AK324" s="237">
        <v>82</v>
      </c>
      <c r="AL324" s="31">
        <f t="shared" si="354"/>
        <v>304.87804878048814</v>
      </c>
      <c r="AM324" s="281" t="str">
        <f t="shared" si="308"/>
        <v xml:space="preserve">  </v>
      </c>
      <c r="AN324" s="31">
        <v>296.40379403794037</v>
      </c>
      <c r="AO324" s="31">
        <v>20.212723456418274</v>
      </c>
      <c r="AP324" s="31">
        <v>6.8193200839497345</v>
      </c>
      <c r="AQ324" s="237">
        <v>3</v>
      </c>
      <c r="AR324" s="429" t="str">
        <f t="shared" si="316"/>
        <v xml:space="preserve">  </v>
      </c>
      <c r="AS324" s="498"/>
      <c r="AT324" s="662" t="s">
        <v>178</v>
      </c>
      <c r="AU324" s="662" t="s">
        <v>178</v>
      </c>
      <c r="AV324" s="662" t="s">
        <v>178</v>
      </c>
      <c r="AW324" s="661" t="s">
        <v>2720</v>
      </c>
      <c r="AX324" s="661" t="s">
        <v>2720</v>
      </c>
      <c r="AY324" s="10"/>
      <c r="AZ324" s="334"/>
      <c r="BA324" s="662" t="s">
        <v>178</v>
      </c>
      <c r="BB324" s="662" t="s">
        <v>178</v>
      </c>
      <c r="BC324" s="662" t="s">
        <v>178</v>
      </c>
      <c r="BD324" s="661" t="s">
        <v>2720</v>
      </c>
      <c r="BE324" s="661" t="s">
        <v>2720</v>
      </c>
      <c r="BF324" s="10" t="str">
        <f t="shared" si="323"/>
        <v xml:space="preserve">  </v>
      </c>
      <c r="BG324" s="334"/>
      <c r="BH324" s="852" t="s">
        <v>178</v>
      </c>
      <c r="BI324" s="18" t="s">
        <v>1020</v>
      </c>
      <c r="BJ324" s="28">
        <v>7.0908225665363638</v>
      </c>
      <c r="BK324" s="28"/>
      <c r="BL324" s="28">
        <v>0.1</v>
      </c>
      <c r="BM324" s="28">
        <v>1</v>
      </c>
      <c r="BN324" s="31" t="str">
        <f t="shared" si="343"/>
        <v xml:space="preserve">  </v>
      </c>
      <c r="BP324" s="417" t="s">
        <v>1020</v>
      </c>
      <c r="BQ324" s="716">
        <v>6.0237203144597483E-2</v>
      </c>
      <c r="BS324" s="727">
        <v>6.0000000000000001E-3</v>
      </c>
      <c r="BT324" s="716">
        <v>0.01</v>
      </c>
      <c r="BU324" s="31" t="str">
        <f t="shared" si="355"/>
        <v xml:space="preserve">  </v>
      </c>
      <c r="BV324" s="520"/>
      <c r="BW324" s="31">
        <f t="shared" si="356"/>
        <v>0.84950938455115499</v>
      </c>
      <c r="BX324" s="336"/>
      <c r="BY324" s="33">
        <v>250.20135972281568</v>
      </c>
      <c r="BZ324" s="31"/>
      <c r="CA324" s="680">
        <v>2</v>
      </c>
      <c r="CB324" s="680">
        <v>13</v>
      </c>
      <c r="CC324" s="680" t="str">
        <f t="shared" si="348"/>
        <v xml:space="preserve">  </v>
      </c>
      <c r="CD324" s="498"/>
      <c r="CE324" s="31">
        <v>68.388371657569564</v>
      </c>
      <c r="CF324" s="457"/>
      <c r="CG324" s="660">
        <v>0.5</v>
      </c>
      <c r="CH324" s="660">
        <v>3</v>
      </c>
      <c r="CI324" s="31" t="str">
        <f t="shared" si="326"/>
        <v xml:space="preserve">  </v>
      </c>
      <c r="CJ324" s="658"/>
      <c r="CK324" s="227">
        <v>1.0785587300729547</v>
      </c>
      <c r="CL324" s="227"/>
      <c r="CM324" s="227">
        <v>0.6</v>
      </c>
      <c r="CN324" s="227">
        <v>0.8</v>
      </c>
      <c r="CO324" s="31" t="str">
        <f t="shared" si="317"/>
        <v xml:space="preserve">  </v>
      </c>
      <c r="CP324" s="877"/>
      <c r="CQ324" s="28">
        <v>0.33543176505268874</v>
      </c>
      <c r="CR324" s="28"/>
      <c r="CS324" s="227">
        <v>0.1</v>
      </c>
      <c r="CT324" s="464">
        <v>0.13</v>
      </c>
      <c r="CU324" s="31" t="str">
        <f t="shared" si="327"/>
        <v xml:space="preserve">  </v>
      </c>
      <c r="CW324" s="336">
        <f t="shared" si="357"/>
        <v>0.43107628642299567</v>
      </c>
      <c r="CX324" s="28">
        <v>5.211230677241165</v>
      </c>
      <c r="CY324" s="227"/>
      <c r="CZ324" s="10">
        <v>1.2</v>
      </c>
      <c r="DA324" s="910">
        <v>0.7</v>
      </c>
      <c r="DB324" s="675" t="str">
        <f t="shared" si="350"/>
        <v xml:space="preserve">  </v>
      </c>
      <c r="DC324" s="519"/>
      <c r="DD324" s="28">
        <v>1.5887898406223084</v>
      </c>
      <c r="DE324" s="28"/>
      <c r="DF324" s="28">
        <v>0.2</v>
      </c>
      <c r="DG324" s="28">
        <v>0.12</v>
      </c>
      <c r="DH324" s="28" t="str">
        <f t="shared" si="341"/>
        <v xml:space="preserve">  </v>
      </c>
      <c r="DI324" s="335"/>
      <c r="DJ324" s="31">
        <f t="shared" si="351"/>
        <v>2.0828146909410887</v>
      </c>
      <c r="DK324" s="550">
        <f t="shared" si="352"/>
        <v>2.3231871180931289</v>
      </c>
      <c r="DL324" s="67"/>
    </row>
    <row r="325" spans="1:116" ht="45" x14ac:dyDescent="0.25">
      <c r="A325" s="536" t="s">
        <v>2333</v>
      </c>
      <c r="B325" s="173" t="s">
        <v>1462</v>
      </c>
      <c r="C325" s="419" t="s">
        <v>584</v>
      </c>
      <c r="D325" s="419">
        <v>9</v>
      </c>
      <c r="E325" s="213">
        <v>1503002</v>
      </c>
      <c r="F325" s="421">
        <v>1</v>
      </c>
      <c r="G325" s="420">
        <v>11452600</v>
      </c>
      <c r="H325" s="420">
        <v>201502101130</v>
      </c>
      <c r="I325" s="420" t="s">
        <v>656</v>
      </c>
      <c r="J325" s="420"/>
      <c r="K325" s="663" t="s">
        <v>2556</v>
      </c>
      <c r="L325" s="163" t="s">
        <v>1658</v>
      </c>
      <c r="M325" s="419"/>
      <c r="N325" s="419"/>
      <c r="O325" s="419"/>
      <c r="P325" s="117">
        <v>42045</v>
      </c>
      <c r="Q325" s="112">
        <v>0.47916666666666669</v>
      </c>
      <c r="R325" s="419" t="s">
        <v>1021</v>
      </c>
      <c r="S325" s="237" t="s">
        <v>1021</v>
      </c>
      <c r="T325" s="31">
        <v>127.5</v>
      </c>
      <c r="U325" s="251">
        <v>151</v>
      </c>
      <c r="V325" s="31">
        <f t="shared" si="347"/>
        <v>23.5</v>
      </c>
      <c r="W325" s="464">
        <v>78</v>
      </c>
      <c r="X325" s="457">
        <f t="shared" si="329"/>
        <v>301.28205128205127</v>
      </c>
      <c r="Y325" s="281" t="str">
        <f t="shared" si="314"/>
        <v xml:space="preserve">  </v>
      </c>
      <c r="Z325" s="464"/>
      <c r="AA325" s="237">
        <v>126.7</v>
      </c>
      <c r="AB325" s="251">
        <v>165.5</v>
      </c>
      <c r="AC325" s="237">
        <v>38.799999999999997</v>
      </c>
      <c r="AD325" s="31">
        <v>138</v>
      </c>
      <c r="AE325" s="31">
        <f t="shared" si="353"/>
        <v>281.15942028985501</v>
      </c>
      <c r="AF325" s="281" t="str">
        <f t="shared" si="315"/>
        <v xml:space="preserve">  </v>
      </c>
      <c r="AG325" s="464"/>
      <c r="AH325" s="31">
        <v>126.3</v>
      </c>
      <c r="AI325" s="251">
        <v>157.70000000000002</v>
      </c>
      <c r="AJ325" s="237">
        <v>31.40000000000002</v>
      </c>
      <c r="AK325" s="237">
        <v>102</v>
      </c>
      <c r="AL325" s="31">
        <f t="shared" si="354"/>
        <v>307.84313725490216</v>
      </c>
      <c r="AM325" s="281" t="str">
        <f t="shared" si="308"/>
        <v xml:space="preserve">  </v>
      </c>
      <c r="AN325" s="31">
        <v>296.76153627560279</v>
      </c>
      <c r="AO325" s="31">
        <v>13.904369087101026</v>
      </c>
      <c r="AP325" s="31">
        <v>4.6853676731839062</v>
      </c>
      <c r="AQ325" s="237">
        <v>3</v>
      </c>
      <c r="AR325" s="429" t="str">
        <f t="shared" si="316"/>
        <v xml:space="preserve">  </v>
      </c>
      <c r="AS325" s="498"/>
      <c r="AT325" s="662" t="s">
        <v>178</v>
      </c>
      <c r="AU325" s="662" t="s">
        <v>178</v>
      </c>
      <c r="AV325" s="662" t="s">
        <v>178</v>
      </c>
      <c r="AW325" s="661" t="s">
        <v>2720</v>
      </c>
      <c r="AX325" s="661" t="s">
        <v>2720</v>
      </c>
      <c r="AY325" s="10"/>
      <c r="AZ325" s="334"/>
      <c r="BA325" s="662" t="s">
        <v>178</v>
      </c>
      <c r="BB325" s="662" t="s">
        <v>178</v>
      </c>
      <c r="BC325" s="662" t="s">
        <v>178</v>
      </c>
      <c r="BD325" s="661" t="s">
        <v>2720</v>
      </c>
      <c r="BE325" s="661" t="s">
        <v>2720</v>
      </c>
      <c r="BF325" s="10" t="str">
        <f t="shared" si="323"/>
        <v xml:space="preserve">  </v>
      </c>
      <c r="BG325" s="334"/>
      <c r="BH325" s="852" t="s">
        <v>178</v>
      </c>
      <c r="BI325" s="18" t="s">
        <v>1021</v>
      </c>
      <c r="BJ325" s="28">
        <v>9.5530255412471714</v>
      </c>
      <c r="BK325" s="28"/>
      <c r="BL325" s="28">
        <v>0.1</v>
      </c>
      <c r="BM325" s="28">
        <v>1</v>
      </c>
      <c r="BN325" s="31" t="str">
        <f t="shared" si="343"/>
        <v xml:space="preserve">  </v>
      </c>
      <c r="BP325" s="417" t="s">
        <v>1021</v>
      </c>
      <c r="BQ325" s="716">
        <v>6.7285981670864553E-2</v>
      </c>
      <c r="BR325" s="716">
        <v>3.3298066013891445E-3</v>
      </c>
      <c r="BS325" s="727">
        <v>6.0000000000000001E-3</v>
      </c>
      <c r="BT325" s="716">
        <v>0.01</v>
      </c>
      <c r="BU325" s="31" t="str">
        <f t="shared" si="355"/>
        <v xml:space="preserve">  </v>
      </c>
      <c r="BV325" s="520"/>
      <c r="BW325" s="31">
        <f t="shared" si="356"/>
        <v>0.70434211005030145</v>
      </c>
      <c r="BX325" s="336"/>
      <c r="BY325" s="33">
        <v>300.36708816477477</v>
      </c>
      <c r="BZ325" s="31"/>
      <c r="CA325" s="680">
        <v>2</v>
      </c>
      <c r="CB325" s="680">
        <v>13</v>
      </c>
      <c r="CC325" s="680" t="str">
        <f t="shared" si="348"/>
        <v xml:space="preserve">  </v>
      </c>
      <c r="CD325" s="498"/>
      <c r="CE325" s="31">
        <v>90.495212459900102</v>
      </c>
      <c r="CF325" s="457"/>
      <c r="CG325" s="660">
        <v>0.5</v>
      </c>
      <c r="CH325" s="660">
        <v>3</v>
      </c>
      <c r="CI325" s="31" t="str">
        <f t="shared" si="326"/>
        <v xml:space="preserve">  </v>
      </c>
      <c r="CJ325" s="658"/>
      <c r="CK325" s="28">
        <v>0.87676129843989292</v>
      </c>
      <c r="CL325" s="227"/>
      <c r="CM325" s="227">
        <v>0.6</v>
      </c>
      <c r="CN325" s="227">
        <v>0.8</v>
      </c>
      <c r="CO325" s="31" t="str">
        <f t="shared" si="317"/>
        <v xml:space="preserve">  </v>
      </c>
      <c r="CP325" s="877"/>
      <c r="CQ325" s="28">
        <v>0.24650969840194092</v>
      </c>
      <c r="CR325" s="28"/>
      <c r="CS325" s="227">
        <v>0.1</v>
      </c>
      <c r="CT325" s="464">
        <v>0.13</v>
      </c>
      <c r="CU325" s="31" t="str">
        <f t="shared" si="327"/>
        <v xml:space="preserve">  </v>
      </c>
      <c r="CW325" s="336">
        <f t="shared" si="357"/>
        <v>0.29189659353055386</v>
      </c>
      <c r="CX325" s="28">
        <v>5.7853215780801532</v>
      </c>
      <c r="CY325" s="227"/>
      <c r="CZ325" s="10">
        <v>1.2</v>
      </c>
      <c r="DA325" s="910">
        <v>0.7</v>
      </c>
      <c r="DB325" s="675" t="str">
        <f t="shared" si="350"/>
        <v xml:space="preserve">  </v>
      </c>
      <c r="DC325" s="519"/>
      <c r="DD325" s="28">
        <v>1.7809715446246757</v>
      </c>
      <c r="DE325" s="28"/>
      <c r="DF325" s="28">
        <v>0.2</v>
      </c>
      <c r="DG325" s="28">
        <v>0.12</v>
      </c>
      <c r="DH325" s="28" t="str">
        <f t="shared" si="341"/>
        <v xml:space="preserve">  </v>
      </c>
      <c r="DI325" s="335"/>
      <c r="DJ325" s="31">
        <f t="shared" si="351"/>
        <v>1.9260837175697667</v>
      </c>
      <c r="DK325" s="550">
        <f t="shared" si="352"/>
        <v>1.9680284693666563</v>
      </c>
      <c r="DL325" s="67"/>
    </row>
    <row r="326" spans="1:116" ht="45" x14ac:dyDescent="0.25">
      <c r="A326" s="536" t="s">
        <v>2334</v>
      </c>
      <c r="B326" s="173" t="s">
        <v>1463</v>
      </c>
      <c r="C326" s="419" t="s">
        <v>584</v>
      </c>
      <c r="D326" s="419">
        <v>9</v>
      </c>
      <c r="E326" s="213">
        <v>1503001</v>
      </c>
      <c r="F326" s="421">
        <v>1</v>
      </c>
      <c r="G326" s="420">
        <v>384115121402501</v>
      </c>
      <c r="H326" s="420">
        <v>201502101310</v>
      </c>
      <c r="I326" s="420" t="s">
        <v>656</v>
      </c>
      <c r="J326" s="420"/>
      <c r="K326" s="164" t="s">
        <v>2559</v>
      </c>
      <c r="L326" s="163" t="s">
        <v>1680</v>
      </c>
      <c r="M326" s="419"/>
      <c r="N326" s="419"/>
      <c r="O326" s="419"/>
      <c r="P326" s="117">
        <v>42045</v>
      </c>
      <c r="Q326" s="112">
        <v>0.54861111111111105</v>
      </c>
      <c r="R326" s="419" t="s">
        <v>1022</v>
      </c>
      <c r="S326" s="237" t="s">
        <v>1022</v>
      </c>
      <c r="T326" s="31">
        <v>123</v>
      </c>
      <c r="U326" s="251">
        <v>139.6</v>
      </c>
      <c r="V326" s="31">
        <f t="shared" si="347"/>
        <v>16.599999999999994</v>
      </c>
      <c r="W326" s="464">
        <v>106</v>
      </c>
      <c r="X326" s="457">
        <f t="shared" si="329"/>
        <v>156.60377358490561</v>
      </c>
      <c r="Y326" s="281" t="str">
        <f t="shared" si="314"/>
        <v xml:space="preserve">  </v>
      </c>
      <c r="Z326" s="464"/>
      <c r="AA326" s="237">
        <v>126.4</v>
      </c>
      <c r="AB326" s="251">
        <v>141.19999999999999</v>
      </c>
      <c r="AC326" s="237">
        <v>14.799999999999983</v>
      </c>
      <c r="AD326" s="31">
        <v>100</v>
      </c>
      <c r="AE326" s="31">
        <f t="shared" si="353"/>
        <v>147.99999999999983</v>
      </c>
      <c r="AF326" s="281" t="str">
        <f t="shared" si="315"/>
        <v xml:space="preserve">  </v>
      </c>
      <c r="AG326" s="464"/>
      <c r="AH326" s="31">
        <v>127.2</v>
      </c>
      <c r="AI326" s="251">
        <v>143.80000000000001</v>
      </c>
      <c r="AJ326" s="237">
        <v>16.600000000000009</v>
      </c>
      <c r="AK326" s="237">
        <v>106</v>
      </c>
      <c r="AL326" s="31">
        <f t="shared" si="354"/>
        <v>156.60377358490575</v>
      </c>
      <c r="AM326" s="281" t="str">
        <f t="shared" si="308"/>
        <v xml:space="preserve">  </v>
      </c>
      <c r="AN326" s="31">
        <v>153.73584905660371</v>
      </c>
      <c r="AO326" s="31">
        <v>4.9673909952919848</v>
      </c>
      <c r="AP326" s="31">
        <v>3.2311207995885529</v>
      </c>
      <c r="AQ326" s="237">
        <v>3</v>
      </c>
      <c r="AR326" s="429" t="str">
        <f t="shared" si="316"/>
        <v xml:space="preserve">  </v>
      </c>
      <c r="AS326" s="498" t="s">
        <v>1043</v>
      </c>
      <c r="AT326" s="662" t="s">
        <v>178</v>
      </c>
      <c r="AU326" s="662" t="s">
        <v>178</v>
      </c>
      <c r="AV326" s="662" t="s">
        <v>178</v>
      </c>
      <c r="AW326" s="661" t="s">
        <v>2720</v>
      </c>
      <c r="AX326" s="661" t="s">
        <v>2720</v>
      </c>
      <c r="AY326" s="10"/>
      <c r="AZ326" s="334"/>
      <c r="BA326" s="662" t="s">
        <v>178</v>
      </c>
      <c r="BB326" s="662" t="s">
        <v>178</v>
      </c>
      <c r="BC326" s="662" t="s">
        <v>178</v>
      </c>
      <c r="BD326" s="661" t="s">
        <v>2720</v>
      </c>
      <c r="BE326" s="661" t="s">
        <v>2720</v>
      </c>
      <c r="BF326" s="10" t="str">
        <f t="shared" si="323"/>
        <v xml:space="preserve">  </v>
      </c>
      <c r="BG326" s="334"/>
      <c r="BH326" s="852" t="s">
        <v>178</v>
      </c>
      <c r="BI326" s="18" t="s">
        <v>1022</v>
      </c>
      <c r="BJ326" s="28">
        <v>10.801956675594278</v>
      </c>
      <c r="BK326" s="28"/>
      <c r="BL326" s="28">
        <v>0.1</v>
      </c>
      <c r="BM326" s="28">
        <v>1</v>
      </c>
      <c r="BN326" s="31" t="str">
        <f t="shared" si="343"/>
        <v xml:space="preserve">  </v>
      </c>
      <c r="BP326" s="417" t="s">
        <v>1022</v>
      </c>
      <c r="BQ326" s="716">
        <v>7.3186091687576019E-2</v>
      </c>
      <c r="BS326" s="727">
        <v>6.0000000000000001E-3</v>
      </c>
      <c r="BT326" s="716">
        <v>0.01</v>
      </c>
      <c r="BU326" s="31" t="str">
        <f t="shared" si="355"/>
        <v xml:space="preserve">  </v>
      </c>
      <c r="BV326" s="520"/>
      <c r="BW326" s="31">
        <f t="shared" si="356"/>
        <v>0.67752624719307741</v>
      </c>
      <c r="BX326" s="336"/>
      <c r="BY326" s="33">
        <v>309.99683424008327</v>
      </c>
      <c r="BZ326" s="31"/>
      <c r="CA326" s="680">
        <v>2</v>
      </c>
      <c r="CB326" s="680">
        <v>13</v>
      </c>
      <c r="CC326" s="680" t="str">
        <f t="shared" si="348"/>
        <v xml:space="preserve">  </v>
      </c>
      <c r="CD326" s="498"/>
      <c r="CE326" s="31">
        <v>48.54667404137151</v>
      </c>
      <c r="CF326" s="457"/>
      <c r="CG326" s="660">
        <v>0.5</v>
      </c>
      <c r="CH326" s="660">
        <v>3</v>
      </c>
      <c r="CI326" s="31" t="str">
        <f t="shared" si="326"/>
        <v xml:space="preserve">  </v>
      </c>
      <c r="CJ326" s="658"/>
      <c r="CK326" s="227">
        <v>1.307851388313686</v>
      </c>
      <c r="CL326" s="227"/>
      <c r="CM326" s="227">
        <v>0.6</v>
      </c>
      <c r="CN326" s="227">
        <v>0.8</v>
      </c>
      <c r="CO326" s="31" t="str">
        <f t="shared" si="317"/>
        <v xml:space="preserve">  </v>
      </c>
      <c r="CP326" s="877"/>
      <c r="CQ326" s="28">
        <v>0.19356200547042526</v>
      </c>
      <c r="CR326" s="28"/>
      <c r="CS326" s="227">
        <v>0.1</v>
      </c>
      <c r="CT326" s="464">
        <v>0.13</v>
      </c>
      <c r="CU326" s="31" t="str">
        <f t="shared" si="327"/>
        <v xml:space="preserve">  </v>
      </c>
      <c r="CW326" s="336">
        <f t="shared" si="357"/>
        <v>0.42189185303124555</v>
      </c>
      <c r="CX326" s="28">
        <v>6.3006988928123766</v>
      </c>
      <c r="CY326" s="227"/>
      <c r="CZ326" s="10">
        <v>1.2</v>
      </c>
      <c r="DA326" s="910">
        <v>0.7</v>
      </c>
      <c r="DB326" s="675" t="str">
        <f t="shared" si="350"/>
        <v xml:space="preserve">  </v>
      </c>
      <c r="DC326" s="519"/>
      <c r="DD326" s="28">
        <v>0.98671322283665563</v>
      </c>
      <c r="DE326" s="28"/>
      <c r="DF326" s="28">
        <v>0.2</v>
      </c>
      <c r="DG326" s="28">
        <v>0.12</v>
      </c>
      <c r="DH326" s="28" t="str">
        <f t="shared" si="341"/>
        <v xml:space="preserve">  </v>
      </c>
      <c r="DI326" s="335"/>
      <c r="DJ326" s="31">
        <f t="shared" si="351"/>
        <v>2.0325042700057621</v>
      </c>
      <c r="DK326" s="550">
        <f t="shared" si="352"/>
        <v>2.0325042700057638</v>
      </c>
      <c r="DL326" s="67"/>
    </row>
    <row r="327" spans="1:116" ht="30" x14ac:dyDescent="0.25">
      <c r="A327" s="536" t="s">
        <v>2335</v>
      </c>
      <c r="B327" s="173" t="s">
        <v>1464</v>
      </c>
      <c r="C327" s="419" t="s">
        <v>584</v>
      </c>
      <c r="D327" s="419">
        <v>9</v>
      </c>
      <c r="E327" s="213">
        <v>1503000</v>
      </c>
      <c r="F327" s="421">
        <v>1</v>
      </c>
      <c r="G327" s="420">
        <v>11452800</v>
      </c>
      <c r="H327" s="420">
        <v>201502101330</v>
      </c>
      <c r="I327" s="420" t="s">
        <v>656</v>
      </c>
      <c r="J327" s="420"/>
      <c r="K327" s="164" t="s">
        <v>2557</v>
      </c>
      <c r="L327" s="163" t="s">
        <v>1660</v>
      </c>
      <c r="M327" s="419"/>
      <c r="N327" s="419"/>
      <c r="O327" s="419"/>
      <c r="P327" s="117">
        <v>42045</v>
      </c>
      <c r="Q327" s="112">
        <v>0.5625</v>
      </c>
      <c r="R327" s="419" t="s">
        <v>1023</v>
      </c>
      <c r="S327" s="237" t="s">
        <v>1023</v>
      </c>
      <c r="T327" s="31">
        <v>124.3</v>
      </c>
      <c r="U327" s="251">
        <v>154.5</v>
      </c>
      <c r="V327" s="31">
        <f t="shared" si="347"/>
        <v>30.200000000000003</v>
      </c>
      <c r="W327" s="464">
        <v>98</v>
      </c>
      <c r="X327" s="457">
        <f t="shared" si="329"/>
        <v>308.16326530612247</v>
      </c>
      <c r="Y327" s="281" t="str">
        <f t="shared" si="314"/>
        <v xml:space="preserve">  </v>
      </c>
      <c r="Z327" s="464"/>
      <c r="AA327" s="237">
        <v>126.9</v>
      </c>
      <c r="AB327" s="251">
        <v>159.80000000000001</v>
      </c>
      <c r="AC327" s="237">
        <v>32.900000000000006</v>
      </c>
      <c r="AD327" s="31">
        <v>104</v>
      </c>
      <c r="AE327" s="31">
        <f t="shared" si="353"/>
        <v>316.34615384615392</v>
      </c>
      <c r="AF327" s="281" t="str">
        <f t="shared" si="315"/>
        <v xml:space="preserve">  </v>
      </c>
      <c r="AG327" s="464"/>
      <c r="AH327" s="31">
        <v>125.3</v>
      </c>
      <c r="AI327" s="251">
        <v>151.4</v>
      </c>
      <c r="AJ327" s="237">
        <v>26.100000000000009</v>
      </c>
      <c r="AK327" s="237">
        <v>88</v>
      </c>
      <c r="AL327" s="31">
        <f t="shared" si="354"/>
        <v>296.59090909090918</v>
      </c>
      <c r="AM327" s="281" t="str">
        <f t="shared" si="308"/>
        <v xml:space="preserve">  </v>
      </c>
      <c r="AN327" s="31">
        <v>307.03344274772854</v>
      </c>
      <c r="AO327" s="31">
        <v>9.9259658519963754</v>
      </c>
      <c r="AP327" s="31">
        <v>3.2328614639389497</v>
      </c>
      <c r="AQ327" s="237">
        <v>3</v>
      </c>
      <c r="AR327" s="429" t="str">
        <f t="shared" si="316"/>
        <v xml:space="preserve">  </v>
      </c>
      <c r="AS327" s="498"/>
      <c r="AT327" s="662" t="s">
        <v>178</v>
      </c>
      <c r="AU327" s="662" t="s">
        <v>178</v>
      </c>
      <c r="AV327" s="662" t="s">
        <v>178</v>
      </c>
      <c r="AW327" s="661" t="s">
        <v>2720</v>
      </c>
      <c r="AX327" s="661" t="s">
        <v>2720</v>
      </c>
      <c r="AY327" s="10"/>
      <c r="AZ327" s="334"/>
      <c r="BA327" s="662" t="s">
        <v>178</v>
      </c>
      <c r="BB327" s="662" t="s">
        <v>178</v>
      </c>
      <c r="BC327" s="662" t="s">
        <v>178</v>
      </c>
      <c r="BD327" s="661" t="s">
        <v>2720</v>
      </c>
      <c r="BE327" s="661" t="s">
        <v>2720</v>
      </c>
      <c r="BF327" s="10" t="str">
        <f t="shared" si="323"/>
        <v xml:space="preserve">  </v>
      </c>
      <c r="BG327" s="334"/>
      <c r="BH327" s="852" t="s">
        <v>178</v>
      </c>
      <c r="BI327" s="18" t="s">
        <v>1023</v>
      </c>
      <c r="BJ327" s="28">
        <v>11.271670215570884</v>
      </c>
      <c r="BK327" s="28"/>
      <c r="BL327" s="28">
        <v>0.1</v>
      </c>
      <c r="BM327" s="28">
        <v>1</v>
      </c>
      <c r="BN327" s="31" t="str">
        <f t="shared" si="343"/>
        <v xml:space="preserve">  </v>
      </c>
      <c r="BP327" s="417" t="s">
        <v>1023</v>
      </c>
      <c r="BQ327" s="716">
        <v>6.7758355283542335E-2</v>
      </c>
      <c r="BS327" s="727">
        <v>6.0000000000000001E-3</v>
      </c>
      <c r="BT327" s="716">
        <v>0.01</v>
      </c>
      <c r="BU327" s="31" t="str">
        <f t="shared" si="355"/>
        <v xml:space="preserve">  </v>
      </c>
      <c r="BV327" s="520"/>
      <c r="BW327" s="31">
        <f t="shared" si="356"/>
        <v>0.60113855345004463</v>
      </c>
      <c r="BX327" s="336"/>
      <c r="BY327" s="33">
        <v>265.31940082172906</v>
      </c>
      <c r="BZ327" s="31"/>
      <c r="CA327" s="680">
        <v>2</v>
      </c>
      <c r="CB327" s="680">
        <v>13</v>
      </c>
      <c r="CC327" s="680" t="str">
        <f t="shared" si="348"/>
        <v xml:space="preserve">  </v>
      </c>
      <c r="CD327" s="498"/>
      <c r="CE327" s="31">
        <v>81.761692906287934</v>
      </c>
      <c r="CF327" s="457"/>
      <c r="CG327" s="660">
        <v>0.5</v>
      </c>
      <c r="CH327" s="660">
        <v>3</v>
      </c>
      <c r="CI327" s="31" t="str">
        <f t="shared" si="326"/>
        <v xml:space="preserve">  </v>
      </c>
      <c r="CJ327" s="658"/>
      <c r="CK327" s="28">
        <v>0.93495700692455264</v>
      </c>
      <c r="CL327" s="227"/>
      <c r="CM327" s="227">
        <v>0.6</v>
      </c>
      <c r="CN327" s="227">
        <v>0.8</v>
      </c>
      <c r="CO327" s="31" t="str">
        <f t="shared" si="317"/>
        <v xml:space="preserve">  </v>
      </c>
      <c r="CP327" s="877"/>
      <c r="CQ327" s="28">
        <v>0.29577005315209393</v>
      </c>
      <c r="CR327" s="28"/>
      <c r="CS327" s="227">
        <v>0.1</v>
      </c>
      <c r="CT327" s="464">
        <v>0.13</v>
      </c>
      <c r="CU327" s="31" t="str">
        <f t="shared" si="327"/>
        <v xml:space="preserve">  </v>
      </c>
      <c r="CW327" s="336">
        <f t="shared" si="357"/>
        <v>0.3523892350234728</v>
      </c>
      <c r="CX327" s="28">
        <v>4.7103833491872864</v>
      </c>
      <c r="CY327" s="227"/>
      <c r="CZ327" s="10">
        <v>1.2</v>
      </c>
      <c r="DA327" s="910">
        <v>0.7</v>
      </c>
      <c r="DB327" s="675" t="str">
        <f t="shared" si="350"/>
        <v xml:space="preserve">  </v>
      </c>
      <c r="DC327" s="519"/>
      <c r="DD327" s="28">
        <v>1.397056879702139</v>
      </c>
      <c r="DE327" s="28"/>
      <c r="DF327" s="28">
        <v>0.2</v>
      </c>
      <c r="DG327" s="28">
        <v>0.12</v>
      </c>
      <c r="DH327" s="28" t="str">
        <f t="shared" si="341"/>
        <v xml:space="preserve">  </v>
      </c>
      <c r="DI327" s="335"/>
      <c r="DJ327" s="31">
        <f t="shared" si="351"/>
        <v>1.7753633298577525</v>
      </c>
      <c r="DK327" s="550">
        <f t="shared" si="352"/>
        <v>1.7086936804297717</v>
      </c>
      <c r="DL327" s="67"/>
    </row>
    <row r="328" spans="1:116" ht="45" x14ac:dyDescent="0.25">
      <c r="A328" s="536" t="s">
        <v>2336</v>
      </c>
      <c r="B328" s="173" t="s">
        <v>1465</v>
      </c>
      <c r="C328" s="419" t="s">
        <v>584</v>
      </c>
      <c r="D328" s="419">
        <v>9</v>
      </c>
      <c r="E328" s="213">
        <v>1502999</v>
      </c>
      <c r="F328" s="421">
        <v>1</v>
      </c>
      <c r="G328" s="420">
        <v>11452900</v>
      </c>
      <c r="H328" s="420">
        <v>201502101500</v>
      </c>
      <c r="I328" s="420" t="s">
        <v>656</v>
      </c>
      <c r="J328" s="420"/>
      <c r="K328" s="663" t="s">
        <v>2558</v>
      </c>
      <c r="L328" s="163" t="s">
        <v>729</v>
      </c>
      <c r="M328" s="419"/>
      <c r="N328" s="419"/>
      <c r="O328" s="419"/>
      <c r="P328" s="117">
        <v>42045</v>
      </c>
      <c r="Q328" s="112">
        <v>0.625</v>
      </c>
      <c r="R328" s="419" t="s">
        <v>1024</v>
      </c>
      <c r="S328" s="237" t="s">
        <v>1024</v>
      </c>
      <c r="T328" s="31">
        <v>126.6</v>
      </c>
      <c r="U328" s="251">
        <v>144.5</v>
      </c>
      <c r="V328" s="31">
        <f t="shared" si="347"/>
        <v>17.900000000000006</v>
      </c>
      <c r="W328" s="464">
        <v>108</v>
      </c>
      <c r="X328" s="457">
        <f t="shared" si="329"/>
        <v>165.74074074074079</v>
      </c>
      <c r="Y328" s="281" t="str">
        <f t="shared" si="314"/>
        <v xml:space="preserve">  </v>
      </c>
      <c r="Z328" s="464"/>
      <c r="AA328" s="237">
        <v>125</v>
      </c>
      <c r="AB328" s="251">
        <v>148.9</v>
      </c>
      <c r="AC328" s="237">
        <v>23.900000000000006</v>
      </c>
      <c r="AD328" s="31">
        <v>90</v>
      </c>
      <c r="AE328" s="31">
        <f t="shared" si="353"/>
        <v>265.55555555555566</v>
      </c>
      <c r="AF328" s="281" t="str">
        <f t="shared" si="315"/>
        <v xml:space="preserve">  </v>
      </c>
      <c r="AG328" s="464"/>
      <c r="AH328" s="31">
        <v>127.1</v>
      </c>
      <c r="AI328" s="251">
        <v>155.20000000000002</v>
      </c>
      <c r="AJ328" s="237">
        <v>28.100000000000023</v>
      </c>
      <c r="AK328" s="237">
        <v>104</v>
      </c>
      <c r="AL328" s="31">
        <f t="shared" si="354"/>
        <v>270.19230769230791</v>
      </c>
      <c r="AM328" s="281" t="str">
        <f t="shared" si="308"/>
        <v xml:space="preserve">  </v>
      </c>
      <c r="AN328" s="31">
        <v>233.82953466286813</v>
      </c>
      <c r="AO328" s="31">
        <v>59.01218315671683</v>
      </c>
      <c r="AP328" s="31">
        <v>25.237266644609157</v>
      </c>
      <c r="AQ328" s="237">
        <v>3</v>
      </c>
      <c r="AR328" s="429" t="str">
        <f t="shared" si="316"/>
        <v xml:space="preserve">  </v>
      </c>
      <c r="AS328" s="498"/>
      <c r="AT328" s="662" t="s">
        <v>178</v>
      </c>
      <c r="AU328" s="662" t="s">
        <v>178</v>
      </c>
      <c r="AV328" s="662" t="s">
        <v>178</v>
      </c>
      <c r="AW328" s="661" t="s">
        <v>2720</v>
      </c>
      <c r="AX328" s="661" t="s">
        <v>2720</v>
      </c>
      <c r="AY328" s="10"/>
      <c r="AZ328" s="334"/>
      <c r="BA328" s="662" t="s">
        <v>178</v>
      </c>
      <c r="BB328" s="662" t="s">
        <v>178</v>
      </c>
      <c r="BC328" s="662" t="s">
        <v>178</v>
      </c>
      <c r="BD328" s="661" t="s">
        <v>2720</v>
      </c>
      <c r="BE328" s="661" t="s">
        <v>2720</v>
      </c>
      <c r="BF328" s="10" t="str">
        <f t="shared" si="323"/>
        <v xml:space="preserve">  </v>
      </c>
      <c r="BG328" s="334"/>
      <c r="BH328" s="852" t="s">
        <v>178</v>
      </c>
      <c r="BI328" s="18"/>
      <c r="BJ328" s="28">
        <v>11.457596867533535</v>
      </c>
      <c r="BK328" s="28"/>
      <c r="BL328" s="28">
        <v>0.1</v>
      </c>
      <c r="BM328" s="28">
        <v>1</v>
      </c>
      <c r="BN328" s="31" t="str">
        <f t="shared" si="343"/>
        <v xml:space="preserve">  </v>
      </c>
      <c r="BP328" s="417" t="s">
        <v>1024</v>
      </c>
      <c r="BQ328" s="716">
        <v>7.3222174043091587E-2</v>
      </c>
      <c r="BS328" s="727">
        <v>6.0000000000000001E-3</v>
      </c>
      <c r="BT328" s="716">
        <v>0.01</v>
      </c>
      <c r="BU328" s="31" t="str">
        <f t="shared" si="355"/>
        <v xml:space="preserve">  </v>
      </c>
      <c r="BV328" s="520"/>
      <c r="BW328" s="31">
        <f t="shared" si="356"/>
        <v>0.63907095780769996</v>
      </c>
      <c r="BX328" s="336"/>
      <c r="BY328" s="33">
        <v>267.32622854855043</v>
      </c>
      <c r="BZ328" s="31"/>
      <c r="CA328" s="680">
        <v>2</v>
      </c>
      <c r="CB328" s="680">
        <v>13</v>
      </c>
      <c r="CC328" s="680" t="str">
        <f t="shared" si="348"/>
        <v xml:space="preserve">  </v>
      </c>
      <c r="CD328" s="498"/>
      <c r="CE328" s="31">
        <v>44.306847139065326</v>
      </c>
      <c r="CF328" s="457"/>
      <c r="CG328" s="660">
        <v>0.5</v>
      </c>
      <c r="CH328" s="660">
        <v>3</v>
      </c>
      <c r="CI328" s="31" t="str">
        <f t="shared" si="326"/>
        <v xml:space="preserve">  </v>
      </c>
      <c r="CJ328" s="658"/>
      <c r="CK328" s="28">
        <v>0.69911590397811052</v>
      </c>
      <c r="CL328" s="227"/>
      <c r="CM328" s="227">
        <v>0.6</v>
      </c>
      <c r="CN328" s="227">
        <v>0.8</v>
      </c>
      <c r="CO328" s="31" t="str">
        <f t="shared" si="317"/>
        <v>E, &lt;RL</v>
      </c>
      <c r="CP328" s="877"/>
      <c r="CQ328" s="28">
        <v>0.1856541122786316</v>
      </c>
      <c r="CR328" s="28"/>
      <c r="CS328" s="227">
        <v>0.1</v>
      </c>
      <c r="CT328" s="464">
        <v>0.13</v>
      </c>
      <c r="CU328" s="31" t="str">
        <f t="shared" si="327"/>
        <v xml:space="preserve">  </v>
      </c>
      <c r="CW328" s="336">
        <f t="shared" si="357"/>
        <v>0.26152162762852155</v>
      </c>
      <c r="CX328" s="28">
        <v>4.7669269640444742</v>
      </c>
      <c r="CY328" s="227"/>
      <c r="CZ328" s="10">
        <v>1.2</v>
      </c>
      <c r="DA328" s="910">
        <v>0.7</v>
      </c>
      <c r="DB328" s="675" t="str">
        <f t="shared" si="350"/>
        <v xml:space="preserve">  </v>
      </c>
      <c r="DC328" s="519"/>
      <c r="DD328" s="28">
        <v>1.2879869970158639</v>
      </c>
      <c r="DE328" s="28"/>
      <c r="DF328" s="28">
        <v>0.2</v>
      </c>
      <c r="DG328" s="28">
        <v>0.12</v>
      </c>
      <c r="DH328" s="28" t="str">
        <f t="shared" si="341"/>
        <v xml:space="preserve">  </v>
      </c>
      <c r="DI328" s="335"/>
      <c r="DJ328" s="31">
        <f t="shared" si="351"/>
        <v>1.7831871529877692</v>
      </c>
      <c r="DK328" s="550">
        <f t="shared" si="352"/>
        <v>2.9069705478552241</v>
      </c>
      <c r="DL328" s="67"/>
    </row>
    <row r="329" spans="1:116" ht="15" x14ac:dyDescent="0.25">
      <c r="A329" s="536" t="s">
        <v>2337</v>
      </c>
      <c r="B329" s="173" t="s">
        <v>1466</v>
      </c>
      <c r="C329" s="419" t="s">
        <v>584</v>
      </c>
      <c r="D329" s="419">
        <v>9</v>
      </c>
      <c r="E329" s="213">
        <v>1503014</v>
      </c>
      <c r="F329" s="421">
        <v>1</v>
      </c>
      <c r="G329" s="420">
        <v>11451800</v>
      </c>
      <c r="H329" s="420">
        <v>201502071100</v>
      </c>
      <c r="I329" s="420" t="s">
        <v>656</v>
      </c>
      <c r="J329" s="420"/>
      <c r="K329" s="663" t="s">
        <v>1655</v>
      </c>
      <c r="L329" s="163" t="s">
        <v>1656</v>
      </c>
      <c r="M329" s="419" t="s">
        <v>1028</v>
      </c>
      <c r="N329" s="419"/>
      <c r="O329" s="419"/>
      <c r="P329" s="117">
        <v>42042</v>
      </c>
      <c r="Q329" s="112">
        <v>0.45833333333333331</v>
      </c>
      <c r="R329" s="419" t="s">
        <v>1033</v>
      </c>
      <c r="S329" s="237" t="s">
        <v>1029</v>
      </c>
      <c r="T329" s="31">
        <v>127.5</v>
      </c>
      <c r="U329" s="251">
        <v>262.10000000000002</v>
      </c>
      <c r="V329" s="31">
        <f t="shared" si="347"/>
        <v>134.60000000000002</v>
      </c>
      <c r="W329" s="464">
        <v>76</v>
      </c>
      <c r="X329" s="457">
        <f t="shared" si="329"/>
        <v>1771.0526315789477</v>
      </c>
      <c r="Y329" s="281" t="str">
        <f t="shared" si="314"/>
        <v xml:space="preserve">  </v>
      </c>
      <c r="Z329" s="464"/>
      <c r="AA329" s="237">
        <v>127.3</v>
      </c>
      <c r="AB329" s="251">
        <v>287.7</v>
      </c>
      <c r="AC329" s="237">
        <v>160.39999999999998</v>
      </c>
      <c r="AD329" s="31">
        <v>92</v>
      </c>
      <c r="AE329" s="31">
        <f t="shared" si="353"/>
        <v>1743.478260869565</v>
      </c>
      <c r="AF329" s="281" t="str">
        <f t="shared" si="315"/>
        <v xml:space="preserve">  </v>
      </c>
      <c r="AG329" s="464"/>
      <c r="AH329" s="31">
        <v>126.6</v>
      </c>
      <c r="AI329" s="251">
        <v>309.7</v>
      </c>
      <c r="AJ329" s="237">
        <v>183.1</v>
      </c>
      <c r="AK329" s="237">
        <v>106</v>
      </c>
      <c r="AL329" s="31">
        <f t="shared" si="354"/>
        <v>1727.3584905660377</v>
      </c>
      <c r="AM329" s="281" t="str">
        <f t="shared" ref="AM329:AM392" si="358">IF(AJ329&lt;AM$5,"&lt;MDL",IF(AJ329&lt;AM$6,"E, &lt;RL",IF(AJ329&gt;AM$6,"  ",)))</f>
        <v xml:space="preserve">  </v>
      </c>
      <c r="AN329" s="31">
        <v>1747.29646100485</v>
      </c>
      <c r="AO329" s="31">
        <v>22.095892806556481</v>
      </c>
      <c r="AP329" s="31">
        <v>1.264576063632006</v>
      </c>
      <c r="AQ329" s="237">
        <v>3</v>
      </c>
      <c r="AR329" s="429" t="str">
        <f t="shared" si="316"/>
        <v xml:space="preserve">  </v>
      </c>
      <c r="AS329" s="498"/>
      <c r="AT329" s="662" t="s">
        <v>178</v>
      </c>
      <c r="AU329" s="662" t="s">
        <v>178</v>
      </c>
      <c r="AV329" s="662" t="s">
        <v>178</v>
      </c>
      <c r="AW329" s="661" t="s">
        <v>2720</v>
      </c>
      <c r="AX329" s="661" t="s">
        <v>2720</v>
      </c>
      <c r="AY329" s="10"/>
      <c r="AZ329" s="334"/>
      <c r="BA329" s="662" t="s">
        <v>178</v>
      </c>
      <c r="BB329" s="662" t="s">
        <v>178</v>
      </c>
      <c r="BC329" s="662" t="s">
        <v>178</v>
      </c>
      <c r="BD329" s="661" t="s">
        <v>2720</v>
      </c>
      <c r="BE329" s="661" t="s">
        <v>2720</v>
      </c>
      <c r="BF329" s="10" t="str">
        <f t="shared" si="323"/>
        <v xml:space="preserve">  </v>
      </c>
      <c r="BG329" s="334"/>
      <c r="BH329" s="852" t="s">
        <v>178</v>
      </c>
      <c r="BI329" s="18" t="s">
        <v>1033</v>
      </c>
      <c r="BJ329" s="28">
        <v>14.813713783360612</v>
      </c>
      <c r="BK329" s="28"/>
      <c r="BL329" s="28">
        <v>0.1</v>
      </c>
      <c r="BM329" s="28">
        <v>1</v>
      </c>
      <c r="BN329" s="31" t="str">
        <f t="shared" si="343"/>
        <v xml:space="preserve">  </v>
      </c>
      <c r="BP329" s="417" t="s">
        <v>1033</v>
      </c>
      <c r="BQ329" s="716">
        <v>3.7454367764017893E-2</v>
      </c>
      <c r="BR329" s="716">
        <v>6.6559053126931736E-4</v>
      </c>
      <c r="BS329" s="727">
        <v>6.0000000000000001E-3</v>
      </c>
      <c r="BT329" s="716">
        <v>0.01</v>
      </c>
      <c r="BU329" s="31" t="str">
        <f t="shared" si="355"/>
        <v xml:space="preserve">  </v>
      </c>
      <c r="BV329" s="520"/>
      <c r="BW329" s="31">
        <f t="shared" si="356"/>
        <v>0.25283577306649607</v>
      </c>
      <c r="BX329" s="336"/>
      <c r="BY329" s="33">
        <v>335.53427133027355</v>
      </c>
      <c r="BZ329" s="31"/>
      <c r="CA329" s="680">
        <v>2</v>
      </c>
      <c r="CB329" s="680">
        <v>13</v>
      </c>
      <c r="CC329" s="680" t="str">
        <f t="shared" si="348"/>
        <v xml:space="preserve">  </v>
      </c>
      <c r="CD329" s="498"/>
      <c r="CE329" s="31">
        <v>594.24885422440559</v>
      </c>
      <c r="CF329" s="457"/>
      <c r="CG329" s="660">
        <v>0.5</v>
      </c>
      <c r="CH329" s="660">
        <v>3</v>
      </c>
      <c r="CI329" s="31" t="str">
        <f t="shared" si="326"/>
        <v xml:space="preserve">  </v>
      </c>
      <c r="CJ329" s="658"/>
      <c r="CK329" s="28">
        <v>0.49054585133522993</v>
      </c>
      <c r="CL329" s="227"/>
      <c r="CM329" s="227">
        <v>0.6</v>
      </c>
      <c r="CN329" s="227">
        <v>0.8</v>
      </c>
      <c r="CO329" s="31" t="str">
        <f t="shared" si="317"/>
        <v>&lt;MDL</v>
      </c>
      <c r="CP329" s="877"/>
      <c r="CQ329" s="28">
        <v>0.85525602776272713</v>
      </c>
      <c r="CR329" s="28"/>
      <c r="CS329" s="227">
        <v>0.1</v>
      </c>
      <c r="CT329" s="464">
        <v>0.13</v>
      </c>
      <c r="CU329" s="31" t="str">
        <f t="shared" si="327"/>
        <v xml:space="preserve">  </v>
      </c>
      <c r="CW329" s="895" t="s">
        <v>79</v>
      </c>
      <c r="CX329" s="28">
        <v>3.6778979749146359</v>
      </c>
      <c r="CY329" s="227"/>
      <c r="CZ329" s="10">
        <v>1.2</v>
      </c>
      <c r="DA329" s="910">
        <v>0.7</v>
      </c>
      <c r="DB329" s="675" t="str">
        <f t="shared" si="350"/>
        <v xml:space="preserve">  </v>
      </c>
      <c r="DC329" s="519"/>
      <c r="DD329" s="28">
        <v>6.3530482944044326</v>
      </c>
      <c r="DE329" s="28"/>
      <c r="DF329" s="28">
        <v>0.2</v>
      </c>
      <c r="DG329" s="28">
        <v>0.12</v>
      </c>
      <c r="DH329" s="28" t="str">
        <f t="shared" si="341"/>
        <v xml:space="preserve">  </v>
      </c>
      <c r="DI329" s="335"/>
      <c r="DJ329" s="31">
        <f t="shared" si="351"/>
        <v>1.0961318378397187</v>
      </c>
      <c r="DK329" s="550">
        <f t="shared" si="352"/>
        <v>1.0690888588579992</v>
      </c>
      <c r="DL329" s="67"/>
    </row>
    <row r="330" spans="1:116" ht="15" x14ac:dyDescent="0.25">
      <c r="A330" s="536" t="s">
        <v>2338</v>
      </c>
      <c r="B330" s="173" t="s">
        <v>1467</v>
      </c>
      <c r="C330" s="419" t="s">
        <v>584</v>
      </c>
      <c r="D330" s="419">
        <v>9</v>
      </c>
      <c r="E330" s="213">
        <v>1503013</v>
      </c>
      <c r="F330" s="421">
        <v>1</v>
      </c>
      <c r="G330" s="420">
        <v>11451800</v>
      </c>
      <c r="H330" s="420">
        <v>201502071315</v>
      </c>
      <c r="I330" s="420" t="s">
        <v>656</v>
      </c>
      <c r="J330" s="420"/>
      <c r="K330" s="663" t="s">
        <v>1655</v>
      </c>
      <c r="L330" s="163" t="s">
        <v>1656</v>
      </c>
      <c r="M330" s="419" t="s">
        <v>1028</v>
      </c>
      <c r="N330" s="419"/>
      <c r="O330" s="419"/>
      <c r="P330" s="117">
        <v>42042</v>
      </c>
      <c r="Q330" s="112">
        <v>0.55208333333333337</v>
      </c>
      <c r="R330" s="419" t="s">
        <v>1034</v>
      </c>
      <c r="S330" s="237" t="s">
        <v>1030</v>
      </c>
      <c r="T330" s="31">
        <v>121.5</v>
      </c>
      <c r="U330" s="251">
        <v>209.2</v>
      </c>
      <c r="V330" s="31">
        <f t="shared" si="347"/>
        <v>87.699999999999989</v>
      </c>
      <c r="W330" s="464">
        <v>70</v>
      </c>
      <c r="X330" s="457">
        <f t="shared" si="329"/>
        <v>1252.8571428571427</v>
      </c>
      <c r="Y330" s="281" t="str">
        <f t="shared" ref="Y330:Y393" si="359">IF(V330&lt;Y$5,"&lt;MDL",IF(V330&lt;Y$6,"E, &lt;RL",IF(V330&gt;Y$6,"  ",)))</f>
        <v xml:space="preserve">  </v>
      </c>
      <c r="Z330" s="464"/>
      <c r="AA330" s="237">
        <v>126.3</v>
      </c>
      <c r="AB330" s="251">
        <v>205.6</v>
      </c>
      <c r="AC330" s="237">
        <v>79.3</v>
      </c>
      <c r="AD330" s="31">
        <v>66</v>
      </c>
      <c r="AE330" s="31">
        <f t="shared" si="353"/>
        <v>1201.5151515151515</v>
      </c>
      <c r="AF330" s="281" t="str">
        <f t="shared" ref="AF330:AF393" si="360">IF(AC330&lt;AF$5,"&lt;MDL",IF(AC330&lt;AF$6,"E, &lt;RL",IF(AC330&gt;AF$6,"  ",)))</f>
        <v xml:space="preserve">  </v>
      </c>
      <c r="AG330" s="464"/>
      <c r="AH330" s="31">
        <v>122.9</v>
      </c>
      <c r="AI330" s="251">
        <v>198.6</v>
      </c>
      <c r="AJ330" s="237">
        <v>75.699999999999989</v>
      </c>
      <c r="AK330" s="237">
        <v>68</v>
      </c>
      <c r="AL330" s="31">
        <f t="shared" si="354"/>
        <v>1113.2352941176468</v>
      </c>
      <c r="AM330" s="281" t="str">
        <f t="shared" si="358"/>
        <v xml:space="preserve">  </v>
      </c>
      <c r="AN330" s="31">
        <v>1189.202529496647</v>
      </c>
      <c r="AO330" s="31">
        <v>70.620575309796109</v>
      </c>
      <c r="AP330" s="31">
        <v>5.9384817605196014</v>
      </c>
      <c r="AQ330" s="237">
        <v>3</v>
      </c>
      <c r="AR330" s="429" t="str">
        <f t="shared" ref="AR330:AR393" si="361">IF(AN330&lt;AR$5,"&lt;MDL",IF(AN330&lt;AR$6,"E, &lt;RL",IF(AN330&gt;AR$6,"  ",)))</f>
        <v xml:space="preserve">  </v>
      </c>
      <c r="AS330" s="498"/>
      <c r="AT330" s="662" t="s">
        <v>178</v>
      </c>
      <c r="AU330" s="662" t="s">
        <v>178</v>
      </c>
      <c r="AV330" s="662" t="s">
        <v>178</v>
      </c>
      <c r="AW330" s="661" t="s">
        <v>2720</v>
      </c>
      <c r="AX330" s="661" t="s">
        <v>2720</v>
      </c>
      <c r="AY330" s="10"/>
      <c r="AZ330" s="334"/>
      <c r="BA330" s="662" t="s">
        <v>178</v>
      </c>
      <c r="BB330" s="662" t="s">
        <v>178</v>
      </c>
      <c r="BC330" s="662" t="s">
        <v>178</v>
      </c>
      <c r="BD330" s="661" t="s">
        <v>2720</v>
      </c>
      <c r="BE330" s="661" t="s">
        <v>2720</v>
      </c>
      <c r="BF330" s="10" t="str">
        <f t="shared" si="323"/>
        <v xml:space="preserve">  </v>
      </c>
      <c r="BG330" s="334"/>
      <c r="BH330" s="852" t="s">
        <v>178</v>
      </c>
      <c r="BI330" s="18" t="s">
        <v>1034</v>
      </c>
      <c r="BJ330" s="28">
        <v>28.022146378201363</v>
      </c>
      <c r="BK330" s="28"/>
      <c r="BL330" s="28">
        <v>0.1</v>
      </c>
      <c r="BM330" s="28">
        <v>1</v>
      </c>
      <c r="BN330" s="31" t="str">
        <f t="shared" si="343"/>
        <v xml:space="preserve">  </v>
      </c>
      <c r="BP330" s="417" t="s">
        <v>1034</v>
      </c>
      <c r="BQ330" s="716">
        <v>1.7921490611647006E-2</v>
      </c>
      <c r="BS330" s="727">
        <v>6.0000000000000001E-3</v>
      </c>
      <c r="BT330" s="716">
        <v>0.01</v>
      </c>
      <c r="BU330" s="31" t="str">
        <f t="shared" si="355"/>
        <v xml:space="preserve">  </v>
      </c>
      <c r="BV330" s="520"/>
      <c r="BW330" s="31">
        <f t="shared" si="356"/>
        <v>6.3954739118728843E-2</v>
      </c>
      <c r="BX330" s="336"/>
      <c r="BY330" s="33">
        <v>285.92557817908397</v>
      </c>
      <c r="BZ330" s="31"/>
      <c r="CA330" s="680">
        <v>2</v>
      </c>
      <c r="CB330" s="680">
        <v>13</v>
      </c>
      <c r="CC330" s="680" t="str">
        <f t="shared" si="348"/>
        <v xml:space="preserve">  </v>
      </c>
      <c r="CD330" s="498"/>
      <c r="CE330" s="31">
        <v>358.22390294722373</v>
      </c>
      <c r="CF330" s="457"/>
      <c r="CG330" s="660">
        <v>0.5</v>
      </c>
      <c r="CH330" s="660">
        <v>3</v>
      </c>
      <c r="CI330" s="31" t="str">
        <f t="shared" si="326"/>
        <v xml:space="preserve">  </v>
      </c>
      <c r="CJ330" s="658"/>
      <c r="CK330" s="28">
        <v>0.66866095015670335</v>
      </c>
      <c r="CL330" s="227"/>
      <c r="CM330" s="227">
        <v>0.6</v>
      </c>
      <c r="CN330" s="227">
        <v>0.8</v>
      </c>
      <c r="CO330" s="31" t="str">
        <f t="shared" ref="CO330:CO393" si="362">IF(CK330&lt;CM330,"&lt;MDL",IF(CK330&lt;CN330,"E, &lt;RL",IF(CK330&gt;CN330,"  ",)))</f>
        <v>E, &lt;RL</v>
      </c>
      <c r="CP330" s="877"/>
      <c r="CQ330" s="28">
        <v>0.80340626283979677</v>
      </c>
      <c r="CR330" s="28"/>
      <c r="CS330" s="227">
        <v>0.1</v>
      </c>
      <c r="CT330" s="464">
        <v>0.13</v>
      </c>
      <c r="CU330" s="31" t="str">
        <f t="shared" si="327"/>
        <v xml:space="preserve">  </v>
      </c>
      <c r="CW330" s="336">
        <f>CK330/BY330*100</f>
        <v>0.23385838875104084</v>
      </c>
      <c r="CX330" s="28">
        <v>3.7409836883340204</v>
      </c>
      <c r="CY330" s="227"/>
      <c r="CZ330" s="10">
        <v>1.2</v>
      </c>
      <c r="DA330" s="910">
        <v>0.7</v>
      </c>
      <c r="DB330" s="675" t="str">
        <f t="shared" si="350"/>
        <v xml:space="preserve">  </v>
      </c>
      <c r="DC330" s="519"/>
      <c r="DD330" s="28">
        <v>4.1645950765718425</v>
      </c>
      <c r="DE330" s="28"/>
      <c r="DF330" s="28">
        <v>0.2</v>
      </c>
      <c r="DG330" s="28">
        <v>0.12</v>
      </c>
      <c r="DH330" s="28" t="str">
        <f t="shared" si="341"/>
        <v xml:space="preserve">  </v>
      </c>
      <c r="DI330" s="335"/>
      <c r="DJ330" s="31">
        <f t="shared" si="351"/>
        <v>1.3083767154231047</v>
      </c>
      <c r="DK330" s="550">
        <f t="shared" si="352"/>
        <v>1.1625676126881466</v>
      </c>
      <c r="DL330" s="67"/>
    </row>
    <row r="331" spans="1:116" ht="15" x14ac:dyDescent="0.25">
      <c r="A331" s="536" t="s">
        <v>2339</v>
      </c>
      <c r="B331" s="173" t="s">
        <v>1468</v>
      </c>
      <c r="C331" s="419" t="s">
        <v>584</v>
      </c>
      <c r="D331" s="419">
        <v>9</v>
      </c>
      <c r="E331" s="213">
        <v>1503006</v>
      </c>
      <c r="F331" s="421">
        <v>1</v>
      </c>
      <c r="G331" s="420">
        <v>11451800</v>
      </c>
      <c r="H331" s="420">
        <v>201502091335</v>
      </c>
      <c r="I331" s="420" t="s">
        <v>656</v>
      </c>
      <c r="J331" s="420"/>
      <c r="K331" s="663" t="s">
        <v>1655</v>
      </c>
      <c r="L331" s="163" t="s">
        <v>1656</v>
      </c>
      <c r="M331" s="419" t="s">
        <v>1028</v>
      </c>
      <c r="N331" s="419"/>
      <c r="O331" s="419"/>
      <c r="P331" s="117">
        <v>42044</v>
      </c>
      <c r="Q331" s="112">
        <v>0.56597222222222221</v>
      </c>
      <c r="R331" s="419" t="s">
        <v>1035</v>
      </c>
      <c r="S331" s="237" t="s">
        <v>1031</v>
      </c>
      <c r="T331" s="31">
        <v>129.4</v>
      </c>
      <c r="U331" s="251">
        <v>165</v>
      </c>
      <c r="V331" s="31">
        <f t="shared" si="347"/>
        <v>35.599999999999994</v>
      </c>
      <c r="W331" s="464">
        <v>76</v>
      </c>
      <c r="X331" s="457">
        <f t="shared" si="329"/>
        <v>468.4210526315789</v>
      </c>
      <c r="Y331" s="281" t="str">
        <f t="shared" si="359"/>
        <v xml:space="preserve">  </v>
      </c>
      <c r="Z331" s="464"/>
      <c r="AA331" s="237">
        <v>127.1</v>
      </c>
      <c r="AB331" s="251">
        <v>164.70000000000002</v>
      </c>
      <c r="AC331" s="237">
        <v>37.600000000000023</v>
      </c>
      <c r="AD331" s="31">
        <v>80</v>
      </c>
      <c r="AE331" s="31">
        <f t="shared" si="353"/>
        <v>470.00000000000028</v>
      </c>
      <c r="AF331" s="281" t="str">
        <f t="shared" si="360"/>
        <v xml:space="preserve">  </v>
      </c>
      <c r="AG331" s="464"/>
      <c r="AH331" s="31">
        <v>121.1</v>
      </c>
      <c r="AI331" s="251">
        <v>166.8</v>
      </c>
      <c r="AJ331" s="237">
        <v>45.700000000000017</v>
      </c>
      <c r="AK331" s="237">
        <v>92</v>
      </c>
      <c r="AL331" s="31">
        <f t="shared" si="354"/>
        <v>496.73913043478279</v>
      </c>
      <c r="AM331" s="281" t="str">
        <f t="shared" si="358"/>
        <v xml:space="preserve">  </v>
      </c>
      <c r="AN331" s="31">
        <v>478.38672768878729</v>
      </c>
      <c r="AO331" s="31">
        <v>15.913242397810626</v>
      </c>
      <c r="AP331" s="31">
        <v>3.3264389408735702</v>
      </c>
      <c r="AQ331" s="237">
        <v>3</v>
      </c>
      <c r="AR331" s="429" t="str">
        <f t="shared" si="361"/>
        <v xml:space="preserve">  </v>
      </c>
      <c r="AS331" s="498"/>
      <c r="AT331" s="662" t="s">
        <v>178</v>
      </c>
      <c r="AU331" s="662" t="s">
        <v>178</v>
      </c>
      <c r="AV331" s="662" t="s">
        <v>178</v>
      </c>
      <c r="AW331" s="661" t="s">
        <v>2720</v>
      </c>
      <c r="AX331" s="661" t="s">
        <v>2720</v>
      </c>
      <c r="AY331" s="10"/>
      <c r="AZ331" s="334"/>
      <c r="BA331" s="662" t="s">
        <v>178</v>
      </c>
      <c r="BB331" s="662" t="s">
        <v>178</v>
      </c>
      <c r="BC331" s="662" t="s">
        <v>178</v>
      </c>
      <c r="BD331" s="661" t="s">
        <v>2720</v>
      </c>
      <c r="BE331" s="661" t="s">
        <v>2720</v>
      </c>
      <c r="BF331" s="10" t="str">
        <f t="shared" si="323"/>
        <v xml:space="preserve">  </v>
      </c>
      <c r="BG331" s="334"/>
      <c r="BH331" s="852" t="s">
        <v>178</v>
      </c>
      <c r="BI331" s="18" t="s">
        <v>1035</v>
      </c>
      <c r="BJ331" s="28">
        <v>13.18223915801533</v>
      </c>
      <c r="BK331" s="28"/>
      <c r="BL331" s="28">
        <v>0.1</v>
      </c>
      <c r="BM331" s="28">
        <v>1</v>
      </c>
      <c r="BN331" s="31" t="str">
        <f t="shared" si="343"/>
        <v xml:space="preserve">  </v>
      </c>
      <c r="BP331" s="417" t="s">
        <v>1035</v>
      </c>
      <c r="BQ331" s="716">
        <v>7.6818866185856691E-2</v>
      </c>
      <c r="BS331" s="727">
        <v>6.0000000000000001E-3</v>
      </c>
      <c r="BT331" s="716">
        <v>0.01</v>
      </c>
      <c r="BU331" s="31" t="str">
        <f t="shared" si="355"/>
        <v xml:space="preserve">  </v>
      </c>
      <c r="BV331" s="520"/>
      <c r="BW331" s="31">
        <f t="shared" si="356"/>
        <v>0.58274520182064626</v>
      </c>
      <c r="BX331" s="336"/>
      <c r="BY331" s="33">
        <v>318.65210434396386</v>
      </c>
      <c r="BZ331" s="31"/>
      <c r="CA331" s="680">
        <v>2</v>
      </c>
      <c r="CB331" s="680">
        <v>13</v>
      </c>
      <c r="CC331" s="680" t="str">
        <f t="shared" si="348"/>
        <v xml:space="preserve">  </v>
      </c>
      <c r="CD331" s="498"/>
      <c r="CE331" s="31">
        <v>149.26335414006726</v>
      </c>
      <c r="CF331" s="457"/>
      <c r="CG331" s="660">
        <v>0.5</v>
      </c>
      <c r="CH331" s="660">
        <v>3</v>
      </c>
      <c r="CI331" s="31" t="str">
        <f t="shared" si="326"/>
        <v xml:space="preserve">  </v>
      </c>
      <c r="CJ331" s="658"/>
      <c r="CK331" s="28">
        <v>0.66282932186023191</v>
      </c>
      <c r="CL331" s="227"/>
      <c r="CM331" s="227">
        <v>0.6</v>
      </c>
      <c r="CN331" s="227">
        <v>0.8</v>
      </c>
      <c r="CO331" s="31" t="str">
        <f t="shared" si="362"/>
        <v>E, &lt;RL</v>
      </c>
      <c r="CP331" s="877"/>
      <c r="CQ331" s="28">
        <v>0.31152978127430919</v>
      </c>
      <c r="CR331" s="28"/>
      <c r="CS331" s="227">
        <v>0.1</v>
      </c>
      <c r="CT331" s="464">
        <v>0.13</v>
      </c>
      <c r="CU331" s="31" t="str">
        <f t="shared" si="327"/>
        <v xml:space="preserve">  </v>
      </c>
      <c r="CW331" s="336">
        <f>CK331/BY331*100</f>
        <v>0.20801033880659756</v>
      </c>
      <c r="CX331" s="28">
        <v>4.671000673809516</v>
      </c>
      <c r="CY331" s="227"/>
      <c r="CZ331" s="10">
        <v>1.2</v>
      </c>
      <c r="DA331" s="910">
        <v>0.7</v>
      </c>
      <c r="DB331" s="675" t="str">
        <f t="shared" si="350"/>
        <v xml:space="preserve">  </v>
      </c>
      <c r="DC331" s="519"/>
      <c r="DD331" s="28">
        <v>2.3202688129684237</v>
      </c>
      <c r="DE331" s="28"/>
      <c r="DF331" s="28">
        <v>0.2</v>
      </c>
      <c r="DG331" s="28">
        <v>0.12</v>
      </c>
      <c r="DH331" s="28" t="str">
        <f t="shared" si="341"/>
        <v xml:space="preserve">  </v>
      </c>
      <c r="DI331" s="335"/>
      <c r="DJ331" s="31">
        <f t="shared" si="351"/>
        <v>1.4658621770052647</v>
      </c>
      <c r="DK331" s="550">
        <f t="shared" si="352"/>
        <v>1.5544798831139131</v>
      </c>
      <c r="DL331" s="67"/>
    </row>
    <row r="332" spans="1:116" ht="15" x14ac:dyDescent="0.25">
      <c r="A332" s="536" t="s">
        <v>2340</v>
      </c>
      <c r="B332" s="173" t="s">
        <v>1469</v>
      </c>
      <c r="C332" s="419" t="s">
        <v>584</v>
      </c>
      <c r="D332" s="419">
        <v>7</v>
      </c>
      <c r="E332" s="213">
        <v>1601132</v>
      </c>
      <c r="F332" s="421">
        <v>1</v>
      </c>
      <c r="G332" s="420">
        <v>11451800</v>
      </c>
      <c r="H332" s="420">
        <v>201512191340</v>
      </c>
      <c r="I332" s="420" t="s">
        <v>656</v>
      </c>
      <c r="J332" s="420"/>
      <c r="K332" s="663" t="s">
        <v>1655</v>
      </c>
      <c r="L332" s="163" t="s">
        <v>1656</v>
      </c>
      <c r="M332" s="419" t="s">
        <v>1028</v>
      </c>
      <c r="N332" s="419"/>
      <c r="O332" s="419"/>
      <c r="P332" s="117">
        <v>42357</v>
      </c>
      <c r="Q332" s="112">
        <v>0.56944444444444442</v>
      </c>
      <c r="R332" s="419" t="s">
        <v>1045</v>
      </c>
      <c r="S332" s="237" t="s">
        <v>1045</v>
      </c>
      <c r="T332" s="31">
        <v>126</v>
      </c>
      <c r="U332" s="251">
        <v>132.70000000000002</v>
      </c>
      <c r="V332" s="31">
        <v>6.7000000000000171</v>
      </c>
      <c r="W332" s="464">
        <v>100</v>
      </c>
      <c r="X332" s="457">
        <v>67.000000000000171</v>
      </c>
      <c r="Y332" s="281" t="str">
        <f t="shared" si="359"/>
        <v xml:space="preserve">  </v>
      </c>
      <c r="Z332" s="237" t="s">
        <v>1045</v>
      </c>
      <c r="AA332" s="31">
        <v>126</v>
      </c>
      <c r="AB332" s="251">
        <v>132.70000000000002</v>
      </c>
      <c r="AC332" s="237">
        <v>6.7000000000000171</v>
      </c>
      <c r="AD332" s="31">
        <v>102</v>
      </c>
      <c r="AE332" s="31">
        <v>65.686274509804093</v>
      </c>
      <c r="AF332" s="281" t="str">
        <f t="shared" si="360"/>
        <v xml:space="preserve">  </v>
      </c>
      <c r="AG332" s="237" t="s">
        <v>1045</v>
      </c>
      <c r="AH332" s="31">
        <v>126</v>
      </c>
      <c r="AI332" s="251">
        <v>133.5</v>
      </c>
      <c r="AJ332" s="237">
        <v>7.5</v>
      </c>
      <c r="AK332" s="237">
        <v>110</v>
      </c>
      <c r="AL332" s="31">
        <v>68.181818181818187</v>
      </c>
      <c r="AM332" s="281" t="str">
        <f t="shared" si="358"/>
        <v xml:space="preserve">  </v>
      </c>
      <c r="AN332" s="31">
        <v>66.956030897207484</v>
      </c>
      <c r="AO332" s="31">
        <v>1.2483527210819434</v>
      </c>
      <c r="AP332" s="31">
        <v>1.8644365628518882</v>
      </c>
      <c r="AQ332" s="237">
        <v>3</v>
      </c>
      <c r="AR332" s="429" t="str">
        <f t="shared" si="361"/>
        <v xml:space="preserve">  </v>
      </c>
      <c r="AS332" s="498"/>
      <c r="AT332" s="662" t="s">
        <v>178</v>
      </c>
      <c r="AU332" s="662" t="s">
        <v>178</v>
      </c>
      <c r="AV332" s="662" t="s">
        <v>178</v>
      </c>
      <c r="AW332" s="661" t="s">
        <v>2720</v>
      </c>
      <c r="AX332" s="661" t="s">
        <v>2720</v>
      </c>
      <c r="AY332" s="10"/>
      <c r="AZ332" s="334"/>
      <c r="BA332" s="662" t="s">
        <v>178</v>
      </c>
      <c r="BB332" s="662" t="s">
        <v>178</v>
      </c>
      <c r="BC332" s="662" t="s">
        <v>178</v>
      </c>
      <c r="BD332" s="661" t="s">
        <v>2720</v>
      </c>
      <c r="BE332" s="661" t="s">
        <v>2720</v>
      </c>
      <c r="BF332" s="10" t="str">
        <f t="shared" si="323"/>
        <v xml:space="preserve">  </v>
      </c>
      <c r="BG332" s="334"/>
      <c r="BH332" s="852" t="s">
        <v>178</v>
      </c>
      <c r="BI332" s="18" t="s">
        <v>1045</v>
      </c>
      <c r="BJ332" s="28">
        <v>3.0227184557077136</v>
      </c>
      <c r="BK332" s="28"/>
      <c r="BL332" s="28">
        <v>0.1</v>
      </c>
      <c r="BM332" s="28">
        <v>1</v>
      </c>
      <c r="BN332" s="31" t="str">
        <f t="shared" si="343"/>
        <v xml:space="preserve">  </v>
      </c>
      <c r="BP332" s="417" t="s">
        <v>1045</v>
      </c>
      <c r="BQ332" s="716">
        <v>3.4971624974496532E-2</v>
      </c>
      <c r="BS332" s="727">
        <v>6.0000000000000001E-3</v>
      </c>
      <c r="BT332" s="716">
        <v>0.01</v>
      </c>
      <c r="BU332" s="31" t="str">
        <f t="shared" si="355"/>
        <v xml:space="preserve">  </v>
      </c>
      <c r="BV332" s="520"/>
      <c r="BW332" s="31">
        <f t="shared" si="356"/>
        <v>1.1569593889388079</v>
      </c>
      <c r="BX332" s="336"/>
      <c r="BY332" s="33">
        <v>125.19412544430348</v>
      </c>
      <c r="BZ332" s="31"/>
      <c r="CA332" s="680">
        <v>2</v>
      </c>
      <c r="CB332" s="680">
        <v>13</v>
      </c>
      <c r="CC332" s="680" t="str">
        <f t="shared" si="348"/>
        <v xml:space="preserve">  </v>
      </c>
      <c r="CD332" s="498"/>
      <c r="CE332" s="31">
        <v>8.3880064047683547</v>
      </c>
      <c r="CF332" s="457"/>
      <c r="CG332" s="660">
        <v>0.5</v>
      </c>
      <c r="CH332" s="660">
        <v>3</v>
      </c>
      <c r="CI332" s="31" t="str">
        <f t="shared" si="326"/>
        <v xml:space="preserve">  </v>
      </c>
      <c r="CJ332" s="658"/>
      <c r="CK332" s="28">
        <v>0.82312464086333859</v>
      </c>
      <c r="CL332" s="227"/>
      <c r="CM332" s="227">
        <v>0.6</v>
      </c>
      <c r="CN332" s="227">
        <v>0.8</v>
      </c>
      <c r="CO332" s="31" t="str">
        <f t="shared" si="362"/>
        <v xml:space="preserve">  </v>
      </c>
      <c r="CP332" s="658"/>
      <c r="CQ332" s="28">
        <v>5.4067991115533121E-2</v>
      </c>
      <c r="CR332" s="28"/>
      <c r="CS332" s="227">
        <v>0.1</v>
      </c>
      <c r="CT332" s="464">
        <v>0.13</v>
      </c>
      <c r="CU332" s="31" t="str">
        <f t="shared" si="327"/>
        <v>&lt;MDL</v>
      </c>
      <c r="CW332" s="336">
        <f>CK332/BY332*100</f>
        <v>0.6574786460164469</v>
      </c>
      <c r="CX332" s="227">
        <v>4.3914775144039293</v>
      </c>
      <c r="CY332" s="227"/>
      <c r="CZ332" s="10">
        <v>1.2</v>
      </c>
      <c r="DA332" s="910">
        <v>0.7</v>
      </c>
      <c r="DB332" s="675" t="str">
        <f t="shared" si="350"/>
        <v xml:space="preserve">  </v>
      </c>
      <c r="DC332" s="519"/>
      <c r="DD332" s="28">
        <v>0.29941892143663151</v>
      </c>
      <c r="DE332" s="28"/>
      <c r="DF332" s="28">
        <v>0.2</v>
      </c>
      <c r="DG332" s="28">
        <v>0.12</v>
      </c>
      <c r="DH332" s="28" t="str">
        <f t="shared" si="341"/>
        <v xml:space="preserve">  </v>
      </c>
      <c r="DI332" s="335"/>
      <c r="DJ332" s="31">
        <f t="shared" si="351"/>
        <v>3.507734487396228</v>
      </c>
      <c r="DK332" s="550">
        <f t="shared" si="352"/>
        <v>3.5696076873095848</v>
      </c>
      <c r="DL332" s="67"/>
    </row>
    <row r="333" spans="1:116" ht="15" x14ac:dyDescent="0.25">
      <c r="A333" s="536" t="s">
        <v>2341</v>
      </c>
      <c r="B333" s="173" t="s">
        <v>1470</v>
      </c>
      <c r="C333" s="419" t="s">
        <v>584</v>
      </c>
      <c r="D333" s="419">
        <v>7</v>
      </c>
      <c r="E333" s="213">
        <v>1601131</v>
      </c>
      <c r="F333" s="421">
        <v>1</v>
      </c>
      <c r="G333" s="420">
        <v>11451800</v>
      </c>
      <c r="H333" s="420">
        <v>201512191400</v>
      </c>
      <c r="I333" s="420" t="s">
        <v>656</v>
      </c>
      <c r="J333" s="420"/>
      <c r="K333" s="663" t="s">
        <v>1655</v>
      </c>
      <c r="L333" s="163" t="s">
        <v>1656</v>
      </c>
      <c r="M333" s="419" t="s">
        <v>1028</v>
      </c>
      <c r="N333" s="419"/>
      <c r="O333" s="419"/>
      <c r="P333" s="117">
        <v>42357</v>
      </c>
      <c r="Q333" s="112">
        <v>0.58333333333333337</v>
      </c>
      <c r="R333" s="419" t="s">
        <v>1046</v>
      </c>
      <c r="S333" s="237" t="s">
        <v>1046</v>
      </c>
      <c r="T333" s="31">
        <v>130.1</v>
      </c>
      <c r="U333" s="251">
        <v>138.80000000000001</v>
      </c>
      <c r="V333" s="31">
        <v>8.7000000000000171</v>
      </c>
      <c r="W333" s="464">
        <v>132</v>
      </c>
      <c r="X333" s="457">
        <v>65.909090909091034</v>
      </c>
      <c r="Y333" s="281" t="str">
        <f t="shared" si="359"/>
        <v xml:space="preserve">  </v>
      </c>
      <c r="Z333" s="237" t="s">
        <v>1046</v>
      </c>
      <c r="AA333" s="237">
        <v>122.8</v>
      </c>
      <c r="AB333" s="251">
        <v>131.70000000000002</v>
      </c>
      <c r="AC333" s="237">
        <v>8.9000000000000199</v>
      </c>
      <c r="AD333" s="31">
        <v>132</v>
      </c>
      <c r="AE333" s="31">
        <v>67.424242424242578</v>
      </c>
      <c r="AF333" s="281" t="str">
        <f t="shared" si="360"/>
        <v xml:space="preserve">  </v>
      </c>
      <c r="AG333" s="237" t="s">
        <v>1046</v>
      </c>
      <c r="AH333" s="31">
        <v>130.9</v>
      </c>
      <c r="AI333" s="251">
        <v>139.6</v>
      </c>
      <c r="AJ333" s="237">
        <v>8.6999999999999886</v>
      </c>
      <c r="AK333" s="237">
        <v>126</v>
      </c>
      <c r="AL333" s="31">
        <v>69.047619047618952</v>
      </c>
      <c r="AM333" s="281" t="str">
        <f t="shared" si="358"/>
        <v xml:space="preserve">  </v>
      </c>
      <c r="AN333" s="31">
        <v>67.460317460317512</v>
      </c>
      <c r="AO333" s="31">
        <v>1.5695750301446993</v>
      </c>
      <c r="AP333" s="31">
        <v>2.3266641623321411</v>
      </c>
      <c r="AQ333" s="237">
        <v>3</v>
      </c>
      <c r="AR333" s="429" t="str">
        <f t="shared" si="361"/>
        <v xml:space="preserve">  </v>
      </c>
      <c r="AS333" s="498"/>
      <c r="AT333" s="662" t="s">
        <v>178</v>
      </c>
      <c r="AU333" s="662" t="s">
        <v>178</v>
      </c>
      <c r="AV333" s="662" t="s">
        <v>178</v>
      </c>
      <c r="AW333" s="661" t="s">
        <v>2720</v>
      </c>
      <c r="AX333" s="661" t="s">
        <v>2720</v>
      </c>
      <c r="AY333" s="10"/>
      <c r="AZ333" s="334"/>
      <c r="BA333" s="662" t="s">
        <v>178</v>
      </c>
      <c r="BB333" s="662" t="s">
        <v>178</v>
      </c>
      <c r="BC333" s="662" t="s">
        <v>178</v>
      </c>
      <c r="BD333" s="661" t="s">
        <v>2720</v>
      </c>
      <c r="BE333" s="661" t="s">
        <v>2720</v>
      </c>
      <c r="BF333" s="10" t="str">
        <f t="shared" si="323"/>
        <v xml:space="preserve">  </v>
      </c>
      <c r="BG333" s="334"/>
      <c r="BH333" s="852" t="s">
        <v>178</v>
      </c>
      <c r="BI333" s="18" t="s">
        <v>1046</v>
      </c>
      <c r="BJ333" s="28">
        <v>3.9029901767348814</v>
      </c>
      <c r="BK333" s="28"/>
      <c r="BL333" s="28">
        <v>0.1</v>
      </c>
      <c r="BM333" s="28">
        <v>1</v>
      </c>
      <c r="BN333" s="31" t="str">
        <f t="shared" si="343"/>
        <v xml:space="preserve">  </v>
      </c>
      <c r="BP333" s="417" t="s">
        <v>1046</v>
      </c>
      <c r="BQ333" s="716">
        <v>2.8907229101986266E-2</v>
      </c>
      <c r="BS333" s="727">
        <v>6.0000000000000001E-3</v>
      </c>
      <c r="BT333" s="716">
        <v>0.01</v>
      </c>
      <c r="BU333" s="31" t="str">
        <f t="shared" si="355"/>
        <v xml:space="preserve">  </v>
      </c>
      <c r="BV333" s="520"/>
      <c r="BW333" s="31">
        <f t="shared" si="356"/>
        <v>0.74064314264221753</v>
      </c>
      <c r="BX333" s="336"/>
      <c r="BY333" s="33">
        <v>110.90525822337433</v>
      </c>
      <c r="BZ333" s="31"/>
      <c r="CA333" s="680">
        <v>2</v>
      </c>
      <c r="CB333" s="680">
        <v>13</v>
      </c>
      <c r="CC333" s="680" t="str">
        <f t="shared" si="348"/>
        <v xml:space="preserve">  </v>
      </c>
      <c r="CD333" s="498"/>
      <c r="CE333" s="31">
        <v>7.3096647465405944</v>
      </c>
      <c r="CF333" s="457"/>
      <c r="CG333" s="660">
        <v>0.5</v>
      </c>
      <c r="CH333" s="660">
        <v>3</v>
      </c>
      <c r="CI333" s="31" t="str">
        <f t="shared" si="326"/>
        <v xml:space="preserve">  </v>
      </c>
      <c r="CJ333" s="658"/>
      <c r="CK333" s="227">
        <v>1.1099639648685562</v>
      </c>
      <c r="CL333" s="227"/>
      <c r="CM333" s="227">
        <v>0.6</v>
      </c>
      <c r="CN333" s="227">
        <v>0.8</v>
      </c>
      <c r="CO333" s="31" t="str">
        <f t="shared" si="362"/>
        <v xml:space="preserve">  </v>
      </c>
      <c r="CP333" s="337"/>
      <c r="CQ333" s="28">
        <v>7.4838479449471002E-2</v>
      </c>
      <c r="CR333" s="28"/>
      <c r="CS333" s="227">
        <v>0.1</v>
      </c>
      <c r="CT333" s="464">
        <v>0.13</v>
      </c>
      <c r="CU333" s="31" t="str">
        <f t="shared" si="327"/>
        <v>&lt;MDL</v>
      </c>
      <c r="CW333" s="336">
        <f>CK333/BY333*100</f>
        <v>1.0008217668390234</v>
      </c>
      <c r="CX333" s="227">
        <v>5.4498252594440633</v>
      </c>
      <c r="CY333" s="227"/>
      <c r="CZ333" s="10">
        <v>1.2</v>
      </c>
      <c r="DA333" s="910">
        <v>0.7</v>
      </c>
      <c r="DB333" s="675" t="str">
        <f t="shared" si="350"/>
        <v xml:space="preserve">  </v>
      </c>
      <c r="DC333" s="519"/>
      <c r="DD333" s="28">
        <v>0.37629745839018486</v>
      </c>
      <c r="DE333" s="28"/>
      <c r="DF333" s="28">
        <v>0.2</v>
      </c>
      <c r="DG333" s="28">
        <v>0.12</v>
      </c>
      <c r="DH333" s="28" t="str">
        <f t="shared" si="341"/>
        <v xml:space="preserve">  </v>
      </c>
      <c r="DI333" s="335"/>
      <c r="DJ333" s="31">
        <f t="shared" si="351"/>
        <v>4.9139466845364241</v>
      </c>
      <c r="DK333" s="550">
        <f t="shared" si="352"/>
        <v>5.1479441457048098</v>
      </c>
      <c r="DL333" s="67"/>
    </row>
    <row r="334" spans="1:116" ht="15" x14ac:dyDescent="0.25">
      <c r="A334" s="536" t="s">
        <v>2342</v>
      </c>
      <c r="B334" s="173" t="s">
        <v>1471</v>
      </c>
      <c r="C334" s="419" t="s">
        <v>584</v>
      </c>
      <c r="D334" s="419">
        <v>7</v>
      </c>
      <c r="E334" s="213">
        <v>1601522</v>
      </c>
      <c r="F334" s="421">
        <v>1</v>
      </c>
      <c r="G334" s="420">
        <v>11451800</v>
      </c>
      <c r="H334" s="420">
        <v>201512221000</v>
      </c>
      <c r="I334" s="420" t="s">
        <v>656</v>
      </c>
      <c r="J334" s="420"/>
      <c r="K334" s="663" t="s">
        <v>1655</v>
      </c>
      <c r="L334" s="163" t="s">
        <v>1656</v>
      </c>
      <c r="M334" s="419" t="s">
        <v>1028</v>
      </c>
      <c r="N334" s="419"/>
      <c r="O334" s="419"/>
      <c r="P334" s="117">
        <v>42360</v>
      </c>
      <c r="Q334" s="112">
        <v>0.41666666666666669</v>
      </c>
      <c r="R334" s="419" t="s">
        <v>1047</v>
      </c>
      <c r="S334" s="237" t="s">
        <v>1047</v>
      </c>
      <c r="T334" s="31">
        <v>121.9</v>
      </c>
      <c r="U334" s="251">
        <v>142.80000000000001</v>
      </c>
      <c r="V334" s="31">
        <v>20.900000000000006</v>
      </c>
      <c r="W334" s="464">
        <v>83</v>
      </c>
      <c r="X334" s="457">
        <v>251.80722891566271</v>
      </c>
      <c r="Y334" s="281" t="str">
        <f t="shared" si="359"/>
        <v xml:space="preserve">  </v>
      </c>
      <c r="Z334" s="237" t="s">
        <v>1047</v>
      </c>
      <c r="AA334" s="237">
        <v>119.7</v>
      </c>
      <c r="AB334" s="251">
        <v>138.69999999999999</v>
      </c>
      <c r="AC334" s="237">
        <v>18.999999999999986</v>
      </c>
      <c r="AD334" s="31">
        <v>75.400000000000006</v>
      </c>
      <c r="AE334" s="31">
        <v>251.98938992042417</v>
      </c>
      <c r="AF334" s="281" t="str">
        <f t="shared" si="360"/>
        <v xml:space="preserve">  </v>
      </c>
      <c r="AG334" s="237" t="s">
        <v>1047</v>
      </c>
      <c r="AH334" s="31">
        <v>121.2</v>
      </c>
      <c r="AI334" s="251">
        <v>132.30000000000001</v>
      </c>
      <c r="AJ334" s="237">
        <v>11.100000000000009</v>
      </c>
      <c r="AK334" s="237">
        <v>41</v>
      </c>
      <c r="AL334" s="31">
        <v>270.73170731707336</v>
      </c>
      <c r="AM334" s="281" t="str">
        <f t="shared" si="358"/>
        <v xml:space="preserve">  </v>
      </c>
      <c r="AN334" s="31">
        <v>258.17610871772007</v>
      </c>
      <c r="AO334" s="31">
        <v>10.873848803389508</v>
      </c>
      <c r="AP334" s="31">
        <v>4.2117951414623578</v>
      </c>
      <c r="AQ334" s="237">
        <v>3</v>
      </c>
      <c r="AR334" s="429" t="str">
        <f t="shared" si="361"/>
        <v xml:space="preserve">  </v>
      </c>
      <c r="AS334" s="498"/>
      <c r="AT334" s="662" t="s">
        <v>178</v>
      </c>
      <c r="AU334" s="662" t="s">
        <v>178</v>
      </c>
      <c r="AV334" s="662" t="s">
        <v>178</v>
      </c>
      <c r="AW334" s="661" t="s">
        <v>2720</v>
      </c>
      <c r="AX334" s="661" t="s">
        <v>2720</v>
      </c>
      <c r="AY334" s="10"/>
      <c r="AZ334" s="334"/>
      <c r="BA334" s="662" t="s">
        <v>178</v>
      </c>
      <c r="BB334" s="662" t="s">
        <v>178</v>
      </c>
      <c r="BC334" s="662" t="s">
        <v>178</v>
      </c>
      <c r="BD334" s="661" t="s">
        <v>2720</v>
      </c>
      <c r="BE334" s="661" t="s">
        <v>2720</v>
      </c>
      <c r="BF334" s="10" t="str">
        <f t="shared" si="323"/>
        <v xml:space="preserve">  </v>
      </c>
      <c r="BG334" s="334"/>
      <c r="BH334" s="852" t="s">
        <v>178</v>
      </c>
      <c r="BI334" s="18" t="s">
        <v>1047</v>
      </c>
      <c r="BJ334" s="28">
        <v>2.3823436986137296</v>
      </c>
      <c r="BK334" s="28"/>
      <c r="BL334" s="28">
        <v>0.1</v>
      </c>
      <c r="BM334" s="28">
        <v>1</v>
      </c>
      <c r="BN334" s="31" t="str">
        <f t="shared" si="343"/>
        <v xml:space="preserve">  </v>
      </c>
      <c r="BP334" s="417" t="s">
        <v>1047</v>
      </c>
      <c r="BQ334" s="716">
        <v>5.1423292000335442E-2</v>
      </c>
      <c r="BS334" s="727">
        <v>6.0000000000000001E-3</v>
      </c>
      <c r="BT334" s="716">
        <v>0.01</v>
      </c>
      <c r="BU334" s="31" t="str">
        <f t="shared" si="355"/>
        <v xml:space="preserve">  </v>
      </c>
      <c r="BV334" s="520"/>
      <c r="BW334" s="31">
        <f t="shared" si="356"/>
        <v>2.1585169272703317</v>
      </c>
      <c r="BX334" s="336"/>
      <c r="BY334" s="33">
        <v>192.87211497207775</v>
      </c>
      <c r="BZ334" s="31"/>
      <c r="CA334" s="680">
        <v>2</v>
      </c>
      <c r="CB334" s="680">
        <v>13</v>
      </c>
      <c r="CC334" s="680" t="str">
        <f t="shared" si="348"/>
        <v xml:space="preserve">  </v>
      </c>
      <c r="CD334" s="498"/>
      <c r="CE334" s="31">
        <v>48.566592806221998</v>
      </c>
      <c r="CF334" s="457"/>
      <c r="CG334" s="660">
        <v>0.5</v>
      </c>
      <c r="CH334" s="660">
        <v>3</v>
      </c>
      <c r="CI334" s="31" t="str">
        <f t="shared" si="326"/>
        <v xml:space="preserve">  </v>
      </c>
      <c r="CJ334" s="658"/>
      <c r="CK334" s="227">
        <v>1.1038391676934431</v>
      </c>
      <c r="CL334" s="227"/>
      <c r="CM334" s="227">
        <v>0.6</v>
      </c>
      <c r="CN334" s="227">
        <v>0.8</v>
      </c>
      <c r="CO334" s="31" t="str">
        <f t="shared" si="362"/>
        <v xml:space="preserve">  </v>
      </c>
      <c r="CP334" s="337"/>
      <c r="CQ334" s="28">
        <v>0.27815575843733958</v>
      </c>
      <c r="CR334" s="28"/>
      <c r="CS334" s="227">
        <v>0.1</v>
      </c>
      <c r="CT334" s="464">
        <v>0.13</v>
      </c>
      <c r="CU334" s="31" t="str">
        <f t="shared" si="327"/>
        <v xml:space="preserve">  </v>
      </c>
      <c r="CW334" s="336">
        <f>CK334/BY334*100</f>
        <v>0.57231661915111309</v>
      </c>
      <c r="CX334" s="227">
        <v>7.0104519275084938</v>
      </c>
      <c r="CY334" s="227"/>
      <c r="CZ334" s="10">
        <v>1.2</v>
      </c>
      <c r="DA334" s="910">
        <v>0.7</v>
      </c>
      <c r="DB334" s="675" t="str">
        <f t="shared" si="350"/>
        <v xml:space="preserve">  </v>
      </c>
      <c r="DC334" s="519"/>
      <c r="DD334" s="28">
        <v>1.8979516193986423</v>
      </c>
      <c r="DE334" s="28"/>
      <c r="DF334" s="28">
        <v>0.2</v>
      </c>
      <c r="DG334" s="28">
        <v>0.12</v>
      </c>
      <c r="DH334" s="28" t="str">
        <f t="shared" si="341"/>
        <v xml:space="preserve">  </v>
      </c>
      <c r="DI334" s="335"/>
      <c r="DJ334" s="31">
        <f t="shared" si="351"/>
        <v>3.6347669690475488</v>
      </c>
      <c r="DK334" s="550">
        <f t="shared" si="352"/>
        <v>3.9079365253629459</v>
      </c>
      <c r="DL334" s="67"/>
    </row>
    <row r="335" spans="1:116" ht="15" x14ac:dyDescent="0.25">
      <c r="A335" s="536" t="s">
        <v>2343</v>
      </c>
      <c r="B335" s="169" t="s">
        <v>1472</v>
      </c>
      <c r="C335" s="419" t="s">
        <v>585</v>
      </c>
      <c r="D335" s="104">
        <v>7</v>
      </c>
      <c r="E335" s="213">
        <v>1600316</v>
      </c>
      <c r="F335" s="421">
        <v>4</v>
      </c>
      <c r="G335" s="420">
        <v>11451800</v>
      </c>
      <c r="H335" s="103">
        <v>201512221001</v>
      </c>
      <c r="I335" s="420" t="s">
        <v>656</v>
      </c>
      <c r="J335" s="420"/>
      <c r="K335" s="663" t="s">
        <v>1655</v>
      </c>
      <c r="L335" s="163" t="s">
        <v>1656</v>
      </c>
      <c r="M335" s="419" t="s">
        <v>1028</v>
      </c>
      <c r="N335" s="419"/>
      <c r="O335" s="419" t="s">
        <v>40</v>
      </c>
      <c r="P335" s="117">
        <v>42360</v>
      </c>
      <c r="Q335" s="112">
        <v>0.41736111111111113</v>
      </c>
      <c r="R335" s="419" t="s">
        <v>1727</v>
      </c>
      <c r="S335" s="238"/>
      <c r="T335" s="105"/>
      <c r="U335" s="254"/>
      <c r="V335" s="105"/>
      <c r="W335" s="125"/>
      <c r="X335" s="107"/>
      <c r="Y335" s="281"/>
      <c r="Z335" s="238"/>
      <c r="AA335" s="238"/>
      <c r="AB335" s="254"/>
      <c r="AC335" s="238"/>
      <c r="AD335" s="105"/>
      <c r="AE335" s="105"/>
      <c r="AF335" s="281"/>
      <c r="AG335" s="238"/>
      <c r="AH335" s="105"/>
      <c r="AI335" s="254"/>
      <c r="AJ335" s="238"/>
      <c r="AK335" s="238"/>
      <c r="AL335" s="105"/>
      <c r="AM335" s="281"/>
      <c r="AN335" s="107"/>
      <c r="AO335" s="107"/>
      <c r="AP335" s="107"/>
      <c r="AQ335" s="238"/>
      <c r="AR335" s="429"/>
      <c r="AS335" s="500"/>
      <c r="AT335" s="662" t="s">
        <v>178</v>
      </c>
      <c r="AU335" s="662" t="s">
        <v>178</v>
      </c>
      <c r="AV335" s="662" t="s">
        <v>178</v>
      </c>
      <c r="AW335" s="661" t="s">
        <v>2720</v>
      </c>
      <c r="AX335" s="661" t="s">
        <v>2720</v>
      </c>
      <c r="AY335" s="10"/>
      <c r="AZ335" s="334"/>
      <c r="BA335" s="662" t="s">
        <v>178</v>
      </c>
      <c r="BB335" s="662" t="s">
        <v>178</v>
      </c>
      <c r="BC335" s="662" t="s">
        <v>178</v>
      </c>
      <c r="BD335" s="661" t="s">
        <v>2720</v>
      </c>
      <c r="BE335" s="661" t="s">
        <v>2720</v>
      </c>
      <c r="BF335" s="10" t="str">
        <f t="shared" si="323"/>
        <v xml:space="preserve">  </v>
      </c>
      <c r="BG335" s="334"/>
      <c r="BH335" s="852" t="s">
        <v>178</v>
      </c>
      <c r="BI335" s="18" t="s">
        <v>1048</v>
      </c>
      <c r="BJ335" s="28">
        <v>2.3260597453985943</v>
      </c>
      <c r="BK335" s="28"/>
      <c r="BL335" s="28">
        <v>0.1</v>
      </c>
      <c r="BM335" s="28">
        <v>1</v>
      </c>
      <c r="BN335" s="31" t="str">
        <f t="shared" si="343"/>
        <v xml:space="preserve">  </v>
      </c>
      <c r="BP335" s="159" t="s">
        <v>1048</v>
      </c>
      <c r="BQ335" s="733">
        <v>4.3750392929553475E-2</v>
      </c>
      <c r="BR335" s="733"/>
      <c r="BS335" s="727">
        <v>6.0000000000000001E-3</v>
      </c>
      <c r="BT335" s="716">
        <v>0.01</v>
      </c>
      <c r="BU335" s="31" t="str">
        <f t="shared" si="355"/>
        <v xml:space="preserve">  </v>
      </c>
      <c r="BV335" s="520"/>
      <c r="BW335" s="105">
        <f t="shared" si="356"/>
        <v>1.8808800167794657</v>
      </c>
      <c r="BX335" s="771"/>
      <c r="BY335" s="742" t="s">
        <v>2720</v>
      </c>
      <c r="BZ335" s="742" t="s">
        <v>2720</v>
      </c>
      <c r="CA335" s="742" t="s">
        <v>2720</v>
      </c>
      <c r="CB335" s="742" t="s">
        <v>2720</v>
      </c>
      <c r="CC335" s="742" t="s">
        <v>2720</v>
      </c>
      <c r="CD335" s="816" t="s">
        <v>2720</v>
      </c>
      <c r="CE335" s="820" t="s">
        <v>2720</v>
      </c>
      <c r="CF335" s="820" t="s">
        <v>2720</v>
      </c>
      <c r="CG335" s="742" t="s">
        <v>2720</v>
      </c>
      <c r="CH335" s="742" t="s">
        <v>2720</v>
      </c>
      <c r="CI335" s="742" t="s">
        <v>2720</v>
      </c>
      <c r="CJ335" s="816"/>
      <c r="CK335" s="479" t="s">
        <v>2720</v>
      </c>
      <c r="CL335" s="479" t="s">
        <v>2720</v>
      </c>
      <c r="CM335" s="479" t="s">
        <v>2720</v>
      </c>
      <c r="CN335" s="479" t="s">
        <v>2720</v>
      </c>
      <c r="CO335" s="742" t="s">
        <v>2720</v>
      </c>
      <c r="CP335" s="624"/>
      <c r="CQ335" s="479" t="s">
        <v>2720</v>
      </c>
      <c r="CR335" s="479" t="s">
        <v>2720</v>
      </c>
      <c r="CS335" s="479" t="s">
        <v>2720</v>
      </c>
      <c r="CT335" s="479" t="s">
        <v>2720</v>
      </c>
      <c r="CU335" s="31">
        <f t="shared" si="327"/>
        <v>0</v>
      </c>
      <c r="CW335" s="895" t="s">
        <v>2720</v>
      </c>
      <c r="CX335" s="479" t="s">
        <v>2720</v>
      </c>
      <c r="CY335" s="479" t="s">
        <v>2720</v>
      </c>
      <c r="CZ335" s="31" t="s">
        <v>2720</v>
      </c>
      <c r="DA335" s="910" t="s">
        <v>2720</v>
      </c>
      <c r="DB335" s="742" t="s">
        <v>2720</v>
      </c>
      <c r="DC335" s="923"/>
      <c r="DD335" s="479" t="s">
        <v>2720</v>
      </c>
      <c r="DE335" s="479" t="s">
        <v>2720</v>
      </c>
      <c r="DF335" s="479" t="s">
        <v>2720</v>
      </c>
      <c r="DG335" s="479" t="s">
        <v>2720</v>
      </c>
      <c r="DH335" s="479" t="s">
        <v>2720</v>
      </c>
      <c r="DI335" s="335"/>
      <c r="DJ335" s="820" t="s">
        <v>2720</v>
      </c>
      <c r="DK335" s="895" t="s">
        <v>2720</v>
      </c>
      <c r="DL335" s="50"/>
    </row>
    <row r="336" spans="1:116" ht="15" x14ac:dyDescent="0.25">
      <c r="A336" s="536" t="s">
        <v>2344</v>
      </c>
      <c r="B336" s="173" t="s">
        <v>1473</v>
      </c>
      <c r="C336" s="419" t="s">
        <v>584</v>
      </c>
      <c r="D336" s="419">
        <v>7</v>
      </c>
      <c r="E336" s="213">
        <v>1601521</v>
      </c>
      <c r="F336" s="421">
        <v>1</v>
      </c>
      <c r="G336" s="420">
        <v>11451800</v>
      </c>
      <c r="H336" s="420">
        <v>201512221200</v>
      </c>
      <c r="I336" s="420" t="s">
        <v>656</v>
      </c>
      <c r="J336" s="420"/>
      <c r="K336" s="663" t="s">
        <v>1655</v>
      </c>
      <c r="L336" s="163" t="s">
        <v>1656</v>
      </c>
      <c r="M336" s="419" t="s">
        <v>1028</v>
      </c>
      <c r="N336" s="419"/>
      <c r="O336" s="419"/>
      <c r="P336" s="117">
        <v>42360</v>
      </c>
      <c r="Q336" s="112">
        <v>0.5</v>
      </c>
      <c r="R336" s="419" t="s">
        <v>1049</v>
      </c>
      <c r="S336" s="237" t="s">
        <v>1049</v>
      </c>
      <c r="T336" s="31">
        <v>118.8</v>
      </c>
      <c r="U336" s="251">
        <v>145.6</v>
      </c>
      <c r="V336" s="31">
        <v>26.799999999999997</v>
      </c>
      <c r="W336" s="464">
        <v>80</v>
      </c>
      <c r="X336" s="457">
        <v>334.99999999999994</v>
      </c>
      <c r="Y336" s="281" t="str">
        <f t="shared" si="359"/>
        <v xml:space="preserve">  </v>
      </c>
      <c r="Z336" s="237" t="s">
        <v>1049</v>
      </c>
      <c r="AA336" s="237">
        <v>119.1</v>
      </c>
      <c r="AB336" s="251">
        <v>152.79999999999998</v>
      </c>
      <c r="AC336" s="237">
        <v>33.699999999999989</v>
      </c>
      <c r="AD336" s="31">
        <v>90</v>
      </c>
      <c r="AE336" s="31">
        <v>374.44444444444434</v>
      </c>
      <c r="AF336" s="281" t="str">
        <f t="shared" si="360"/>
        <v xml:space="preserve">  </v>
      </c>
      <c r="AG336" s="237" t="s">
        <v>1049</v>
      </c>
      <c r="AH336" s="31">
        <v>119.6</v>
      </c>
      <c r="AI336" s="251">
        <v>154.1</v>
      </c>
      <c r="AJ336" s="237">
        <v>34.5</v>
      </c>
      <c r="AK336" s="237">
        <v>88</v>
      </c>
      <c r="AL336" s="31">
        <v>392.04545454545456</v>
      </c>
      <c r="AM336" s="281" t="str">
        <f t="shared" si="358"/>
        <v xml:space="preserve">  </v>
      </c>
      <c r="AN336" s="31">
        <v>367.1632996632996</v>
      </c>
      <c r="AO336" s="31">
        <v>29.211423674093247</v>
      </c>
      <c r="AP336" s="31">
        <v>7.9559759106863481</v>
      </c>
      <c r="AQ336" s="237">
        <v>3</v>
      </c>
      <c r="AR336" s="429" t="str">
        <f t="shared" si="361"/>
        <v xml:space="preserve">  </v>
      </c>
      <c r="AS336" s="498" t="s">
        <v>1100</v>
      </c>
      <c r="AT336" s="662" t="s">
        <v>178</v>
      </c>
      <c r="AU336" s="662" t="s">
        <v>178</v>
      </c>
      <c r="AV336" s="662" t="s">
        <v>178</v>
      </c>
      <c r="AW336" s="661" t="s">
        <v>2720</v>
      </c>
      <c r="AX336" s="661" t="s">
        <v>2720</v>
      </c>
      <c r="AY336" s="10"/>
      <c r="AZ336" s="334"/>
      <c r="BA336" s="662" t="s">
        <v>178</v>
      </c>
      <c r="BB336" s="662" t="s">
        <v>178</v>
      </c>
      <c r="BC336" s="662" t="s">
        <v>178</v>
      </c>
      <c r="BD336" s="661" t="s">
        <v>2720</v>
      </c>
      <c r="BE336" s="661" t="s">
        <v>2720</v>
      </c>
      <c r="BF336" s="10" t="str">
        <f t="shared" ref="BF336:BF399" si="363">IF(BB336&lt;BF$5,"&lt;MDL",IF(BB336&lt;BF$6,"E, &lt;RL",IF(BB336&gt;BF$6,"  ",)))</f>
        <v xml:space="preserve">  </v>
      </c>
      <c r="BG336" s="334"/>
      <c r="BH336" s="852" t="s">
        <v>178</v>
      </c>
      <c r="BI336" s="18" t="s">
        <v>1049</v>
      </c>
      <c r="BJ336" s="28">
        <v>1.7549549136620979</v>
      </c>
      <c r="BK336" s="28"/>
      <c r="BL336" s="28">
        <v>0.1</v>
      </c>
      <c r="BM336" s="28">
        <v>1</v>
      </c>
      <c r="BN336" s="31" t="str">
        <f t="shared" si="343"/>
        <v xml:space="preserve">  </v>
      </c>
      <c r="BP336" s="417" t="s">
        <v>1049</v>
      </c>
      <c r="BQ336" s="716">
        <v>4.2861704280462674E-2</v>
      </c>
      <c r="BS336" s="727">
        <v>6.0000000000000001E-3</v>
      </c>
      <c r="BT336" s="716">
        <v>0.01</v>
      </c>
      <c r="BU336" s="31" t="str">
        <f t="shared" si="355"/>
        <v xml:space="preserve">  </v>
      </c>
      <c r="BV336" s="520"/>
      <c r="BW336" s="31">
        <f t="shared" si="356"/>
        <v>2.4423250960346516</v>
      </c>
      <c r="BX336" s="336"/>
      <c r="BY336" s="33">
        <v>118.65328675599024</v>
      </c>
      <c r="BZ336" s="31">
        <v>10.925022167389798</v>
      </c>
      <c r="CA336" s="680">
        <v>2</v>
      </c>
      <c r="CB336" s="680">
        <v>13</v>
      </c>
      <c r="CC336" s="680" t="str">
        <f t="shared" ref="CC336:CC344" si="364">IF(BY336&lt;CA336,"&lt;MDL",IF(BY336&lt;CB336,"E, &lt;RL",IF(BY336&gt;CB336,"  ",)))</f>
        <v xml:space="preserve">  </v>
      </c>
      <c r="CD336" s="806" t="s">
        <v>3067</v>
      </c>
      <c r="CE336" s="31">
        <v>39.748851063256723</v>
      </c>
      <c r="CF336" s="457">
        <v>3.6598824260755798</v>
      </c>
      <c r="CG336" s="660">
        <v>0.5</v>
      </c>
      <c r="CH336" s="660">
        <v>3</v>
      </c>
      <c r="CI336" s="31" t="str">
        <f t="shared" ref="CI336:CI399" si="365">IF(CE336&lt;CG$10,"&lt;MDL",IF(CE336&lt;CH$10,"E, &lt;RL",IF(CE336&gt;CH$10,"  ",)))</f>
        <v xml:space="preserve">  </v>
      </c>
      <c r="CJ336" s="806" t="s">
        <v>3067</v>
      </c>
      <c r="CK336" s="227">
        <v>1.1161525677876341</v>
      </c>
      <c r="CL336" s="227"/>
      <c r="CM336" s="227">
        <v>0.6</v>
      </c>
      <c r="CN336" s="227">
        <v>0.8</v>
      </c>
      <c r="CO336" s="31" t="str">
        <f t="shared" si="362"/>
        <v xml:space="preserve">  </v>
      </c>
      <c r="CP336" s="337"/>
      <c r="CQ336" s="28">
        <v>0.41793712816048068</v>
      </c>
      <c r="CR336" s="28"/>
      <c r="CS336" s="227">
        <v>0.1</v>
      </c>
      <c r="CT336" s="464">
        <v>0.13</v>
      </c>
      <c r="CU336" s="31" t="str">
        <f t="shared" ref="CU336:CU399" si="366">IF(CQ336&lt;CS336,"&lt;MDL",IF(CQ336&lt;CT336,"E, &lt;RL",IF(CQ336&gt;CT336,"  ",)))</f>
        <v xml:space="preserve">  </v>
      </c>
      <c r="CW336" s="336">
        <f t="shared" ref="CW336:CW344" si="367">CK336/BY336*100</f>
        <v>0.94068407062586901</v>
      </c>
      <c r="CX336" s="227">
        <v>4.1019295464212515</v>
      </c>
      <c r="CY336" s="227"/>
      <c r="CZ336" s="10">
        <v>1.2</v>
      </c>
      <c r="DA336" s="910">
        <v>0.7</v>
      </c>
      <c r="DB336" s="675" t="str">
        <f t="shared" ref="DB336:DB344" si="368">IF(CX336&lt;DA336,"&lt;MDL",IF(CX336&lt;CZ336,"E, &lt;RL",IF(CX336&gt;CZ336,"  ",)))</f>
        <v xml:space="preserve">  </v>
      </c>
      <c r="DC336" s="519"/>
      <c r="DD336" s="28">
        <v>1.6081428335401502</v>
      </c>
      <c r="DE336" s="28"/>
      <c r="DF336" s="28">
        <v>0.2</v>
      </c>
      <c r="DG336" s="28">
        <v>0.12</v>
      </c>
      <c r="DH336" s="28" t="str">
        <f t="shared" ref="DH336:DH399" si="369">IF(DD336&lt;DG336,"&lt;MDL",IF(DD336&lt;DF336,"E, &lt;RL",IF(DD336&gt;DF336,"  ",)))</f>
        <v xml:space="preserve">  </v>
      </c>
      <c r="DI336" s="335"/>
      <c r="DJ336" s="31">
        <f t="shared" ref="DJ336:DJ344" si="370">CX336/BY336*100</f>
        <v>3.4570719940163515</v>
      </c>
      <c r="DK336" s="550">
        <f t="shared" ref="DK336:DK344" si="371">100*DD336/CE336</f>
        <v>4.0457592874343353</v>
      </c>
      <c r="DL336" s="67"/>
    </row>
    <row r="337" spans="1:116" ht="15" x14ac:dyDescent="0.25">
      <c r="A337" s="536" t="s">
        <v>2345</v>
      </c>
      <c r="B337" s="173" t="s">
        <v>1474</v>
      </c>
      <c r="C337" s="419" t="s">
        <v>584</v>
      </c>
      <c r="D337" s="419">
        <v>7</v>
      </c>
      <c r="E337" s="213">
        <v>1601520</v>
      </c>
      <c r="F337" s="421">
        <v>1</v>
      </c>
      <c r="G337" s="420">
        <v>11451800</v>
      </c>
      <c r="H337" s="420">
        <v>201512221320</v>
      </c>
      <c r="I337" s="420" t="s">
        <v>656</v>
      </c>
      <c r="J337" s="420"/>
      <c r="K337" s="663" t="s">
        <v>1655</v>
      </c>
      <c r="L337" s="163" t="s">
        <v>1656</v>
      </c>
      <c r="M337" s="419" t="s">
        <v>1028</v>
      </c>
      <c r="N337" s="419"/>
      <c r="O337" s="419"/>
      <c r="P337" s="117">
        <v>42360</v>
      </c>
      <c r="Q337" s="112">
        <v>0.55555555555555558</v>
      </c>
      <c r="R337" s="419" t="s">
        <v>1091</v>
      </c>
      <c r="S337" s="237" t="s">
        <v>1091</v>
      </c>
      <c r="T337" s="31">
        <v>124.4</v>
      </c>
      <c r="U337" s="251">
        <v>153.79999999999998</v>
      </c>
      <c r="V337" s="31">
        <v>29.399999999999977</v>
      </c>
      <c r="W337" s="464">
        <v>54</v>
      </c>
      <c r="X337" s="457">
        <v>544.444444444444</v>
      </c>
      <c r="Y337" s="281" t="str">
        <f t="shared" si="359"/>
        <v xml:space="preserve">  </v>
      </c>
      <c r="Z337" s="237" t="s">
        <v>1091</v>
      </c>
      <c r="AA337" s="237">
        <v>122.6</v>
      </c>
      <c r="AB337" s="251">
        <v>166.3</v>
      </c>
      <c r="AC337" s="237">
        <v>43.700000000000017</v>
      </c>
      <c r="AD337" s="31">
        <v>82</v>
      </c>
      <c r="AE337" s="31">
        <v>532.92682926829286</v>
      </c>
      <c r="AF337" s="281" t="str">
        <f t="shared" si="360"/>
        <v xml:space="preserve">  </v>
      </c>
      <c r="AG337" s="237" t="s">
        <v>1091</v>
      </c>
      <c r="AH337" s="31">
        <v>124.8</v>
      </c>
      <c r="AI337" s="251">
        <v>154.1</v>
      </c>
      <c r="AJ337" s="237">
        <v>29.299999999999997</v>
      </c>
      <c r="AK337" s="237">
        <v>54</v>
      </c>
      <c r="AL337" s="31">
        <v>542.5925925925925</v>
      </c>
      <c r="AM337" s="281" t="str">
        <f t="shared" si="358"/>
        <v xml:space="preserve">  </v>
      </c>
      <c r="AN337" s="31">
        <v>539.98795543510971</v>
      </c>
      <c r="AO337" s="31">
        <v>6.1848173682075256</v>
      </c>
      <c r="AP337" s="31">
        <v>1.1453620966830536</v>
      </c>
      <c r="AQ337" s="237">
        <v>3</v>
      </c>
      <c r="AR337" s="429" t="str">
        <f t="shared" si="361"/>
        <v xml:space="preserve">  </v>
      </c>
      <c r="AS337" s="498"/>
      <c r="AT337" s="662" t="s">
        <v>178</v>
      </c>
      <c r="AU337" s="662" t="s">
        <v>178</v>
      </c>
      <c r="AV337" s="662" t="s">
        <v>178</v>
      </c>
      <c r="AW337" s="661" t="s">
        <v>2720</v>
      </c>
      <c r="AX337" s="661" t="s">
        <v>2720</v>
      </c>
      <c r="AY337" s="10"/>
      <c r="AZ337" s="334"/>
      <c r="BA337" s="662" t="s">
        <v>178</v>
      </c>
      <c r="BB337" s="662" t="s">
        <v>178</v>
      </c>
      <c r="BC337" s="662" t="s">
        <v>178</v>
      </c>
      <c r="BD337" s="661" t="s">
        <v>2720</v>
      </c>
      <c r="BE337" s="661" t="s">
        <v>2720</v>
      </c>
      <c r="BF337" s="10" t="str">
        <f t="shared" si="363"/>
        <v xml:space="preserve">  </v>
      </c>
      <c r="BG337" s="334"/>
      <c r="BH337" s="852" t="s">
        <v>178</v>
      </c>
      <c r="BI337" s="18" t="s">
        <v>1050</v>
      </c>
      <c r="BJ337" s="28">
        <v>3.6280209777934358</v>
      </c>
      <c r="BK337" s="28"/>
      <c r="BL337" s="28">
        <v>0.1</v>
      </c>
      <c r="BM337" s="28">
        <v>1</v>
      </c>
      <c r="BN337" s="31" t="str">
        <f t="shared" si="343"/>
        <v xml:space="preserve">  </v>
      </c>
      <c r="BP337" s="417" t="s">
        <v>1091</v>
      </c>
      <c r="BQ337" s="716">
        <v>3.3879081596579583E-2</v>
      </c>
      <c r="BS337" s="727">
        <v>6.0000000000000001E-3</v>
      </c>
      <c r="BT337" s="716">
        <v>0.01</v>
      </c>
      <c r="BU337" s="31" t="str">
        <f t="shared" si="355"/>
        <v xml:space="preserve">  </v>
      </c>
      <c r="BV337" s="520"/>
      <c r="BW337" s="31">
        <f t="shared" si="356"/>
        <v>0.93381713622794038</v>
      </c>
      <c r="BX337" s="336"/>
      <c r="BY337" s="33">
        <v>101.19570047755627</v>
      </c>
      <c r="BZ337" s="31">
        <v>3.8791557125302276</v>
      </c>
      <c r="CA337" s="680">
        <v>2</v>
      </c>
      <c r="CB337" s="680">
        <v>13</v>
      </c>
      <c r="CC337" s="680" t="str">
        <f t="shared" si="364"/>
        <v xml:space="preserve">  </v>
      </c>
      <c r="CD337" s="806" t="s">
        <v>3067</v>
      </c>
      <c r="CE337" s="31">
        <v>55.095436926669478</v>
      </c>
      <c r="CF337" s="457">
        <v>2.1119847768220126</v>
      </c>
      <c r="CG337" s="660">
        <v>0.5</v>
      </c>
      <c r="CH337" s="660">
        <v>3</v>
      </c>
      <c r="CI337" s="31" t="str">
        <f t="shared" si="365"/>
        <v xml:space="preserve">  </v>
      </c>
      <c r="CJ337" s="806" t="s">
        <v>3067</v>
      </c>
      <c r="CK337" s="227">
        <v>1.0079866172945879</v>
      </c>
      <c r="CL337" s="227"/>
      <c r="CM337" s="227">
        <v>0.6</v>
      </c>
      <c r="CN337" s="227">
        <v>0.8</v>
      </c>
      <c r="CO337" s="31" t="str">
        <f t="shared" si="362"/>
        <v xml:space="preserve">  </v>
      </c>
      <c r="CP337" s="337"/>
      <c r="CQ337" s="28">
        <v>0.53718311189967682</v>
      </c>
      <c r="CR337" s="28"/>
      <c r="CS337" s="227">
        <v>0.1</v>
      </c>
      <c r="CT337" s="464">
        <v>0.13</v>
      </c>
      <c r="CU337" s="31" t="str">
        <f t="shared" si="366"/>
        <v xml:space="preserve">  </v>
      </c>
      <c r="CW337" s="336">
        <f t="shared" si="367"/>
        <v>0.99607652552209436</v>
      </c>
      <c r="CX337" s="227">
        <v>4.5828624625244467</v>
      </c>
      <c r="CY337" s="227"/>
      <c r="CZ337" s="10">
        <v>1.2</v>
      </c>
      <c r="DA337" s="910">
        <v>0.7</v>
      </c>
      <c r="DB337" s="675" t="str">
        <f t="shared" si="368"/>
        <v xml:space="preserve">  </v>
      </c>
      <c r="DC337" s="519"/>
      <c r="DD337" s="28">
        <v>2.4866272250364125</v>
      </c>
      <c r="DE337" s="28"/>
      <c r="DF337" s="28">
        <v>0.2</v>
      </c>
      <c r="DG337" s="28">
        <v>0.12</v>
      </c>
      <c r="DH337" s="28" t="str">
        <f t="shared" si="369"/>
        <v xml:space="preserve">  </v>
      </c>
      <c r="DI337" s="335"/>
      <c r="DJ337" s="31">
        <f t="shared" si="370"/>
        <v>4.5287126240515114</v>
      </c>
      <c r="DK337" s="550">
        <f t="shared" si="371"/>
        <v>4.5133088396159655</v>
      </c>
      <c r="DL337" s="67"/>
    </row>
    <row r="338" spans="1:116" ht="15" x14ac:dyDescent="0.25">
      <c r="A338" s="536" t="s">
        <v>2346</v>
      </c>
      <c r="B338" s="419" t="s">
        <v>1475</v>
      </c>
      <c r="C338" s="419" t="s">
        <v>585</v>
      </c>
      <c r="D338" s="104">
        <v>7</v>
      </c>
      <c r="E338" s="213">
        <v>1601189</v>
      </c>
      <c r="F338" s="421">
        <v>4</v>
      </c>
      <c r="G338" s="420">
        <v>11451800</v>
      </c>
      <c r="H338" s="420"/>
      <c r="I338" s="420" t="s">
        <v>656</v>
      </c>
      <c r="J338" s="420"/>
      <c r="K338" s="663" t="s">
        <v>1655</v>
      </c>
      <c r="L338" s="163" t="s">
        <v>1656</v>
      </c>
      <c r="M338" s="419" t="s">
        <v>1028</v>
      </c>
      <c r="N338" s="419"/>
      <c r="O338" s="419" t="s">
        <v>40</v>
      </c>
      <c r="P338" s="117">
        <v>42360</v>
      </c>
      <c r="Q338" s="112">
        <v>0.55625000000000002</v>
      </c>
      <c r="R338" s="419" t="s">
        <v>1728</v>
      </c>
      <c r="S338" s="237" t="s">
        <v>1092</v>
      </c>
      <c r="T338" s="31">
        <v>120.2</v>
      </c>
      <c r="U338" s="251">
        <v>150.69999999999999</v>
      </c>
      <c r="V338" s="31">
        <v>30.499999999999986</v>
      </c>
      <c r="W338" s="464">
        <v>54</v>
      </c>
      <c r="X338" s="457">
        <v>564.81481481481455</v>
      </c>
      <c r="Y338" s="281" t="str">
        <f t="shared" si="359"/>
        <v xml:space="preserve">  </v>
      </c>
      <c r="Z338" s="237" t="s">
        <v>1092</v>
      </c>
      <c r="AA338" s="237">
        <v>125.1</v>
      </c>
      <c r="AB338" s="251">
        <v>158.1</v>
      </c>
      <c r="AC338" s="237">
        <v>33</v>
      </c>
      <c r="AD338" s="31">
        <v>62</v>
      </c>
      <c r="AE338" s="31">
        <v>532.25806451612902</v>
      </c>
      <c r="AF338" s="281" t="str">
        <f t="shared" si="360"/>
        <v xml:space="preserve">  </v>
      </c>
      <c r="AG338" s="237" t="s">
        <v>1092</v>
      </c>
      <c r="AH338" s="31">
        <v>125.6</v>
      </c>
      <c r="AI338" s="251">
        <v>156.29999999999998</v>
      </c>
      <c r="AJ338" s="237">
        <v>30.699999999999989</v>
      </c>
      <c r="AK338" s="237">
        <v>56</v>
      </c>
      <c r="AL338" s="31">
        <v>548.21428571428555</v>
      </c>
      <c r="AM338" s="281" t="str">
        <f t="shared" si="358"/>
        <v xml:space="preserve">  </v>
      </c>
      <c r="AN338" s="31">
        <v>548.42905501507641</v>
      </c>
      <c r="AO338" s="31">
        <v>16.279437701965065</v>
      </c>
      <c r="AP338" s="31">
        <v>2.9683762289942024</v>
      </c>
      <c r="AQ338" s="237">
        <v>3</v>
      </c>
      <c r="AR338" s="429" t="str">
        <f t="shared" si="361"/>
        <v xml:space="preserve">  </v>
      </c>
      <c r="AS338" s="498"/>
      <c r="AT338" s="662" t="s">
        <v>178</v>
      </c>
      <c r="AU338" s="662" t="s">
        <v>178</v>
      </c>
      <c r="AV338" s="662" t="s">
        <v>178</v>
      </c>
      <c r="AW338" s="661" t="s">
        <v>2720</v>
      </c>
      <c r="AX338" s="661" t="s">
        <v>2720</v>
      </c>
      <c r="AY338" s="10"/>
      <c r="AZ338" s="334"/>
      <c r="BA338" s="662" t="s">
        <v>178</v>
      </c>
      <c r="BB338" s="662" t="s">
        <v>178</v>
      </c>
      <c r="BC338" s="662" t="s">
        <v>178</v>
      </c>
      <c r="BD338" s="661" t="s">
        <v>2720</v>
      </c>
      <c r="BE338" s="661" t="s">
        <v>2720</v>
      </c>
      <c r="BF338" s="10" t="str">
        <f t="shared" si="363"/>
        <v xml:space="preserve">  </v>
      </c>
      <c r="BG338" s="334"/>
      <c r="BH338" s="852" t="s">
        <v>178</v>
      </c>
      <c r="BI338" s="694" t="s">
        <v>2720</v>
      </c>
      <c r="BJ338" s="479" t="s">
        <v>2720</v>
      </c>
      <c r="BK338" s="479" t="s">
        <v>2720</v>
      </c>
      <c r="BL338" s="479" t="s">
        <v>2720</v>
      </c>
      <c r="BM338" s="479" t="s">
        <v>2720</v>
      </c>
      <c r="BN338" s="479" t="s">
        <v>2720</v>
      </c>
      <c r="BP338" s="694" t="s">
        <v>2720</v>
      </c>
      <c r="BQ338" s="742" t="s">
        <v>2720</v>
      </c>
      <c r="BR338" s="742" t="s">
        <v>2720</v>
      </c>
      <c r="BS338" s="742" t="s">
        <v>2720</v>
      </c>
      <c r="BT338" s="742" t="s">
        <v>2720</v>
      </c>
      <c r="BU338" s="661" t="s">
        <v>2720</v>
      </c>
      <c r="BV338" s="520"/>
      <c r="BW338" s="661" t="s">
        <v>2720</v>
      </c>
      <c r="BX338" s="793"/>
      <c r="BY338" s="33">
        <v>95.430138794085963</v>
      </c>
      <c r="BZ338" s="31">
        <v>7.0936506533255894</v>
      </c>
      <c r="CA338" s="680">
        <v>2</v>
      </c>
      <c r="CB338" s="680">
        <v>13</v>
      </c>
      <c r="CC338" s="680" t="str">
        <f t="shared" si="364"/>
        <v xml:space="preserve">  </v>
      </c>
      <c r="CD338" s="806" t="s">
        <v>3067</v>
      </c>
      <c r="CE338" s="31">
        <v>53.900356170733716</v>
      </c>
      <c r="CF338" s="457">
        <v>4.0065989801190796</v>
      </c>
      <c r="CG338" s="660">
        <v>0.5</v>
      </c>
      <c r="CH338" s="660">
        <v>3</v>
      </c>
      <c r="CI338" s="31" t="str">
        <f t="shared" si="365"/>
        <v xml:space="preserve">  </v>
      </c>
      <c r="CJ338" s="806" t="s">
        <v>3067</v>
      </c>
      <c r="CK338" s="227">
        <v>1.1118127108951359</v>
      </c>
      <c r="CL338" s="227">
        <v>5.4911008085193336E-2</v>
      </c>
      <c r="CM338" s="227">
        <v>0.6</v>
      </c>
      <c r="CN338" s="227">
        <v>0.8</v>
      </c>
      <c r="CO338" s="31" t="str">
        <f t="shared" si="362"/>
        <v xml:space="preserve">  </v>
      </c>
      <c r="CP338" s="337"/>
      <c r="CQ338" s="28">
        <v>0.59177128160547565</v>
      </c>
      <c r="CR338" s="28">
        <v>2.9226826884054535E-2</v>
      </c>
      <c r="CS338" s="227">
        <v>0.1</v>
      </c>
      <c r="CT338" s="464">
        <v>0.13</v>
      </c>
      <c r="CU338" s="31" t="str">
        <f t="shared" si="366"/>
        <v xml:space="preserve">  </v>
      </c>
      <c r="CW338" s="336">
        <f t="shared" si="367"/>
        <v>1.165054064622232</v>
      </c>
      <c r="CX338" s="227">
        <v>4.8926061365150995</v>
      </c>
      <c r="CY338" s="227"/>
      <c r="CZ338" s="10">
        <v>1.2</v>
      </c>
      <c r="DA338" s="910">
        <v>0.7</v>
      </c>
      <c r="DB338" s="675" t="str">
        <f t="shared" si="368"/>
        <v xml:space="preserve">  </v>
      </c>
      <c r="DC338" s="519"/>
      <c r="DD338" s="28">
        <v>2.6821965784109554</v>
      </c>
      <c r="DE338" s="28"/>
      <c r="DF338" s="28">
        <v>0.2</v>
      </c>
      <c r="DG338" s="28">
        <v>0.12</v>
      </c>
      <c r="DH338" s="28" t="str">
        <f t="shared" si="369"/>
        <v xml:space="preserve">  </v>
      </c>
      <c r="DI338" s="335"/>
      <c r="DJ338" s="31">
        <f t="shared" si="370"/>
        <v>5.1268982717002043</v>
      </c>
      <c r="DK338" s="550">
        <f t="shared" si="371"/>
        <v>4.9762130883048004</v>
      </c>
      <c r="DL338" s="67"/>
    </row>
    <row r="339" spans="1:116" ht="15" x14ac:dyDescent="0.25">
      <c r="A339" s="536" t="s">
        <v>2347</v>
      </c>
      <c r="B339" s="419" t="s">
        <v>1476</v>
      </c>
      <c r="C339" s="419" t="s">
        <v>585</v>
      </c>
      <c r="D339" s="104">
        <v>7</v>
      </c>
      <c r="E339" s="213">
        <v>1601190</v>
      </c>
      <c r="F339" s="421">
        <v>4</v>
      </c>
      <c r="G339" s="420">
        <v>11451800</v>
      </c>
      <c r="H339" s="420"/>
      <c r="I339" s="420" t="s">
        <v>656</v>
      </c>
      <c r="J339" s="420"/>
      <c r="K339" s="663" t="s">
        <v>1655</v>
      </c>
      <c r="L339" s="163" t="s">
        <v>1656</v>
      </c>
      <c r="M339" s="419" t="s">
        <v>1028</v>
      </c>
      <c r="N339" s="419"/>
      <c r="O339" s="419" t="s">
        <v>40</v>
      </c>
      <c r="P339" s="117">
        <v>42360</v>
      </c>
      <c r="Q339" s="112">
        <v>0.55694444444444446</v>
      </c>
      <c r="R339" s="419" t="s">
        <v>1729</v>
      </c>
      <c r="S339" s="237" t="s">
        <v>1093</v>
      </c>
      <c r="T339" s="31">
        <v>120.2</v>
      </c>
      <c r="U339" s="251">
        <v>155.6</v>
      </c>
      <c r="V339" s="31">
        <v>35.399999999999991</v>
      </c>
      <c r="W339" s="464">
        <v>66</v>
      </c>
      <c r="X339" s="457">
        <v>536.36363636363626</v>
      </c>
      <c r="Y339" s="281" t="str">
        <f t="shared" si="359"/>
        <v xml:space="preserve">  </v>
      </c>
      <c r="Z339" s="237" t="s">
        <v>1093</v>
      </c>
      <c r="AA339" s="237">
        <v>122.3</v>
      </c>
      <c r="AB339" s="251">
        <v>161.1</v>
      </c>
      <c r="AC339" s="237">
        <v>38.799999999999997</v>
      </c>
      <c r="AD339" s="31">
        <v>72</v>
      </c>
      <c r="AE339" s="31">
        <v>538.88888888888891</v>
      </c>
      <c r="AF339" s="281" t="str">
        <f t="shared" si="360"/>
        <v xml:space="preserve">  </v>
      </c>
      <c r="AG339" s="237" t="s">
        <v>1093</v>
      </c>
      <c r="AH339" s="31">
        <v>119.1</v>
      </c>
      <c r="AI339" s="251">
        <v>148.5</v>
      </c>
      <c r="AJ339" s="237">
        <v>29.400000000000006</v>
      </c>
      <c r="AK339" s="237">
        <v>52</v>
      </c>
      <c r="AL339" s="31">
        <v>565.38461538461547</v>
      </c>
      <c r="AM339" s="281" t="str">
        <f t="shared" si="358"/>
        <v xml:space="preserve">  </v>
      </c>
      <c r="AN339" s="31">
        <v>546.87904687904688</v>
      </c>
      <c r="AO339" s="31">
        <v>16.075953295677142</v>
      </c>
      <c r="AP339" s="31">
        <v>2.9395811354302368</v>
      </c>
      <c r="AQ339" s="237">
        <v>3</v>
      </c>
      <c r="AR339" s="429" t="str">
        <f t="shared" si="361"/>
        <v xml:space="preserve">  </v>
      </c>
      <c r="AS339" s="498"/>
      <c r="AT339" s="662" t="s">
        <v>178</v>
      </c>
      <c r="AU339" s="662" t="s">
        <v>178</v>
      </c>
      <c r="AV339" s="662" t="s">
        <v>178</v>
      </c>
      <c r="AW339" s="661" t="s">
        <v>2720</v>
      </c>
      <c r="AX339" s="661" t="s">
        <v>2720</v>
      </c>
      <c r="AY339" s="10"/>
      <c r="AZ339" s="334"/>
      <c r="BA339" s="662" t="s">
        <v>178</v>
      </c>
      <c r="BB339" s="662" t="s">
        <v>178</v>
      </c>
      <c r="BC339" s="662" t="s">
        <v>178</v>
      </c>
      <c r="BD339" s="661" t="s">
        <v>2720</v>
      </c>
      <c r="BE339" s="661" t="s">
        <v>2720</v>
      </c>
      <c r="BF339" s="10" t="str">
        <f t="shared" si="363"/>
        <v xml:space="preserve">  </v>
      </c>
      <c r="BG339" s="334"/>
      <c r="BH339" s="852" t="s">
        <v>178</v>
      </c>
      <c r="BI339" s="694" t="s">
        <v>2720</v>
      </c>
      <c r="BJ339" s="479" t="s">
        <v>2720</v>
      </c>
      <c r="BK339" s="479" t="s">
        <v>2720</v>
      </c>
      <c r="BL339" s="479" t="s">
        <v>2720</v>
      </c>
      <c r="BM339" s="479" t="s">
        <v>2720</v>
      </c>
      <c r="BN339" s="479" t="s">
        <v>2720</v>
      </c>
      <c r="BP339" s="694" t="s">
        <v>2720</v>
      </c>
      <c r="BQ339" s="742" t="s">
        <v>2720</v>
      </c>
      <c r="BR339" s="742" t="s">
        <v>2720</v>
      </c>
      <c r="BS339" s="742" t="s">
        <v>2720</v>
      </c>
      <c r="BT339" s="742" t="s">
        <v>2720</v>
      </c>
      <c r="BU339" s="661" t="s">
        <v>2720</v>
      </c>
      <c r="BV339" s="520"/>
      <c r="BW339" s="661" t="s">
        <v>2720</v>
      </c>
      <c r="BX339" s="793"/>
      <c r="BY339" s="33">
        <v>107.59958840744528</v>
      </c>
      <c r="BZ339" s="31"/>
      <c r="CA339" s="680">
        <v>2</v>
      </c>
      <c r="CB339" s="680">
        <v>13</v>
      </c>
      <c r="CC339" s="680" t="str">
        <f t="shared" si="364"/>
        <v xml:space="preserve">  </v>
      </c>
      <c r="CD339" s="498"/>
      <c r="CE339" s="31">
        <v>57.712506509447906</v>
      </c>
      <c r="CF339" s="457"/>
      <c r="CG339" s="660">
        <v>0.5</v>
      </c>
      <c r="CH339" s="660">
        <v>3</v>
      </c>
      <c r="CI339" s="31" t="str">
        <f t="shared" si="365"/>
        <v xml:space="preserve">  </v>
      </c>
      <c r="CJ339" s="658"/>
      <c r="CK339" s="227">
        <v>1.0780969638145477</v>
      </c>
      <c r="CL339" s="227"/>
      <c r="CM339" s="227">
        <v>0.6</v>
      </c>
      <c r="CN339" s="227">
        <v>0.8</v>
      </c>
      <c r="CO339" s="31" t="str">
        <f t="shared" si="362"/>
        <v xml:space="preserve">  </v>
      </c>
      <c r="CP339" s="337"/>
      <c r="CQ339" s="28">
        <v>0.58097447494450627</v>
      </c>
      <c r="CR339" s="28"/>
      <c r="CS339" s="227">
        <v>0.1</v>
      </c>
      <c r="CT339" s="464">
        <v>0.13</v>
      </c>
      <c r="CU339" s="31" t="str">
        <f t="shared" si="366"/>
        <v xml:space="preserve">  </v>
      </c>
      <c r="CW339" s="336">
        <f t="shared" si="367"/>
        <v>1.001952683807803</v>
      </c>
      <c r="CX339" s="227">
        <v>5.3059172704308502</v>
      </c>
      <c r="CY339" s="227"/>
      <c r="CZ339" s="10">
        <v>1.2</v>
      </c>
      <c r="DA339" s="910">
        <v>0.7</v>
      </c>
      <c r="DB339" s="675" t="str">
        <f t="shared" si="368"/>
        <v xml:space="preserve">  </v>
      </c>
      <c r="DC339" s="519"/>
      <c r="DD339" s="28">
        <v>2.9998839952051348</v>
      </c>
      <c r="DE339" s="28"/>
      <c r="DF339" s="28">
        <v>0.2</v>
      </c>
      <c r="DG339" s="28">
        <v>0.12</v>
      </c>
      <c r="DH339" s="28" t="str">
        <f t="shared" si="369"/>
        <v xml:space="preserve">  </v>
      </c>
      <c r="DI339" s="335"/>
      <c r="DJ339" s="31">
        <f t="shared" si="370"/>
        <v>4.9311687423366672</v>
      </c>
      <c r="DK339" s="550">
        <f t="shared" si="371"/>
        <v>5.197979045865968</v>
      </c>
      <c r="DL339" s="67"/>
    </row>
    <row r="340" spans="1:116" ht="15" x14ac:dyDescent="0.25">
      <c r="A340" s="536" t="s">
        <v>2348</v>
      </c>
      <c r="B340" s="419" t="s">
        <v>1477</v>
      </c>
      <c r="C340" s="419" t="s">
        <v>584</v>
      </c>
      <c r="D340" s="419">
        <v>7</v>
      </c>
      <c r="E340" s="213">
        <v>1601519</v>
      </c>
      <c r="F340" s="421">
        <v>1</v>
      </c>
      <c r="G340" s="420">
        <v>11451800</v>
      </c>
      <c r="H340" s="420">
        <v>201512221610</v>
      </c>
      <c r="I340" s="420" t="s">
        <v>656</v>
      </c>
      <c r="J340" s="420"/>
      <c r="K340" s="663" t="s">
        <v>1655</v>
      </c>
      <c r="L340" s="163" t="s">
        <v>1656</v>
      </c>
      <c r="M340" s="419" t="s">
        <v>1028</v>
      </c>
      <c r="N340" s="419"/>
      <c r="O340" s="419"/>
      <c r="P340" s="117">
        <v>42360</v>
      </c>
      <c r="Q340" s="112">
        <v>0.67361111111111116</v>
      </c>
      <c r="R340" s="419" t="s">
        <v>1094</v>
      </c>
      <c r="S340" s="237" t="s">
        <v>1094</v>
      </c>
      <c r="T340" s="31">
        <v>122.7</v>
      </c>
      <c r="U340" s="251">
        <v>141.80000000000001</v>
      </c>
      <c r="V340" s="31">
        <v>19.100000000000009</v>
      </c>
      <c r="W340" s="464">
        <v>16</v>
      </c>
      <c r="X340" s="457">
        <v>1193.7500000000005</v>
      </c>
      <c r="Y340" s="281" t="str">
        <f t="shared" si="359"/>
        <v xml:space="preserve">  </v>
      </c>
      <c r="Z340" s="237" t="s">
        <v>1094</v>
      </c>
      <c r="AA340" s="237">
        <v>128.6</v>
      </c>
      <c r="AB340" s="251">
        <v>142.6</v>
      </c>
      <c r="AC340" s="237">
        <v>14</v>
      </c>
      <c r="AD340" s="31">
        <v>10</v>
      </c>
      <c r="AE340" s="31">
        <v>1400</v>
      </c>
      <c r="AF340" s="281" t="str">
        <f t="shared" si="360"/>
        <v xml:space="preserve">  </v>
      </c>
      <c r="AG340" s="237" t="s">
        <v>1094</v>
      </c>
      <c r="AH340" s="31">
        <v>126.9</v>
      </c>
      <c r="AI340" s="251">
        <v>140.80000000000001</v>
      </c>
      <c r="AJ340" s="237">
        <v>13.900000000000006</v>
      </c>
      <c r="AK340" s="237">
        <v>11</v>
      </c>
      <c r="AL340" s="31">
        <v>1263.6363636363642</v>
      </c>
      <c r="AM340" s="281" t="str">
        <f t="shared" si="358"/>
        <v xml:space="preserve">  </v>
      </c>
      <c r="AN340" s="31">
        <v>1285.795454545455</v>
      </c>
      <c r="AO340" s="31">
        <v>104.89535074271863</v>
      </c>
      <c r="AP340" s="31">
        <v>8.1580122539630899</v>
      </c>
      <c r="AQ340" s="237">
        <v>3</v>
      </c>
      <c r="AR340" s="429" t="str">
        <f t="shared" si="361"/>
        <v xml:space="preserve">  </v>
      </c>
      <c r="AS340" s="498"/>
      <c r="AT340" s="662" t="s">
        <v>178</v>
      </c>
      <c r="AU340" s="662" t="s">
        <v>178</v>
      </c>
      <c r="AV340" s="662" t="s">
        <v>178</v>
      </c>
      <c r="AW340" s="661" t="s">
        <v>2720</v>
      </c>
      <c r="AX340" s="661" t="s">
        <v>2720</v>
      </c>
      <c r="AY340" s="10"/>
      <c r="AZ340" s="334"/>
      <c r="BA340" s="662" t="s">
        <v>178</v>
      </c>
      <c r="BB340" s="662" t="s">
        <v>178</v>
      </c>
      <c r="BC340" s="662" t="s">
        <v>178</v>
      </c>
      <c r="BD340" s="661" t="s">
        <v>2720</v>
      </c>
      <c r="BE340" s="661" t="s">
        <v>2720</v>
      </c>
      <c r="BF340" s="10" t="str">
        <f t="shared" si="363"/>
        <v xml:space="preserve">  </v>
      </c>
      <c r="BG340" s="334"/>
      <c r="BH340" s="852" t="s">
        <v>178</v>
      </c>
      <c r="BI340" s="18" t="s">
        <v>1051</v>
      </c>
      <c r="BJ340" s="28">
        <v>2.3054165000524147</v>
      </c>
      <c r="BK340" s="28"/>
      <c r="BL340" s="28">
        <v>0.1</v>
      </c>
      <c r="BM340" s="28">
        <v>1</v>
      </c>
      <c r="BN340" s="31" t="str">
        <f t="shared" si="343"/>
        <v xml:space="preserve">  </v>
      </c>
      <c r="BP340" s="417" t="s">
        <v>1094</v>
      </c>
      <c r="BQ340" s="716">
        <v>4.7014475606420976E-2</v>
      </c>
      <c r="BS340" s="727">
        <v>6.0000000000000001E-3</v>
      </c>
      <c r="BT340" s="716">
        <v>0.01</v>
      </c>
      <c r="BU340" s="31" t="str">
        <f>IF(BQ340&lt;BS340,"&lt;MDL",IF(BQ340&lt;BT340,"E, &lt;RL",IF(BQ340&gt;BT340,"  ",)))</f>
        <v xml:space="preserve">  </v>
      </c>
      <c r="BV340" s="520"/>
      <c r="BW340" s="31">
        <f>BQ340/BJ340*100</f>
        <v>2.0393050715717562</v>
      </c>
      <c r="BX340" s="336"/>
      <c r="BY340" s="33">
        <v>104.80687441078516</v>
      </c>
      <c r="BZ340" s="31"/>
      <c r="CA340" s="680">
        <v>2</v>
      </c>
      <c r="CB340" s="680">
        <v>13</v>
      </c>
      <c r="CC340" s="680" t="str">
        <f t="shared" si="364"/>
        <v xml:space="preserve">  </v>
      </c>
      <c r="CD340" s="498"/>
      <c r="CE340" s="31">
        <v>125.11320632787483</v>
      </c>
      <c r="CF340" s="457"/>
      <c r="CG340" s="660">
        <v>0.5</v>
      </c>
      <c r="CH340" s="660">
        <v>3</v>
      </c>
      <c r="CI340" s="31" t="str">
        <f t="shared" si="365"/>
        <v xml:space="preserve">  </v>
      </c>
      <c r="CJ340" s="658"/>
      <c r="CK340" s="227">
        <v>1.128258611908163</v>
      </c>
      <c r="CL340" s="227">
        <v>5.2829832851643999E-2</v>
      </c>
      <c r="CM340" s="227">
        <v>0.6</v>
      </c>
      <c r="CN340" s="227">
        <v>0.8</v>
      </c>
      <c r="CO340" s="31" t="str">
        <f t="shared" si="362"/>
        <v xml:space="preserve">  </v>
      </c>
      <c r="CP340" s="337"/>
      <c r="CQ340" s="28">
        <v>1.5795620566714295</v>
      </c>
      <c r="CR340" s="28">
        <v>7.3961765992301753E-2</v>
      </c>
      <c r="CS340" s="227">
        <v>0.1</v>
      </c>
      <c r="CT340" s="464">
        <v>0.13</v>
      </c>
      <c r="CU340" s="31" t="str">
        <f t="shared" si="366"/>
        <v xml:space="preserve">  </v>
      </c>
      <c r="CW340" s="336">
        <f t="shared" si="367"/>
        <v>1.0765120305811349</v>
      </c>
      <c r="CX340" s="227">
        <v>3.827657490418475</v>
      </c>
      <c r="CY340" s="227"/>
      <c r="CZ340" s="10">
        <v>1.2</v>
      </c>
      <c r="DA340" s="910">
        <v>0.7</v>
      </c>
      <c r="DB340" s="675" t="str">
        <f t="shared" si="368"/>
        <v xml:space="preserve">  </v>
      </c>
      <c r="DC340" s="519"/>
      <c r="DD340" s="28">
        <v>4.8367671924378932</v>
      </c>
      <c r="DE340" s="28"/>
      <c r="DF340" s="28">
        <v>0.2</v>
      </c>
      <c r="DG340" s="28">
        <v>0.12</v>
      </c>
      <c r="DH340" s="28" t="str">
        <f t="shared" si="369"/>
        <v xml:space="preserve">  </v>
      </c>
      <c r="DI340" s="335"/>
      <c r="DJ340" s="31">
        <f t="shared" si="370"/>
        <v>3.6521053718443772</v>
      </c>
      <c r="DK340" s="550">
        <f t="shared" si="371"/>
        <v>3.8659125878067089</v>
      </c>
      <c r="DL340" s="67"/>
    </row>
    <row r="341" spans="1:116" ht="15" x14ac:dyDescent="0.25">
      <c r="A341" s="536" t="s">
        <v>2349</v>
      </c>
      <c r="B341" s="419" t="s">
        <v>1478</v>
      </c>
      <c r="C341" s="419" t="s">
        <v>585</v>
      </c>
      <c r="D341" s="104">
        <v>7</v>
      </c>
      <c r="E341" s="213">
        <v>1601191</v>
      </c>
      <c r="F341" s="421">
        <v>4</v>
      </c>
      <c r="G341" s="420">
        <v>11451800</v>
      </c>
      <c r="H341" s="420"/>
      <c r="I341" s="420" t="s">
        <v>656</v>
      </c>
      <c r="J341" s="420"/>
      <c r="K341" s="663" t="s">
        <v>1655</v>
      </c>
      <c r="L341" s="163" t="s">
        <v>1656</v>
      </c>
      <c r="M341" s="419" t="s">
        <v>1028</v>
      </c>
      <c r="N341" s="419"/>
      <c r="O341" s="419" t="s">
        <v>40</v>
      </c>
      <c r="P341" s="117">
        <v>42360</v>
      </c>
      <c r="Q341" s="112">
        <v>0.6743055555555556</v>
      </c>
      <c r="R341" s="419" t="s">
        <v>1730</v>
      </c>
      <c r="S341" s="237" t="s">
        <v>1095</v>
      </c>
      <c r="T341" s="31">
        <v>125.9</v>
      </c>
      <c r="U341" s="251">
        <v>154.29999999999998</v>
      </c>
      <c r="V341" s="31">
        <v>28.399999999999977</v>
      </c>
      <c r="W341" s="464">
        <v>25</v>
      </c>
      <c r="X341" s="457">
        <v>1135.9999999999991</v>
      </c>
      <c r="Y341" s="281" t="str">
        <f t="shared" si="359"/>
        <v xml:space="preserve">  </v>
      </c>
      <c r="Z341" s="237" t="s">
        <v>1095</v>
      </c>
      <c r="AA341" s="237">
        <v>120.2</v>
      </c>
      <c r="AB341" s="251">
        <v>143.6</v>
      </c>
      <c r="AC341" s="237">
        <v>23.399999999999991</v>
      </c>
      <c r="AD341" s="31">
        <v>19</v>
      </c>
      <c r="AE341" s="31">
        <v>1231.5789473684206</v>
      </c>
      <c r="AF341" s="281" t="str">
        <f t="shared" si="360"/>
        <v xml:space="preserve">  </v>
      </c>
      <c r="AG341" s="237" t="s">
        <v>1095</v>
      </c>
      <c r="AH341" s="31">
        <v>124.9</v>
      </c>
      <c r="AI341" s="251">
        <v>137.80000000000001</v>
      </c>
      <c r="AJ341" s="237">
        <v>12.900000000000006</v>
      </c>
      <c r="AK341" s="237">
        <v>11</v>
      </c>
      <c r="AL341" s="31">
        <v>1172.7272727272732</v>
      </c>
      <c r="AM341" s="281" t="str">
        <f t="shared" si="358"/>
        <v xml:space="preserve">  </v>
      </c>
      <c r="AN341" s="31">
        <v>1180.102073365231</v>
      </c>
      <c r="AO341" s="31">
        <v>48.214360499244293</v>
      </c>
      <c r="AP341" s="31">
        <v>4.0856093373138567</v>
      </c>
      <c r="AQ341" s="237">
        <v>3</v>
      </c>
      <c r="AR341" s="429" t="str">
        <f t="shared" si="361"/>
        <v xml:space="preserve">  </v>
      </c>
      <c r="AS341" s="498"/>
      <c r="AT341" s="662" t="s">
        <v>178</v>
      </c>
      <c r="AU341" s="662" t="s">
        <v>178</v>
      </c>
      <c r="AV341" s="662" t="s">
        <v>178</v>
      </c>
      <c r="AW341" s="661" t="s">
        <v>2720</v>
      </c>
      <c r="AX341" s="661" t="s">
        <v>2720</v>
      </c>
      <c r="AY341" s="10"/>
      <c r="AZ341" s="334"/>
      <c r="BA341" s="662" t="s">
        <v>178</v>
      </c>
      <c r="BB341" s="662" t="s">
        <v>178</v>
      </c>
      <c r="BC341" s="662" t="s">
        <v>178</v>
      </c>
      <c r="BD341" s="661" t="s">
        <v>2720</v>
      </c>
      <c r="BE341" s="661" t="s">
        <v>2720</v>
      </c>
      <c r="BF341" s="10" t="str">
        <f t="shared" si="363"/>
        <v xml:space="preserve">  </v>
      </c>
      <c r="BG341" s="334"/>
      <c r="BH341" s="852" t="s">
        <v>178</v>
      </c>
      <c r="BI341" s="694" t="s">
        <v>2720</v>
      </c>
      <c r="BJ341" s="479" t="s">
        <v>2720</v>
      </c>
      <c r="BK341" s="479" t="s">
        <v>2720</v>
      </c>
      <c r="BL341" s="479" t="s">
        <v>2720</v>
      </c>
      <c r="BM341" s="479" t="s">
        <v>2720</v>
      </c>
      <c r="BN341" s="479" t="s">
        <v>2720</v>
      </c>
      <c r="BP341" s="694" t="s">
        <v>2720</v>
      </c>
      <c r="BQ341" s="742" t="s">
        <v>2720</v>
      </c>
      <c r="BR341" s="742" t="s">
        <v>2720</v>
      </c>
      <c r="BS341" s="742" t="s">
        <v>2720</v>
      </c>
      <c r="BT341" s="742" t="s">
        <v>2720</v>
      </c>
      <c r="BU341" s="661" t="s">
        <v>2720</v>
      </c>
      <c r="BV341" s="520"/>
      <c r="BW341" s="661" t="s">
        <v>2720</v>
      </c>
      <c r="BX341" s="793"/>
      <c r="BY341" s="33">
        <v>99.763140422155416</v>
      </c>
      <c r="BZ341" s="31"/>
      <c r="CA341" s="680">
        <v>2</v>
      </c>
      <c r="CB341" s="680">
        <v>13</v>
      </c>
      <c r="CC341" s="680" t="str">
        <f t="shared" si="364"/>
        <v xml:space="preserve">  </v>
      </c>
      <c r="CD341" s="498"/>
      <c r="CE341" s="31">
        <v>113.33092751956845</v>
      </c>
      <c r="CF341" s="457"/>
      <c r="CG341" s="660">
        <v>0.5</v>
      </c>
      <c r="CH341" s="660">
        <v>3</v>
      </c>
      <c r="CI341" s="31" t="str">
        <f t="shared" si="365"/>
        <v xml:space="preserve">  </v>
      </c>
      <c r="CJ341" s="658"/>
      <c r="CK341" s="227">
        <v>1.0195492760630411</v>
      </c>
      <c r="CL341" s="227"/>
      <c r="CM341" s="227">
        <v>0.6</v>
      </c>
      <c r="CN341" s="227">
        <v>0.8</v>
      </c>
      <c r="CO341" s="31" t="str">
        <f t="shared" si="362"/>
        <v xml:space="preserve">  </v>
      </c>
      <c r="CP341" s="337"/>
      <c r="CQ341" s="28">
        <v>1.2556554242039564</v>
      </c>
      <c r="CR341" s="28"/>
      <c r="CS341" s="227">
        <v>0.1</v>
      </c>
      <c r="CT341" s="464">
        <v>0.13</v>
      </c>
      <c r="CU341" s="31" t="str">
        <f t="shared" si="366"/>
        <v xml:space="preserve">  </v>
      </c>
      <c r="CW341" s="336">
        <f t="shared" si="367"/>
        <v>1.0219699096768002</v>
      </c>
      <c r="CX341" s="227">
        <v>4.4610588090354231</v>
      </c>
      <c r="CY341" s="227"/>
      <c r="CZ341" s="10">
        <v>1.2</v>
      </c>
      <c r="DA341" s="910">
        <v>0.7</v>
      </c>
      <c r="DB341" s="675" t="str">
        <f t="shared" si="368"/>
        <v xml:space="preserve">  </v>
      </c>
      <c r="DC341" s="519"/>
      <c r="DD341" s="28">
        <v>5.2316053305960892</v>
      </c>
      <c r="DE341" s="28"/>
      <c r="DF341" s="28">
        <v>0.2</v>
      </c>
      <c r="DG341" s="28">
        <v>0.12</v>
      </c>
      <c r="DH341" s="28" t="str">
        <f t="shared" si="369"/>
        <v xml:space="preserve">  </v>
      </c>
      <c r="DI341" s="335"/>
      <c r="DJ341" s="31">
        <f t="shared" si="370"/>
        <v>4.4716503411561712</v>
      </c>
      <c r="DK341" s="550">
        <f t="shared" si="371"/>
        <v>4.6162203425828023</v>
      </c>
      <c r="DL341" s="67"/>
    </row>
    <row r="342" spans="1:116" ht="15" x14ac:dyDescent="0.25">
      <c r="A342" s="536" t="s">
        <v>2350</v>
      </c>
      <c r="B342" s="419" t="s">
        <v>1479</v>
      </c>
      <c r="C342" s="419" t="s">
        <v>585</v>
      </c>
      <c r="D342" s="104">
        <v>7</v>
      </c>
      <c r="E342" s="213">
        <v>1601192</v>
      </c>
      <c r="F342" s="421">
        <v>4</v>
      </c>
      <c r="G342" s="420">
        <v>11451800</v>
      </c>
      <c r="H342" s="420"/>
      <c r="I342" s="420" t="s">
        <v>656</v>
      </c>
      <c r="J342" s="420"/>
      <c r="K342" s="663" t="s">
        <v>1655</v>
      </c>
      <c r="L342" s="163" t="s">
        <v>1656</v>
      </c>
      <c r="M342" s="419" t="s">
        <v>1028</v>
      </c>
      <c r="N342" s="419"/>
      <c r="O342" s="419" t="s">
        <v>40</v>
      </c>
      <c r="P342" s="117">
        <v>42360</v>
      </c>
      <c r="Q342" s="112">
        <v>0.67499999999999993</v>
      </c>
      <c r="R342" s="419" t="s">
        <v>1731</v>
      </c>
      <c r="S342" s="237" t="s">
        <v>1096</v>
      </c>
      <c r="T342" s="31">
        <v>124.5</v>
      </c>
      <c r="U342" s="251">
        <v>146</v>
      </c>
      <c r="V342" s="31">
        <v>21.5</v>
      </c>
      <c r="W342" s="464">
        <v>19</v>
      </c>
      <c r="X342" s="457">
        <v>1131.578947368421</v>
      </c>
      <c r="Y342" s="281" t="str">
        <f t="shared" si="359"/>
        <v xml:space="preserve">  </v>
      </c>
      <c r="Z342" s="237" t="s">
        <v>1096</v>
      </c>
      <c r="AA342" s="237">
        <v>124.5</v>
      </c>
      <c r="AB342" s="251">
        <v>135.4</v>
      </c>
      <c r="AC342" s="237">
        <v>10.900000000000006</v>
      </c>
      <c r="AD342" s="31">
        <v>10</v>
      </c>
      <c r="AE342" s="31">
        <v>1090.0000000000005</v>
      </c>
      <c r="AF342" s="281" t="str">
        <f t="shared" si="360"/>
        <v xml:space="preserve">  </v>
      </c>
      <c r="AG342" s="237" t="s">
        <v>1096</v>
      </c>
      <c r="AH342" s="31">
        <v>118.8</v>
      </c>
      <c r="AI342" s="251">
        <v>130.70000000000002</v>
      </c>
      <c r="AJ342" s="237">
        <v>11.90000000000002</v>
      </c>
      <c r="AK342" s="237">
        <v>10</v>
      </c>
      <c r="AL342" s="31">
        <v>1190.000000000002</v>
      </c>
      <c r="AM342" s="281" t="str">
        <f t="shared" si="358"/>
        <v xml:space="preserve">  </v>
      </c>
      <c r="AN342" s="31">
        <v>1137.1929824561412</v>
      </c>
      <c r="AO342" s="31">
        <v>50.235824293771614</v>
      </c>
      <c r="AP342" s="31">
        <v>4.4175285170394627</v>
      </c>
      <c r="AQ342" s="237">
        <v>3</v>
      </c>
      <c r="AR342" s="429" t="str">
        <f t="shared" si="361"/>
        <v xml:space="preserve">  </v>
      </c>
      <c r="AS342" s="498"/>
      <c r="AT342" s="662" t="s">
        <v>178</v>
      </c>
      <c r="AU342" s="662" t="s">
        <v>178</v>
      </c>
      <c r="AV342" s="662" t="s">
        <v>178</v>
      </c>
      <c r="AW342" s="661" t="s">
        <v>2720</v>
      </c>
      <c r="AX342" s="661" t="s">
        <v>2720</v>
      </c>
      <c r="AY342" s="10"/>
      <c r="AZ342" s="334"/>
      <c r="BA342" s="662" t="s">
        <v>178</v>
      </c>
      <c r="BB342" s="662" t="s">
        <v>178</v>
      </c>
      <c r="BC342" s="662" t="s">
        <v>178</v>
      </c>
      <c r="BD342" s="661" t="s">
        <v>2720</v>
      </c>
      <c r="BE342" s="661" t="s">
        <v>2720</v>
      </c>
      <c r="BF342" s="10" t="str">
        <f t="shared" si="363"/>
        <v xml:space="preserve">  </v>
      </c>
      <c r="BG342" s="334"/>
      <c r="BH342" s="852" t="s">
        <v>178</v>
      </c>
      <c r="BI342" s="694" t="s">
        <v>2720</v>
      </c>
      <c r="BJ342" s="479" t="s">
        <v>2720</v>
      </c>
      <c r="BK342" s="479" t="s">
        <v>2720</v>
      </c>
      <c r="BL342" s="479" t="s">
        <v>2720</v>
      </c>
      <c r="BM342" s="479" t="s">
        <v>2720</v>
      </c>
      <c r="BN342" s="479" t="s">
        <v>2720</v>
      </c>
      <c r="BP342" s="694" t="s">
        <v>2720</v>
      </c>
      <c r="BQ342" s="742" t="s">
        <v>2720</v>
      </c>
      <c r="BR342" s="742" t="s">
        <v>2720</v>
      </c>
      <c r="BS342" s="742" t="s">
        <v>2720</v>
      </c>
      <c r="BT342" s="742" t="s">
        <v>2720</v>
      </c>
      <c r="BU342" s="661" t="s">
        <v>2720</v>
      </c>
      <c r="BV342" s="520"/>
      <c r="BW342" s="661" t="s">
        <v>2720</v>
      </c>
      <c r="BX342" s="793"/>
      <c r="BY342" s="33">
        <v>101.86955798218564</v>
      </c>
      <c r="BZ342" s="31"/>
      <c r="CA342" s="680">
        <v>2</v>
      </c>
      <c r="CB342" s="680">
        <v>13</v>
      </c>
      <c r="CC342" s="680" t="str">
        <f t="shared" si="364"/>
        <v xml:space="preserve">  </v>
      </c>
      <c r="CD342" s="498"/>
      <c r="CE342" s="31">
        <v>115.27344719036796</v>
      </c>
      <c r="CF342" s="457"/>
      <c r="CG342" s="660">
        <v>0.5</v>
      </c>
      <c r="CH342" s="660">
        <v>3</v>
      </c>
      <c r="CI342" s="31" t="str">
        <f t="shared" si="365"/>
        <v xml:space="preserve">  </v>
      </c>
      <c r="CJ342" s="658"/>
      <c r="CK342" s="28">
        <v>0.8859444026929606</v>
      </c>
      <c r="CL342" s="227"/>
      <c r="CM342" s="227">
        <v>0.6</v>
      </c>
      <c r="CN342" s="227">
        <v>0.8</v>
      </c>
      <c r="CO342" s="31" t="str">
        <f t="shared" si="362"/>
        <v xml:space="preserve">  </v>
      </c>
      <c r="CP342" s="337"/>
      <c r="CQ342" s="28">
        <v>0.96567939893532651</v>
      </c>
      <c r="CR342" s="28"/>
      <c r="CS342" s="227">
        <v>0.1</v>
      </c>
      <c r="CT342" s="464">
        <v>0.13</v>
      </c>
      <c r="CU342" s="31" t="str">
        <f t="shared" si="366"/>
        <v xml:space="preserve">  </v>
      </c>
      <c r="CW342" s="336">
        <f t="shared" si="367"/>
        <v>0.86968513483477516</v>
      </c>
      <c r="CX342" s="227">
        <v>4.714278890474243</v>
      </c>
      <c r="CY342" s="227"/>
      <c r="CZ342" s="10">
        <v>1.2</v>
      </c>
      <c r="DA342" s="910">
        <v>0.7</v>
      </c>
      <c r="DB342" s="675" t="str">
        <f t="shared" si="368"/>
        <v xml:space="preserve">  </v>
      </c>
      <c r="DC342" s="519"/>
      <c r="DD342" s="28">
        <v>5.6099918796643591</v>
      </c>
      <c r="DE342" s="28"/>
      <c r="DF342" s="28">
        <v>0.2</v>
      </c>
      <c r="DG342" s="28">
        <v>0.12</v>
      </c>
      <c r="DH342" s="28" t="str">
        <f t="shared" si="369"/>
        <v xml:space="preserve">  </v>
      </c>
      <c r="DI342" s="335"/>
      <c r="DJ342" s="31">
        <f t="shared" si="370"/>
        <v>4.6277602297034104</v>
      </c>
      <c r="DK342" s="550">
        <f t="shared" si="371"/>
        <v>4.866681804353223</v>
      </c>
      <c r="DL342" s="67"/>
    </row>
    <row r="343" spans="1:116" ht="15" x14ac:dyDescent="0.25">
      <c r="A343" s="536" t="s">
        <v>2351</v>
      </c>
      <c r="B343" s="173" t="s">
        <v>1480</v>
      </c>
      <c r="C343" s="419" t="s">
        <v>584</v>
      </c>
      <c r="D343" s="419">
        <v>7</v>
      </c>
      <c r="E343" s="213">
        <v>1601518</v>
      </c>
      <c r="F343" s="421">
        <v>1</v>
      </c>
      <c r="G343" s="420">
        <v>11451800</v>
      </c>
      <c r="H343" s="420">
        <v>201512231240</v>
      </c>
      <c r="I343" s="420" t="s">
        <v>656</v>
      </c>
      <c r="J343" s="420"/>
      <c r="K343" s="663" t="s">
        <v>1655</v>
      </c>
      <c r="L343" s="163" t="s">
        <v>1656</v>
      </c>
      <c r="M343" s="419" t="s">
        <v>1028</v>
      </c>
      <c r="N343" s="419"/>
      <c r="O343" s="419"/>
      <c r="P343" s="117">
        <v>42361</v>
      </c>
      <c r="Q343" s="112">
        <v>0.52777777777777779</v>
      </c>
      <c r="R343" s="419" t="s">
        <v>1052</v>
      </c>
      <c r="S343" s="237" t="s">
        <v>1052</v>
      </c>
      <c r="T343" s="31">
        <v>122.9</v>
      </c>
      <c r="U343" s="251">
        <v>144.19999999999999</v>
      </c>
      <c r="V343" s="31">
        <v>21.299999999999983</v>
      </c>
      <c r="W343" s="464">
        <v>74</v>
      </c>
      <c r="X343" s="457">
        <v>287.83783783783764</v>
      </c>
      <c r="Y343" s="281" t="str">
        <f t="shared" si="359"/>
        <v xml:space="preserve">  </v>
      </c>
      <c r="Z343" s="237" t="s">
        <v>1052</v>
      </c>
      <c r="AA343" s="31">
        <v>122</v>
      </c>
      <c r="AB343" s="251">
        <v>161.70000000000002</v>
      </c>
      <c r="AC343" s="237">
        <v>39.700000000000017</v>
      </c>
      <c r="AD343" s="31">
        <v>140</v>
      </c>
      <c r="AE343" s="31">
        <v>283.57142857142867</v>
      </c>
      <c r="AF343" s="281" t="str">
        <f t="shared" si="360"/>
        <v xml:space="preserve">  </v>
      </c>
      <c r="AG343" s="237" t="s">
        <v>1052</v>
      </c>
      <c r="AH343" s="31">
        <v>118.7</v>
      </c>
      <c r="AI343" s="251">
        <v>138</v>
      </c>
      <c r="AJ343" s="237">
        <v>19.299999999999997</v>
      </c>
      <c r="AK343" s="237">
        <v>68</v>
      </c>
      <c r="AL343" s="31">
        <v>283.82352941176464</v>
      </c>
      <c r="AM343" s="281" t="str">
        <f t="shared" si="358"/>
        <v xml:space="preserve">  </v>
      </c>
      <c r="AN343" s="31">
        <v>285.07759860701032</v>
      </c>
      <c r="AO343" s="31">
        <v>2.393758376898802</v>
      </c>
      <c r="AP343" s="31">
        <v>0.83968659361365106</v>
      </c>
      <c r="AQ343" s="237">
        <v>3</v>
      </c>
      <c r="AR343" s="429" t="str">
        <f t="shared" si="361"/>
        <v xml:space="preserve">  </v>
      </c>
      <c r="AS343" s="498"/>
      <c r="AT343" s="662" t="s">
        <v>178</v>
      </c>
      <c r="AU343" s="662" t="s">
        <v>178</v>
      </c>
      <c r="AV343" s="662" t="s">
        <v>178</v>
      </c>
      <c r="AW343" s="661" t="s">
        <v>2720</v>
      </c>
      <c r="AX343" s="661" t="s">
        <v>2720</v>
      </c>
      <c r="AY343" s="10"/>
      <c r="AZ343" s="334"/>
      <c r="BA343" s="662" t="s">
        <v>178</v>
      </c>
      <c r="BB343" s="662" t="s">
        <v>178</v>
      </c>
      <c r="BC343" s="662" t="s">
        <v>178</v>
      </c>
      <c r="BD343" s="661" t="s">
        <v>2720</v>
      </c>
      <c r="BE343" s="661" t="s">
        <v>2720</v>
      </c>
      <c r="BF343" s="10" t="str">
        <f t="shared" si="363"/>
        <v xml:space="preserve">  </v>
      </c>
      <c r="BG343" s="334"/>
      <c r="BH343" s="852" t="s">
        <v>178</v>
      </c>
      <c r="BI343" s="18" t="s">
        <v>1052</v>
      </c>
      <c r="BJ343" s="28">
        <v>5.6098194201583178</v>
      </c>
      <c r="BK343" s="28"/>
      <c r="BL343" s="28">
        <v>0.1</v>
      </c>
      <c r="BM343" s="28">
        <v>1</v>
      </c>
      <c r="BN343" s="31" t="str">
        <f t="shared" ref="BN343:BN406" si="372">IF(BJ343&lt;BL343,"&lt;MDL",IF(BJ343&lt;BM343,"E, &lt;RL",IF(BJ343&gt;BM343,"  ",)))</f>
        <v xml:space="preserve">  </v>
      </c>
      <c r="BP343" s="417" t="s">
        <v>1052</v>
      </c>
      <c r="BQ343" s="716">
        <v>6.1935877015500886E-2</v>
      </c>
      <c r="BS343" s="715">
        <v>6.0000000000000001E-3</v>
      </c>
      <c r="BT343" s="716">
        <v>0.01</v>
      </c>
      <c r="BU343" s="31" t="str">
        <f t="shared" ref="BU343:BU374" si="373">IF(BQ343&lt;BS343,"&lt;MDL",IF(BQ343&lt;BT343,"E, &lt;RL",IF(BQ343&gt;BT343,"  ",)))</f>
        <v xml:space="preserve">  </v>
      </c>
      <c r="BV343" s="520"/>
      <c r="BW343" s="31">
        <f t="shared" ref="BW343:BW349" si="374">BQ343/BJ343*100</f>
        <v>1.104061866821249</v>
      </c>
      <c r="BX343" s="336"/>
      <c r="BY343" s="33">
        <v>116.13950138307993</v>
      </c>
      <c r="BZ343" s="31"/>
      <c r="CA343" s="680">
        <v>2</v>
      </c>
      <c r="CB343" s="680">
        <v>13</v>
      </c>
      <c r="CC343" s="680" t="str">
        <f t="shared" si="364"/>
        <v xml:space="preserve">  </v>
      </c>
      <c r="CD343" s="498"/>
      <c r="CE343" s="31">
        <v>33.42934296567028</v>
      </c>
      <c r="CF343" s="457"/>
      <c r="CG343" s="660">
        <v>0.5</v>
      </c>
      <c r="CH343" s="660">
        <v>3</v>
      </c>
      <c r="CI343" s="31" t="str">
        <f t="shared" si="365"/>
        <v xml:space="preserve">  </v>
      </c>
      <c r="CJ343" s="658"/>
      <c r="CK343" s="227">
        <v>1.2213279882950019</v>
      </c>
      <c r="CL343" s="227"/>
      <c r="CM343" s="227">
        <v>0.6</v>
      </c>
      <c r="CN343" s="227">
        <v>0.8</v>
      </c>
      <c r="CO343" s="31" t="str">
        <f t="shared" si="362"/>
        <v xml:space="preserve">  </v>
      </c>
      <c r="CP343" s="337"/>
      <c r="CQ343" s="28">
        <v>0.34633372239508281</v>
      </c>
      <c r="CR343" s="28"/>
      <c r="CS343" s="227">
        <v>0.1</v>
      </c>
      <c r="CT343" s="464">
        <v>0.13</v>
      </c>
      <c r="CU343" s="31" t="str">
        <f t="shared" si="366"/>
        <v xml:space="preserve">  </v>
      </c>
      <c r="CW343" s="336">
        <f t="shared" si="367"/>
        <v>1.0516042980643741</v>
      </c>
      <c r="CX343" s="227">
        <v>5.5321664867156484</v>
      </c>
      <c r="CY343" s="227"/>
      <c r="CZ343" s="10">
        <v>1.2</v>
      </c>
      <c r="DA343" s="910">
        <v>0.7</v>
      </c>
      <c r="DB343" s="675" t="str">
        <f t="shared" si="368"/>
        <v xml:space="preserve">  </v>
      </c>
      <c r="DC343" s="519"/>
      <c r="DD343" s="28">
        <v>1.5701590175531175</v>
      </c>
      <c r="DE343" s="28"/>
      <c r="DF343" s="28">
        <v>0.2</v>
      </c>
      <c r="DG343" s="28">
        <v>0.12</v>
      </c>
      <c r="DH343" s="28" t="str">
        <f t="shared" si="369"/>
        <v xml:space="preserve">  </v>
      </c>
      <c r="DI343" s="335"/>
      <c r="DJ343" s="31">
        <f t="shared" si="370"/>
        <v>4.7633806076608627</v>
      </c>
      <c r="DK343" s="550">
        <f t="shared" si="371"/>
        <v>4.6969484837484448</v>
      </c>
      <c r="DL343" s="67"/>
    </row>
    <row r="344" spans="1:116" ht="15" x14ac:dyDescent="0.25">
      <c r="A344" s="536" t="s">
        <v>2352</v>
      </c>
      <c r="B344" s="169" t="s">
        <v>1481</v>
      </c>
      <c r="C344" s="419" t="s">
        <v>585</v>
      </c>
      <c r="D344" s="104">
        <v>7</v>
      </c>
      <c r="E344" s="213">
        <v>1600314</v>
      </c>
      <c r="F344" s="421">
        <v>4</v>
      </c>
      <c r="G344" s="420">
        <v>11451800</v>
      </c>
      <c r="H344" s="103">
        <v>201512231241</v>
      </c>
      <c r="I344" s="420" t="s">
        <v>656</v>
      </c>
      <c r="J344" s="420"/>
      <c r="K344" s="663" t="s">
        <v>1655</v>
      </c>
      <c r="L344" s="163" t="s">
        <v>1656</v>
      </c>
      <c r="M344" s="419" t="s">
        <v>1028</v>
      </c>
      <c r="N344" s="419"/>
      <c r="O344" s="419" t="s">
        <v>40</v>
      </c>
      <c r="P344" s="117">
        <v>42361</v>
      </c>
      <c r="Q344" s="112">
        <v>0.52847222222222223</v>
      </c>
      <c r="R344" s="419" t="s">
        <v>1053</v>
      </c>
      <c r="S344" s="238" t="s">
        <v>1053</v>
      </c>
      <c r="T344" s="105">
        <v>123.1</v>
      </c>
      <c r="U344" s="254">
        <v>137.9</v>
      </c>
      <c r="V344" s="105">
        <v>14.800000000000011</v>
      </c>
      <c r="W344" s="125">
        <v>50</v>
      </c>
      <c r="X344" s="107">
        <v>296.00000000000023</v>
      </c>
      <c r="Y344" s="281" t="str">
        <f t="shared" si="359"/>
        <v xml:space="preserve">  </v>
      </c>
      <c r="Z344" s="238" t="s">
        <v>1053</v>
      </c>
      <c r="AA344" s="238">
        <v>126.3</v>
      </c>
      <c r="AB344" s="254">
        <v>138.69999999999999</v>
      </c>
      <c r="AC344" s="238">
        <v>12.399999999999991</v>
      </c>
      <c r="AD344" s="105">
        <v>42</v>
      </c>
      <c r="AE344" s="105">
        <v>295.23809523809501</v>
      </c>
      <c r="AF344" s="281" t="str">
        <f t="shared" si="360"/>
        <v xml:space="preserve">  </v>
      </c>
      <c r="AG344" s="238" t="s">
        <v>1053</v>
      </c>
      <c r="AH344" s="105">
        <v>121.6</v>
      </c>
      <c r="AI344" s="254">
        <v>132.1</v>
      </c>
      <c r="AJ344" s="238">
        <v>10.5</v>
      </c>
      <c r="AK344" s="238">
        <v>36</v>
      </c>
      <c r="AL344" s="105">
        <v>291.66666666666669</v>
      </c>
      <c r="AM344" s="281" t="str">
        <f t="shared" si="358"/>
        <v xml:space="preserve">  </v>
      </c>
      <c r="AN344" s="105">
        <v>294.30158730158729</v>
      </c>
      <c r="AO344" s="105">
        <v>2.3134886601842974</v>
      </c>
      <c r="AP344" s="105">
        <v>0.78609452344323794</v>
      </c>
      <c r="AQ344" s="238">
        <v>3</v>
      </c>
      <c r="AR344" s="429" t="str">
        <f t="shared" si="361"/>
        <v xml:space="preserve">  </v>
      </c>
      <c r="AS344" s="500"/>
      <c r="AT344" s="662" t="s">
        <v>178</v>
      </c>
      <c r="AU344" s="662" t="s">
        <v>178</v>
      </c>
      <c r="AV344" s="662" t="s">
        <v>178</v>
      </c>
      <c r="AW344" s="661" t="s">
        <v>2720</v>
      </c>
      <c r="AX344" s="661" t="s">
        <v>2720</v>
      </c>
      <c r="AY344" s="10"/>
      <c r="AZ344" s="334"/>
      <c r="BA344" s="662" t="s">
        <v>178</v>
      </c>
      <c r="BB344" s="662" t="s">
        <v>178</v>
      </c>
      <c r="BC344" s="662" t="s">
        <v>178</v>
      </c>
      <c r="BD344" s="661" t="s">
        <v>2720</v>
      </c>
      <c r="BE344" s="661" t="s">
        <v>2720</v>
      </c>
      <c r="BF344" s="10" t="str">
        <f t="shared" si="363"/>
        <v xml:space="preserve">  </v>
      </c>
      <c r="BG344" s="334"/>
      <c r="BH344" s="852" t="s">
        <v>178</v>
      </c>
      <c r="BI344" s="18" t="s">
        <v>1053</v>
      </c>
      <c r="BJ344" s="28">
        <v>5.8276882671581927</v>
      </c>
      <c r="BK344" s="28"/>
      <c r="BL344" s="28">
        <v>0.1</v>
      </c>
      <c r="BM344" s="28">
        <v>1</v>
      </c>
      <c r="BN344" s="31" t="str">
        <f t="shared" si="372"/>
        <v xml:space="preserve">  </v>
      </c>
      <c r="BP344" s="159" t="s">
        <v>1053</v>
      </c>
      <c r="BQ344" s="733">
        <v>6.83536250056372E-2</v>
      </c>
      <c r="BR344" s="733"/>
      <c r="BS344" s="715">
        <v>6.0000000000000001E-3</v>
      </c>
      <c r="BT344" s="716">
        <v>0.01</v>
      </c>
      <c r="BU344" s="31" t="str">
        <f t="shared" si="373"/>
        <v xml:space="preserve">  </v>
      </c>
      <c r="BV344" s="520"/>
      <c r="BW344" s="105">
        <f t="shared" si="374"/>
        <v>1.1729114851740188</v>
      </c>
      <c r="BX344" s="771"/>
      <c r="BY344" s="33">
        <v>123.35061589932012</v>
      </c>
      <c r="BZ344" s="31"/>
      <c r="CA344" s="680">
        <v>2</v>
      </c>
      <c r="CB344" s="680">
        <v>13</v>
      </c>
      <c r="CC344" s="680" t="str">
        <f t="shared" si="364"/>
        <v xml:space="preserve">  </v>
      </c>
      <c r="CD344" s="783"/>
      <c r="CE344" s="31">
        <v>36.511782306198782</v>
      </c>
      <c r="CF344" s="107"/>
      <c r="CG344" s="660">
        <v>0.5</v>
      </c>
      <c r="CH344" s="660">
        <v>3</v>
      </c>
      <c r="CI344" s="31" t="str">
        <f t="shared" si="365"/>
        <v xml:space="preserve">  </v>
      </c>
      <c r="CJ344" s="828"/>
      <c r="CK344" s="28">
        <v>0.8801729041308386</v>
      </c>
      <c r="CL344" s="108"/>
      <c r="CM344" s="227">
        <v>0.6</v>
      </c>
      <c r="CN344" s="227">
        <v>0.8</v>
      </c>
      <c r="CO344" s="31" t="str">
        <f t="shared" si="362"/>
        <v xml:space="preserve">  </v>
      </c>
      <c r="CP344" s="624"/>
      <c r="CQ344" s="801">
        <v>0.25986057169577126</v>
      </c>
      <c r="CR344" s="801"/>
      <c r="CS344" s="227">
        <v>0.1</v>
      </c>
      <c r="CT344" s="464">
        <v>0.13</v>
      </c>
      <c r="CU344" s="31" t="str">
        <f t="shared" si="366"/>
        <v xml:space="preserve">  </v>
      </c>
      <c r="CW344" s="771">
        <f t="shared" si="367"/>
        <v>0.71355371654507471</v>
      </c>
      <c r="CX344" s="108">
        <v>4.2398095311749069</v>
      </c>
      <c r="CY344" s="108"/>
      <c r="CZ344" s="10">
        <v>1.2</v>
      </c>
      <c r="DA344" s="910">
        <v>0.7</v>
      </c>
      <c r="DB344" s="675" t="str">
        <f t="shared" si="368"/>
        <v xml:space="preserve">  </v>
      </c>
      <c r="DC344" s="480"/>
      <c r="DD344" s="28">
        <v>1.236611113259348</v>
      </c>
      <c r="DE344" s="28"/>
      <c r="DF344" s="28">
        <v>0.2</v>
      </c>
      <c r="DG344" s="28">
        <v>0.12</v>
      </c>
      <c r="DH344" s="28" t="str">
        <f t="shared" si="369"/>
        <v xml:space="preserve">  </v>
      </c>
      <c r="DI344" s="335"/>
      <c r="DJ344" s="105">
        <f t="shared" si="370"/>
        <v>3.4372017523086202</v>
      </c>
      <c r="DK344" s="924">
        <f t="shared" si="371"/>
        <v>3.386882357286082</v>
      </c>
      <c r="DL344" s="50"/>
    </row>
    <row r="345" spans="1:116" ht="15" x14ac:dyDescent="0.25">
      <c r="A345" s="536" t="s">
        <v>2353</v>
      </c>
      <c r="B345" s="173" t="s">
        <v>1482</v>
      </c>
      <c r="C345" s="419" t="s">
        <v>586</v>
      </c>
      <c r="D345" s="102">
        <v>2</v>
      </c>
      <c r="E345" s="213">
        <v>1600430</v>
      </c>
      <c r="F345" s="421">
        <v>4</v>
      </c>
      <c r="G345" s="420">
        <v>88888823</v>
      </c>
      <c r="H345" s="420">
        <v>201512231907</v>
      </c>
      <c r="I345" s="420" t="s">
        <v>656</v>
      </c>
      <c r="J345" s="420"/>
      <c r="K345" s="663" t="s">
        <v>124</v>
      </c>
      <c r="L345" s="163"/>
      <c r="M345" s="419" t="s">
        <v>1086</v>
      </c>
      <c r="N345" s="419"/>
      <c r="O345" s="419" t="s">
        <v>124</v>
      </c>
      <c r="P345" s="117">
        <v>42361</v>
      </c>
      <c r="Q345" s="112">
        <v>0.79652777777777783</v>
      </c>
      <c r="R345" s="419" t="s">
        <v>1054</v>
      </c>
      <c r="S345" s="237" t="s">
        <v>1054</v>
      </c>
      <c r="T345" s="31">
        <v>118.6</v>
      </c>
      <c r="U345" s="251">
        <v>118.7</v>
      </c>
      <c r="V345" s="31">
        <v>0.10000000000000853</v>
      </c>
      <c r="W345" s="464">
        <v>1022</v>
      </c>
      <c r="X345" s="457">
        <v>9.7847358121339059E-2</v>
      </c>
      <c r="Y345" s="281" t="str">
        <f t="shared" si="359"/>
        <v>&lt;MDL</v>
      </c>
      <c r="Z345" s="237" t="s">
        <v>1054</v>
      </c>
      <c r="AA345" s="237">
        <v>121.2</v>
      </c>
      <c r="AB345" s="251">
        <v>120.89999999999999</v>
      </c>
      <c r="AC345" s="226">
        <v>-0.30000000000001137</v>
      </c>
      <c r="AD345" s="31">
        <v>1000</v>
      </c>
      <c r="AE345" s="4">
        <v>-0.30000000000001137</v>
      </c>
      <c r="AF345" s="281" t="str">
        <f t="shared" si="360"/>
        <v>&lt;MDL</v>
      </c>
      <c r="AG345" s="237" t="s">
        <v>1054</v>
      </c>
      <c r="AH345" s="31">
        <v>126.1</v>
      </c>
      <c r="AI345" s="251">
        <v>125.8</v>
      </c>
      <c r="AJ345" s="226">
        <v>-0.29999999999999716</v>
      </c>
      <c r="AK345" s="237">
        <v>1002</v>
      </c>
      <c r="AL345" s="4">
        <v>-0.29940119760478756</v>
      </c>
      <c r="AM345" s="281" t="str">
        <f t="shared" si="358"/>
        <v>&lt;MDL</v>
      </c>
      <c r="AN345" s="4">
        <v>-0.16718461316115329</v>
      </c>
      <c r="AO345" s="31">
        <v>0.22952461522130913</v>
      </c>
      <c r="AP345" s="31"/>
      <c r="AQ345" s="237">
        <v>3</v>
      </c>
      <c r="AR345" s="429" t="str">
        <f t="shared" si="361"/>
        <v>&lt;MDL</v>
      </c>
      <c r="AS345" s="498"/>
      <c r="AT345" s="662" t="s">
        <v>178</v>
      </c>
      <c r="AU345" s="662" t="s">
        <v>178</v>
      </c>
      <c r="AV345" s="662" t="s">
        <v>178</v>
      </c>
      <c r="AW345" s="661" t="s">
        <v>2720</v>
      </c>
      <c r="AX345" s="661" t="s">
        <v>2720</v>
      </c>
      <c r="AY345" s="10"/>
      <c r="AZ345" s="334"/>
      <c r="BA345" s="662" t="s">
        <v>178</v>
      </c>
      <c r="BB345" s="662" t="s">
        <v>178</v>
      </c>
      <c r="BC345" s="662" t="s">
        <v>178</v>
      </c>
      <c r="BD345" s="661" t="s">
        <v>2720</v>
      </c>
      <c r="BE345" s="661" t="s">
        <v>2720</v>
      </c>
      <c r="BF345" s="10" t="str">
        <f t="shared" si="363"/>
        <v xml:space="preserve">  </v>
      </c>
      <c r="BG345" s="334"/>
      <c r="BH345" s="852" t="s">
        <v>178</v>
      </c>
      <c r="BI345" s="18" t="s">
        <v>1054</v>
      </c>
      <c r="BJ345" s="28">
        <v>4.4698617044585748E-2</v>
      </c>
      <c r="BK345" s="28"/>
      <c r="BL345" s="28">
        <v>0.1</v>
      </c>
      <c r="BM345" s="28">
        <v>1</v>
      </c>
      <c r="BN345" s="31" t="str">
        <f t="shared" si="372"/>
        <v>&lt;MDL</v>
      </c>
      <c r="BP345" s="417" t="s">
        <v>1054</v>
      </c>
      <c r="BQ345" s="716">
        <v>2.8776013630080893E-6</v>
      </c>
      <c r="BS345" s="715">
        <v>6.0000000000000001E-3</v>
      </c>
      <c r="BT345" s="716">
        <v>0.01</v>
      </c>
      <c r="BU345" s="31" t="str">
        <f t="shared" si="373"/>
        <v>&lt;MDL</v>
      </c>
      <c r="BV345" s="520"/>
      <c r="BW345" s="31" t="s">
        <v>79</v>
      </c>
      <c r="BX345" s="336"/>
      <c r="BY345" s="28" t="s">
        <v>2667</v>
      </c>
      <c r="BZ345" s="237"/>
      <c r="CA345" s="237"/>
      <c r="CB345" s="237"/>
      <c r="CC345" s="237" t="s">
        <v>79</v>
      </c>
      <c r="CD345" s="498" t="s">
        <v>3066</v>
      </c>
      <c r="CE345" s="840">
        <v>9.3238186784561639E-2</v>
      </c>
      <c r="CF345" s="457"/>
      <c r="CG345" s="660">
        <v>0.5</v>
      </c>
      <c r="CH345" s="660">
        <v>3</v>
      </c>
      <c r="CI345" s="31" t="str">
        <f t="shared" si="365"/>
        <v>&lt;MDL</v>
      </c>
      <c r="CJ345" s="658"/>
      <c r="CK345" s="227" t="s">
        <v>2667</v>
      </c>
      <c r="CL345" s="227"/>
      <c r="CM345" s="227"/>
      <c r="CN345" s="227"/>
      <c r="CO345" s="31" t="s">
        <v>79</v>
      </c>
      <c r="CP345" s="337"/>
      <c r="CQ345" s="840">
        <v>8.1415546482612421E-4</v>
      </c>
      <c r="CR345" s="28"/>
      <c r="CS345" s="227">
        <v>0.1</v>
      </c>
      <c r="CT345" s="464">
        <v>0.13</v>
      </c>
      <c r="CU345" s="31" t="str">
        <f t="shared" si="366"/>
        <v>&lt;MDL</v>
      </c>
      <c r="CX345" s="909" t="s">
        <v>2667</v>
      </c>
      <c r="CY345" s="227"/>
      <c r="CZ345" s="10">
        <v>1.2</v>
      </c>
      <c r="DA345" s="910">
        <v>0.7</v>
      </c>
      <c r="DB345" s="457" t="s">
        <v>79</v>
      </c>
      <c r="DC345" s="519"/>
      <c r="DD345" s="28">
        <v>9.9800399201596805E-9</v>
      </c>
      <c r="DE345" s="28"/>
      <c r="DF345" s="28">
        <v>0.2</v>
      </c>
      <c r="DG345" s="28">
        <v>0.12</v>
      </c>
      <c r="DH345" s="28" t="str">
        <f t="shared" si="369"/>
        <v>&lt;MDL</v>
      </c>
      <c r="DI345" s="335"/>
      <c r="DJ345" s="31" t="s">
        <v>79</v>
      </c>
      <c r="DK345" s="336" t="s">
        <v>79</v>
      </c>
      <c r="DL345" s="67"/>
    </row>
    <row r="346" spans="1:116" ht="15" x14ac:dyDescent="0.25">
      <c r="A346" s="536" t="s">
        <v>2354</v>
      </c>
      <c r="B346" s="173" t="s">
        <v>1483</v>
      </c>
      <c r="C346" s="419" t="s">
        <v>584</v>
      </c>
      <c r="D346" s="419">
        <v>9</v>
      </c>
      <c r="E346" s="213">
        <v>1601517</v>
      </c>
      <c r="F346" s="421">
        <v>1</v>
      </c>
      <c r="G346" s="420">
        <v>11451800</v>
      </c>
      <c r="H346" s="420">
        <v>201601052100</v>
      </c>
      <c r="I346" s="420" t="s">
        <v>656</v>
      </c>
      <c r="J346" s="420"/>
      <c r="K346" s="663" t="s">
        <v>1655</v>
      </c>
      <c r="L346" s="163" t="s">
        <v>1656</v>
      </c>
      <c r="M346" s="419" t="s">
        <v>1028</v>
      </c>
      <c r="N346" s="419"/>
      <c r="O346" s="419"/>
      <c r="P346" s="117">
        <v>42374</v>
      </c>
      <c r="Q346" s="112">
        <v>0.875</v>
      </c>
      <c r="R346" s="419" t="s">
        <v>1055</v>
      </c>
      <c r="S346" s="237" t="s">
        <v>1055</v>
      </c>
      <c r="T346" s="31">
        <v>122.6</v>
      </c>
      <c r="U346" s="251">
        <v>150.9</v>
      </c>
      <c r="V346" s="31">
        <v>28.300000000000011</v>
      </c>
      <c r="W346" s="464">
        <v>100</v>
      </c>
      <c r="X346" s="457">
        <v>283.00000000000011</v>
      </c>
      <c r="Y346" s="281" t="str">
        <f t="shared" si="359"/>
        <v xml:space="preserve">  </v>
      </c>
      <c r="Z346" s="237" t="s">
        <v>1055</v>
      </c>
      <c r="AA346" s="237">
        <v>126.6</v>
      </c>
      <c r="AB346" s="251">
        <v>152.10000000000002</v>
      </c>
      <c r="AC346" s="237">
        <v>25.500000000000028</v>
      </c>
      <c r="AD346" s="31">
        <v>90</v>
      </c>
      <c r="AE346" s="31">
        <v>283.33333333333366</v>
      </c>
      <c r="AF346" s="281" t="str">
        <f t="shared" si="360"/>
        <v xml:space="preserve">  </v>
      </c>
      <c r="AG346" s="237" t="s">
        <v>1055</v>
      </c>
      <c r="AH346" s="31">
        <v>123.6</v>
      </c>
      <c r="AI346" s="251">
        <v>153.79999999999998</v>
      </c>
      <c r="AJ346" s="237">
        <v>30.199999999999989</v>
      </c>
      <c r="AK346" s="237">
        <v>106</v>
      </c>
      <c r="AL346" s="31">
        <v>284.9056603773584</v>
      </c>
      <c r="AM346" s="281" t="str">
        <f t="shared" si="358"/>
        <v xml:space="preserve">  </v>
      </c>
      <c r="AN346" s="31">
        <v>283.74633123689733</v>
      </c>
      <c r="AO346" s="31">
        <v>1.0177479156055114</v>
      </c>
      <c r="AP346" s="31">
        <v>0.3586823171136625</v>
      </c>
      <c r="AQ346" s="237">
        <v>3</v>
      </c>
      <c r="AR346" s="429" t="str">
        <f t="shared" si="361"/>
        <v xml:space="preserve">  </v>
      </c>
      <c r="AS346" s="498"/>
      <c r="AT346" s="662" t="s">
        <v>178</v>
      </c>
      <c r="AU346" s="662" t="s">
        <v>178</v>
      </c>
      <c r="AV346" s="662" t="s">
        <v>178</v>
      </c>
      <c r="AW346" s="661" t="s">
        <v>2720</v>
      </c>
      <c r="AX346" s="661" t="s">
        <v>2720</v>
      </c>
      <c r="AY346" s="10"/>
      <c r="AZ346" s="334"/>
      <c r="BA346" s="662" t="s">
        <v>178</v>
      </c>
      <c r="BB346" s="662" t="s">
        <v>178</v>
      </c>
      <c r="BC346" s="662" t="s">
        <v>178</v>
      </c>
      <c r="BD346" s="661" t="s">
        <v>2720</v>
      </c>
      <c r="BE346" s="661" t="s">
        <v>2720</v>
      </c>
      <c r="BF346" s="10" t="str">
        <f t="shared" si="363"/>
        <v xml:space="preserve">  </v>
      </c>
      <c r="BG346" s="334"/>
      <c r="BH346" s="852" t="s">
        <v>178</v>
      </c>
      <c r="BI346" s="18" t="s">
        <v>1055</v>
      </c>
      <c r="BJ346" s="28">
        <v>1.8322507372831509</v>
      </c>
      <c r="BK346" s="28">
        <v>3.6373694883606644E-2</v>
      </c>
      <c r="BL346" s="28">
        <v>0.1</v>
      </c>
      <c r="BM346" s="28">
        <v>1</v>
      </c>
      <c r="BN346" s="31" t="str">
        <f t="shared" si="372"/>
        <v xml:space="preserve">  </v>
      </c>
      <c r="BP346" s="417" t="s">
        <v>1055</v>
      </c>
      <c r="BQ346" s="716">
        <v>3.4074035247690641E-2</v>
      </c>
      <c r="BS346" s="715">
        <v>6.0000000000000001E-3</v>
      </c>
      <c r="BT346" s="716">
        <v>0.01</v>
      </c>
      <c r="BU346" s="31" t="str">
        <f t="shared" si="373"/>
        <v xml:space="preserve">  </v>
      </c>
      <c r="BV346" s="520"/>
      <c r="BW346" s="31">
        <f t="shared" si="374"/>
        <v>1.8596818958422356</v>
      </c>
      <c r="BX346" s="336"/>
      <c r="BY346" s="33">
        <v>115.20065551393282</v>
      </c>
      <c r="BZ346" s="31"/>
      <c r="CA346" s="680">
        <v>2</v>
      </c>
      <c r="CB346" s="680">
        <v>13</v>
      </c>
      <c r="CC346" s="680" t="str">
        <f t="shared" ref="CC346:CC349" si="375">IF(BY346&lt;CA346,"&lt;MDL",IF(BY346&lt;CB346,"E, &lt;RL",IF(BY346&gt;CB346,"  ",)))</f>
        <v xml:space="preserve">  </v>
      </c>
      <c r="CD346" s="498"/>
      <c r="CE346" s="31">
        <v>32.601785510443001</v>
      </c>
      <c r="CF346" s="457"/>
      <c r="CG346" s="660">
        <v>0.5</v>
      </c>
      <c r="CH346" s="660">
        <v>3</v>
      </c>
      <c r="CI346" s="31" t="str">
        <f t="shared" si="365"/>
        <v xml:space="preserve">  </v>
      </c>
      <c r="CJ346" s="658"/>
      <c r="CK346" s="227">
        <v>1.0748085422551223</v>
      </c>
      <c r="CL346" s="227"/>
      <c r="CM346" s="227">
        <v>0.6</v>
      </c>
      <c r="CN346" s="227">
        <v>0.8</v>
      </c>
      <c r="CO346" s="31" t="str">
        <f t="shared" si="362"/>
        <v xml:space="preserve">  </v>
      </c>
      <c r="CP346" s="658"/>
      <c r="CQ346" s="28">
        <v>0.30452908697228492</v>
      </c>
      <c r="CR346" s="28"/>
      <c r="CS346" s="227">
        <v>0.1</v>
      </c>
      <c r="CT346" s="464">
        <v>0.13</v>
      </c>
      <c r="CU346" s="31" t="str">
        <f t="shared" si="366"/>
        <v xml:space="preserve">  </v>
      </c>
      <c r="CW346" s="336">
        <f>CK346/BY346*100</f>
        <v>0.93298821735014414</v>
      </c>
      <c r="CX346" s="227">
        <v>3.9189646328781165</v>
      </c>
      <c r="CY346" s="227"/>
      <c r="CZ346" s="10">
        <v>1.2</v>
      </c>
      <c r="DA346" s="910">
        <v>0.7</v>
      </c>
      <c r="DB346" s="675" t="str">
        <f t="shared" ref="DB346:DB349" si="376">IF(CX346&lt;DA346,"&lt;MDL",IF(CX346&lt;CZ346,"E, &lt;RL",IF(CX346&gt;CZ346,"  ",)))</f>
        <v xml:space="preserve">  </v>
      </c>
      <c r="DC346" s="519"/>
      <c r="DD346" s="28">
        <v>1.1165352067256515</v>
      </c>
      <c r="DE346" s="28"/>
      <c r="DF346" s="28">
        <v>0.2</v>
      </c>
      <c r="DG346" s="28">
        <v>0.12</v>
      </c>
      <c r="DH346" s="28" t="str">
        <f t="shared" si="369"/>
        <v xml:space="preserve">  </v>
      </c>
      <c r="DI346" s="335"/>
      <c r="DJ346" s="31">
        <f>CX346/BY346*100</f>
        <v>3.4018596642483008</v>
      </c>
      <c r="DK346" s="550">
        <f>100*DD346/CE346</f>
        <v>3.4247670464797184</v>
      </c>
      <c r="DL346" s="67"/>
    </row>
    <row r="347" spans="1:116" ht="15" x14ac:dyDescent="0.25">
      <c r="A347" s="536" t="s">
        <v>2355</v>
      </c>
      <c r="B347" s="173" t="s">
        <v>1484</v>
      </c>
      <c r="C347" s="419" t="s">
        <v>584</v>
      </c>
      <c r="D347" s="419">
        <v>9</v>
      </c>
      <c r="E347" s="213">
        <v>1601516</v>
      </c>
      <c r="F347" s="421">
        <v>1</v>
      </c>
      <c r="G347" s="420">
        <v>11451800</v>
      </c>
      <c r="H347" s="420">
        <v>201601061510</v>
      </c>
      <c r="I347" s="420" t="s">
        <v>656</v>
      </c>
      <c r="J347" s="420"/>
      <c r="K347" s="663" t="s">
        <v>1655</v>
      </c>
      <c r="L347" s="163" t="s">
        <v>1656</v>
      </c>
      <c r="M347" s="419" t="s">
        <v>1028</v>
      </c>
      <c r="N347" s="419"/>
      <c r="O347" s="419"/>
      <c r="P347" s="117">
        <v>42375</v>
      </c>
      <c r="Q347" s="112">
        <v>0.63194444444444442</v>
      </c>
      <c r="R347" s="419" t="s">
        <v>1056</v>
      </c>
      <c r="S347" s="237" t="s">
        <v>1056</v>
      </c>
      <c r="T347" s="31">
        <v>126.1</v>
      </c>
      <c r="U347" s="251">
        <v>152.19999999999999</v>
      </c>
      <c r="V347" s="31">
        <v>26.099999999999994</v>
      </c>
      <c r="W347" s="464">
        <v>60</v>
      </c>
      <c r="X347" s="457">
        <v>434.99999999999994</v>
      </c>
      <c r="Y347" s="281" t="str">
        <f t="shared" si="359"/>
        <v xml:space="preserve">  </v>
      </c>
      <c r="Z347" s="237" t="s">
        <v>1056</v>
      </c>
      <c r="AA347" s="237">
        <v>122.7</v>
      </c>
      <c r="AB347" s="251">
        <v>159.30000000000001</v>
      </c>
      <c r="AC347" s="237">
        <v>36.600000000000009</v>
      </c>
      <c r="AD347" s="31">
        <v>86</v>
      </c>
      <c r="AE347" s="31">
        <v>425.58139534883736</v>
      </c>
      <c r="AF347" s="281" t="str">
        <f t="shared" si="360"/>
        <v xml:space="preserve">  </v>
      </c>
      <c r="AG347" s="237" t="s">
        <v>1056</v>
      </c>
      <c r="AH347" s="31">
        <v>124.3</v>
      </c>
      <c r="AI347" s="251">
        <v>149.9</v>
      </c>
      <c r="AJ347" s="237">
        <v>25.600000000000009</v>
      </c>
      <c r="AK347" s="237">
        <v>62</v>
      </c>
      <c r="AL347" s="31">
        <v>412.90322580645176</v>
      </c>
      <c r="AM347" s="281" t="str">
        <f t="shared" si="358"/>
        <v xml:space="preserve">  </v>
      </c>
      <c r="AN347" s="31">
        <v>424.49487371842969</v>
      </c>
      <c r="AO347" s="31">
        <v>11.088383758698653</v>
      </c>
      <c r="AP347" s="31">
        <v>2.612136081071653</v>
      </c>
      <c r="AQ347" s="237">
        <v>3</v>
      </c>
      <c r="AR347" s="429" t="str">
        <f t="shared" si="361"/>
        <v xml:space="preserve">  </v>
      </c>
      <c r="AS347" s="498"/>
      <c r="AT347" s="662" t="s">
        <v>178</v>
      </c>
      <c r="AU347" s="662" t="s">
        <v>178</v>
      </c>
      <c r="AV347" s="662" t="s">
        <v>178</v>
      </c>
      <c r="AW347" s="661" t="s">
        <v>2720</v>
      </c>
      <c r="AX347" s="661" t="s">
        <v>2720</v>
      </c>
      <c r="AY347" s="10"/>
      <c r="AZ347" s="334"/>
      <c r="BA347" s="662" t="s">
        <v>178</v>
      </c>
      <c r="BB347" s="662" t="s">
        <v>178</v>
      </c>
      <c r="BC347" s="662" t="s">
        <v>178</v>
      </c>
      <c r="BD347" s="661" t="s">
        <v>2720</v>
      </c>
      <c r="BE347" s="661" t="s">
        <v>2720</v>
      </c>
      <c r="BF347" s="10" t="str">
        <f t="shared" si="363"/>
        <v xml:space="preserve">  </v>
      </c>
      <c r="BG347" s="334"/>
      <c r="BH347" s="852" t="s">
        <v>178</v>
      </c>
      <c r="BI347" s="18" t="s">
        <v>1056</v>
      </c>
      <c r="BJ347" s="28">
        <v>24.828539475774399</v>
      </c>
      <c r="BK347" s="28"/>
      <c r="BL347" s="28">
        <v>0.1</v>
      </c>
      <c r="BM347" s="28">
        <v>1</v>
      </c>
      <c r="BN347" s="31" t="str">
        <f t="shared" si="372"/>
        <v xml:space="preserve">  </v>
      </c>
      <c r="BP347" s="417" t="s">
        <v>1056</v>
      </c>
      <c r="BQ347" s="716">
        <v>7.139499381772027E-2</v>
      </c>
      <c r="BS347" s="715">
        <v>6.0000000000000001E-3</v>
      </c>
      <c r="BT347" s="716">
        <v>0.01</v>
      </c>
      <c r="BU347" s="31" t="str">
        <f t="shared" si="373"/>
        <v xml:space="preserve">  </v>
      </c>
      <c r="BV347" s="520"/>
      <c r="BW347" s="31">
        <f t="shared" si="374"/>
        <v>0.28755212882087366</v>
      </c>
      <c r="BX347" s="336"/>
      <c r="BY347" s="33">
        <v>352.21227013644705</v>
      </c>
      <c r="BZ347" s="31"/>
      <c r="CA347" s="680">
        <v>2</v>
      </c>
      <c r="CB347" s="680">
        <v>13</v>
      </c>
      <c r="CC347" s="680" t="str">
        <f t="shared" si="375"/>
        <v xml:space="preserve">  </v>
      </c>
      <c r="CD347" s="498"/>
      <c r="CE347" s="31">
        <v>153.21233750935446</v>
      </c>
      <c r="CF347" s="457"/>
      <c r="CG347" s="660">
        <v>0.5</v>
      </c>
      <c r="CH347" s="660">
        <v>3</v>
      </c>
      <c r="CI347" s="31" t="str">
        <f t="shared" si="365"/>
        <v xml:space="preserve">  </v>
      </c>
      <c r="CJ347" s="658"/>
      <c r="CK347" s="28">
        <v>0.82361210844865596</v>
      </c>
      <c r="CL347" s="227"/>
      <c r="CM347" s="227">
        <v>0.6</v>
      </c>
      <c r="CN347" s="227">
        <v>0.8</v>
      </c>
      <c r="CO347" s="31" t="str">
        <f t="shared" si="362"/>
        <v xml:space="preserve">  </v>
      </c>
      <c r="CP347" s="658"/>
      <c r="CQ347" s="28">
        <v>0.35051399033977676</v>
      </c>
      <c r="CR347" s="28"/>
      <c r="CS347" s="227">
        <v>0.1</v>
      </c>
      <c r="CT347" s="464">
        <v>0.13</v>
      </c>
      <c r="CU347" s="31" t="str">
        <f t="shared" si="366"/>
        <v xml:space="preserve">  </v>
      </c>
      <c r="CW347" s="336">
        <f>CK347/BY347*100</f>
        <v>0.23383969789853959</v>
      </c>
      <c r="CX347" s="227">
        <v>9.9390733150303507</v>
      </c>
      <c r="CY347" s="227"/>
      <c r="CZ347" s="10">
        <v>1.2</v>
      </c>
      <c r="DA347" s="910">
        <v>0.7</v>
      </c>
      <c r="DB347" s="675" t="str">
        <f t="shared" si="376"/>
        <v xml:space="preserve">  </v>
      </c>
      <c r="DC347" s="519"/>
      <c r="DD347" s="28">
        <v>4.1038754333028553</v>
      </c>
      <c r="DE347" s="28"/>
      <c r="DF347" s="28">
        <v>0.2</v>
      </c>
      <c r="DG347" s="28">
        <v>0.12</v>
      </c>
      <c r="DH347" s="28" t="str">
        <f t="shared" si="369"/>
        <v xml:space="preserve">  </v>
      </c>
      <c r="DI347" s="335"/>
      <c r="DJ347" s="31">
        <f>CX347/BY347*100</f>
        <v>2.8218986553705108</v>
      </c>
      <c r="DK347" s="550">
        <f>100*DD347/CE347</f>
        <v>2.6785541556353394</v>
      </c>
      <c r="DL347" s="67"/>
    </row>
    <row r="348" spans="1:116" ht="15" x14ac:dyDescent="0.25">
      <c r="A348" s="536" t="s">
        <v>2356</v>
      </c>
      <c r="B348" s="173" t="s">
        <v>1485</v>
      </c>
      <c r="C348" s="419" t="s">
        <v>584</v>
      </c>
      <c r="D348" s="419">
        <v>7</v>
      </c>
      <c r="E348" s="213">
        <v>1601515</v>
      </c>
      <c r="F348" s="421">
        <v>1</v>
      </c>
      <c r="G348" s="420">
        <v>11451800</v>
      </c>
      <c r="H348" s="420">
        <v>201601070900</v>
      </c>
      <c r="I348" s="420" t="s">
        <v>656</v>
      </c>
      <c r="J348" s="420"/>
      <c r="K348" s="663" t="s">
        <v>1655</v>
      </c>
      <c r="L348" s="163" t="s">
        <v>1656</v>
      </c>
      <c r="M348" s="419" t="s">
        <v>1028</v>
      </c>
      <c r="N348" s="419"/>
      <c r="O348" s="419"/>
      <c r="P348" s="117">
        <v>42376</v>
      </c>
      <c r="Q348" s="112">
        <v>0.375</v>
      </c>
      <c r="R348" s="419" t="s">
        <v>1057</v>
      </c>
      <c r="S348" s="237" t="s">
        <v>1057</v>
      </c>
      <c r="T348" s="31">
        <v>131.1</v>
      </c>
      <c r="U348" s="251">
        <v>160.30000000000001</v>
      </c>
      <c r="V348" s="31">
        <v>29.200000000000017</v>
      </c>
      <c r="W348" s="464">
        <v>70</v>
      </c>
      <c r="X348" s="457">
        <v>417.14285714285734</v>
      </c>
      <c r="Y348" s="281" t="str">
        <f t="shared" si="359"/>
        <v xml:space="preserve">  </v>
      </c>
      <c r="Z348" s="237" t="s">
        <v>1057</v>
      </c>
      <c r="AA348" s="237">
        <v>131.69999999999999</v>
      </c>
      <c r="AB348" s="251">
        <v>164.39999999999998</v>
      </c>
      <c r="AC348" s="237">
        <v>32.699999999999989</v>
      </c>
      <c r="AD348" s="31">
        <v>76</v>
      </c>
      <c r="AE348" s="31">
        <v>430.26315789473671</v>
      </c>
      <c r="AF348" s="281" t="str">
        <f t="shared" si="360"/>
        <v xml:space="preserve">  </v>
      </c>
      <c r="AG348" s="237" t="s">
        <v>1057</v>
      </c>
      <c r="AH348" s="31">
        <v>133.30000000000001</v>
      </c>
      <c r="AI348" s="251">
        <v>155.29999999999998</v>
      </c>
      <c r="AJ348" s="237">
        <v>21.999999999999972</v>
      </c>
      <c r="AK348" s="237">
        <v>64</v>
      </c>
      <c r="AL348" s="31">
        <v>343.74999999999955</v>
      </c>
      <c r="AM348" s="281" t="str">
        <f t="shared" si="358"/>
        <v xml:space="preserve">  </v>
      </c>
      <c r="AN348" s="31">
        <v>397.0520050125312</v>
      </c>
      <c r="AO348" s="31">
        <v>46.624707792348723</v>
      </c>
      <c r="AP348" s="31">
        <v>11.74272065214158</v>
      </c>
      <c r="AQ348" s="237">
        <v>3</v>
      </c>
      <c r="AR348" s="429" t="str">
        <f t="shared" si="361"/>
        <v xml:space="preserve">  </v>
      </c>
      <c r="AS348" s="498" t="s">
        <v>1099</v>
      </c>
      <c r="AT348" s="662" t="s">
        <v>178</v>
      </c>
      <c r="AU348" s="662" t="s">
        <v>178</v>
      </c>
      <c r="AV348" s="662" t="s">
        <v>178</v>
      </c>
      <c r="AW348" s="661" t="s">
        <v>2720</v>
      </c>
      <c r="AX348" s="661" t="s">
        <v>2720</v>
      </c>
      <c r="AY348" s="10"/>
      <c r="AZ348" s="334"/>
      <c r="BA348" s="662" t="s">
        <v>178</v>
      </c>
      <c r="BB348" s="662" t="s">
        <v>178</v>
      </c>
      <c r="BC348" s="662" t="s">
        <v>178</v>
      </c>
      <c r="BD348" s="661" t="s">
        <v>2720</v>
      </c>
      <c r="BE348" s="661" t="s">
        <v>2720</v>
      </c>
      <c r="BF348" s="10" t="str">
        <f t="shared" si="363"/>
        <v xml:space="preserve">  </v>
      </c>
      <c r="BG348" s="334"/>
      <c r="BH348" s="852" t="s">
        <v>178</v>
      </c>
      <c r="BI348" s="18" t="s">
        <v>1057</v>
      </c>
      <c r="BJ348" s="28">
        <v>25.51492578748573</v>
      </c>
      <c r="BK348" s="28"/>
      <c r="BL348" s="28">
        <v>0.1</v>
      </c>
      <c r="BM348" s="28">
        <v>1</v>
      </c>
      <c r="BN348" s="31" t="str">
        <f t="shared" si="372"/>
        <v xml:space="preserve">  </v>
      </c>
      <c r="BP348" s="417" t="s">
        <v>1057</v>
      </c>
      <c r="BQ348" s="716">
        <v>5.878253520969999E-2</v>
      </c>
      <c r="BS348" s="715">
        <v>6.0000000000000001E-3</v>
      </c>
      <c r="BT348" s="716">
        <v>0.01</v>
      </c>
      <c r="BU348" s="31" t="str">
        <f t="shared" si="373"/>
        <v xml:space="preserve">  </v>
      </c>
      <c r="BV348" s="520"/>
      <c r="BW348" s="31">
        <f t="shared" si="374"/>
        <v>0.23038489588133931</v>
      </c>
      <c r="BX348" s="336"/>
      <c r="BY348" s="33">
        <v>448.22582742524128</v>
      </c>
      <c r="BZ348" s="31"/>
      <c r="CA348" s="680">
        <v>2</v>
      </c>
      <c r="CB348" s="680">
        <v>13</v>
      </c>
      <c r="CC348" s="680" t="str">
        <f t="shared" si="375"/>
        <v xml:space="preserve">  </v>
      </c>
      <c r="CD348" s="783"/>
      <c r="CE348" s="31">
        <v>186.97420229738646</v>
      </c>
      <c r="CF348" s="457"/>
      <c r="CG348" s="660">
        <v>0.5</v>
      </c>
      <c r="CH348" s="660">
        <v>3</v>
      </c>
      <c r="CI348" s="31" t="str">
        <f t="shared" si="365"/>
        <v xml:space="preserve">  </v>
      </c>
      <c r="CJ348" s="658"/>
      <c r="CK348" s="227">
        <v>1.132191052186692</v>
      </c>
      <c r="CL348" s="227"/>
      <c r="CM348" s="227">
        <v>0.6</v>
      </c>
      <c r="CN348" s="227">
        <v>0.8</v>
      </c>
      <c r="CO348" s="31" t="str">
        <f t="shared" si="362"/>
        <v xml:space="preserve">  </v>
      </c>
      <c r="CP348" s="658"/>
      <c r="CQ348" s="28">
        <v>0.48714009745401105</v>
      </c>
      <c r="CR348" s="28"/>
      <c r="CS348" s="227">
        <v>0.1</v>
      </c>
      <c r="CT348" s="464">
        <v>0.13</v>
      </c>
      <c r="CU348" s="31" t="str">
        <f t="shared" si="366"/>
        <v xml:space="preserve">  </v>
      </c>
      <c r="CW348" s="336">
        <f>CK348/BY348*100</f>
        <v>0.25259388971188368</v>
      </c>
      <c r="CX348" s="227">
        <v>8.999019232188882</v>
      </c>
      <c r="CY348" s="227"/>
      <c r="CZ348" s="10">
        <v>1.2</v>
      </c>
      <c r="DA348" s="910">
        <v>0.7</v>
      </c>
      <c r="DB348" s="675" t="str">
        <f t="shared" si="376"/>
        <v xml:space="preserve">  </v>
      </c>
      <c r="DC348" s="519"/>
      <c r="DD348" s="28">
        <v>3.0934128610649241</v>
      </c>
      <c r="DE348" s="28"/>
      <c r="DF348" s="28">
        <v>0.2</v>
      </c>
      <c r="DG348" s="28">
        <v>0.12</v>
      </c>
      <c r="DH348" s="28" t="str">
        <f t="shared" si="369"/>
        <v xml:space="preserve">  </v>
      </c>
      <c r="DI348" s="335"/>
      <c r="DJ348" s="31">
        <f>CX348/BY348*100</f>
        <v>2.0076976116887888</v>
      </c>
      <c r="DK348" s="550">
        <f>100*DD348/CE348</f>
        <v>1.6544597185363492</v>
      </c>
      <c r="DL348" s="67"/>
    </row>
    <row r="349" spans="1:116" ht="15" x14ac:dyDescent="0.25">
      <c r="A349" s="536" t="s">
        <v>2357</v>
      </c>
      <c r="B349" s="169" t="s">
        <v>1486</v>
      </c>
      <c r="C349" s="419" t="s">
        <v>585</v>
      </c>
      <c r="D349" s="104">
        <v>7</v>
      </c>
      <c r="E349" s="213">
        <v>1600313</v>
      </c>
      <c r="F349" s="421">
        <v>4</v>
      </c>
      <c r="G349" s="420">
        <v>11451800</v>
      </c>
      <c r="H349" s="103">
        <v>201601070901</v>
      </c>
      <c r="I349" s="420" t="s">
        <v>656</v>
      </c>
      <c r="J349" s="420"/>
      <c r="K349" s="663" t="s">
        <v>1655</v>
      </c>
      <c r="L349" s="163" t="s">
        <v>1656</v>
      </c>
      <c r="M349" s="419" t="s">
        <v>1028</v>
      </c>
      <c r="N349" s="419"/>
      <c r="O349" s="419" t="s">
        <v>40</v>
      </c>
      <c r="P349" s="117">
        <v>42376</v>
      </c>
      <c r="Q349" s="112">
        <v>0.3756944444444445</v>
      </c>
      <c r="R349" s="419" t="s">
        <v>1058</v>
      </c>
      <c r="S349" s="238" t="s">
        <v>1058</v>
      </c>
      <c r="T349" s="105">
        <v>125.6</v>
      </c>
      <c r="U349" s="254">
        <v>153.5</v>
      </c>
      <c r="V349" s="105">
        <v>27.900000000000006</v>
      </c>
      <c r="W349" s="125">
        <v>66</v>
      </c>
      <c r="X349" s="107">
        <v>422.7272727272728</v>
      </c>
      <c r="Y349" s="281" t="str">
        <f t="shared" si="359"/>
        <v xml:space="preserve">  </v>
      </c>
      <c r="Z349" s="238" t="s">
        <v>1058</v>
      </c>
      <c r="AA349" s="238">
        <v>130</v>
      </c>
      <c r="AB349" s="254">
        <v>160</v>
      </c>
      <c r="AC349" s="238">
        <v>30</v>
      </c>
      <c r="AD349" s="105">
        <v>70</v>
      </c>
      <c r="AE349" s="105">
        <v>428.57142857142856</v>
      </c>
      <c r="AF349" s="281" t="str">
        <f t="shared" si="360"/>
        <v xml:space="preserve">  </v>
      </c>
      <c r="AG349" s="238" t="s">
        <v>1058</v>
      </c>
      <c r="AH349" s="105">
        <v>132.19999999999999</v>
      </c>
      <c r="AI349" s="254">
        <v>157.79999999999998</v>
      </c>
      <c r="AJ349" s="238">
        <v>25.599999999999994</v>
      </c>
      <c r="AK349" s="238">
        <v>56</v>
      </c>
      <c r="AL349" s="105">
        <v>457.14285714285705</v>
      </c>
      <c r="AM349" s="281" t="str">
        <f t="shared" si="358"/>
        <v xml:space="preserve">  </v>
      </c>
      <c r="AN349" s="105">
        <v>436.14718614718618</v>
      </c>
      <c r="AO349" s="105">
        <v>18.41608508346814</v>
      </c>
      <c r="AP349" s="105">
        <v>4.2224472995346307</v>
      </c>
      <c r="AQ349" s="238">
        <v>3</v>
      </c>
      <c r="AR349" s="429" t="str">
        <f t="shared" si="361"/>
        <v xml:space="preserve">  </v>
      </c>
      <c r="AS349" s="500"/>
      <c r="AT349" s="662" t="s">
        <v>178</v>
      </c>
      <c r="AU349" s="662" t="s">
        <v>178</v>
      </c>
      <c r="AV349" s="662" t="s">
        <v>178</v>
      </c>
      <c r="AW349" s="661" t="s">
        <v>2720</v>
      </c>
      <c r="AX349" s="661" t="s">
        <v>2720</v>
      </c>
      <c r="AY349" s="10"/>
      <c r="AZ349" s="334"/>
      <c r="BA349" s="662" t="s">
        <v>178</v>
      </c>
      <c r="BB349" s="662" t="s">
        <v>178</v>
      </c>
      <c r="BC349" s="662" t="s">
        <v>178</v>
      </c>
      <c r="BD349" s="661" t="s">
        <v>2720</v>
      </c>
      <c r="BE349" s="661" t="s">
        <v>2720</v>
      </c>
      <c r="BF349" s="10" t="str">
        <f t="shared" si="363"/>
        <v xml:space="preserve">  </v>
      </c>
      <c r="BG349" s="334"/>
      <c r="BH349" s="852" t="s">
        <v>178</v>
      </c>
      <c r="BI349" s="18" t="s">
        <v>1058</v>
      </c>
      <c r="BJ349" s="28">
        <v>23.587382329454229</v>
      </c>
      <c r="BK349" s="28"/>
      <c r="BL349" s="28">
        <v>0.1</v>
      </c>
      <c r="BM349" s="28">
        <v>1</v>
      </c>
      <c r="BN349" s="31" t="str">
        <f t="shared" si="372"/>
        <v xml:space="preserve">  </v>
      </c>
      <c r="BP349" s="159" t="s">
        <v>1058</v>
      </c>
      <c r="BQ349" s="733">
        <v>7.2741052130204695E-2</v>
      </c>
      <c r="BR349" s="733"/>
      <c r="BS349" s="715">
        <v>6.0000000000000001E-3</v>
      </c>
      <c r="BT349" s="716">
        <v>0.01</v>
      </c>
      <c r="BU349" s="31" t="str">
        <f t="shared" si="373"/>
        <v xml:space="preserve">  </v>
      </c>
      <c r="BV349" s="520"/>
      <c r="BW349" s="105">
        <f t="shared" si="374"/>
        <v>0.3083896767949994</v>
      </c>
      <c r="BX349" s="771"/>
      <c r="BY349" s="33">
        <v>455.5952208618998</v>
      </c>
      <c r="BZ349" s="31"/>
      <c r="CA349" s="680">
        <v>2</v>
      </c>
      <c r="CB349" s="680">
        <v>13</v>
      </c>
      <c r="CC349" s="680" t="str">
        <f t="shared" si="375"/>
        <v xml:space="preserve">  </v>
      </c>
      <c r="CD349" s="498"/>
      <c r="CE349" s="31">
        <v>192.59252518253038</v>
      </c>
      <c r="CF349" s="107"/>
      <c r="CG349" s="660">
        <v>0.5</v>
      </c>
      <c r="CH349" s="660">
        <v>3</v>
      </c>
      <c r="CI349" s="31" t="str">
        <f t="shared" si="365"/>
        <v xml:space="preserve">  </v>
      </c>
      <c r="CJ349" s="828"/>
      <c r="CK349" s="227">
        <v>1.2809306986786193</v>
      </c>
      <c r="CL349" s="108"/>
      <c r="CM349" s="227">
        <v>0.6</v>
      </c>
      <c r="CN349" s="227">
        <v>0.8</v>
      </c>
      <c r="CO349" s="31" t="str">
        <f t="shared" si="362"/>
        <v xml:space="preserve">  </v>
      </c>
      <c r="CP349" s="828"/>
      <c r="CQ349" s="801">
        <v>0.54897029943369391</v>
      </c>
      <c r="CR349" s="801"/>
      <c r="CS349" s="227">
        <v>0.1</v>
      </c>
      <c r="CT349" s="464">
        <v>0.13</v>
      </c>
      <c r="CU349" s="31" t="str">
        <f t="shared" si="366"/>
        <v xml:space="preserve">  </v>
      </c>
      <c r="CW349" s="771">
        <f>CK349/BY349*100</f>
        <v>0.28115542921089937</v>
      </c>
      <c r="CX349" s="108">
        <v>9.0392887821115071</v>
      </c>
      <c r="CY349" s="108"/>
      <c r="CZ349" s="10">
        <v>1.2</v>
      </c>
      <c r="DA349" s="910">
        <v>0.7</v>
      </c>
      <c r="DB349" s="675" t="str">
        <f t="shared" si="376"/>
        <v xml:space="preserve">  </v>
      </c>
      <c r="DC349" s="480"/>
      <c r="DD349" s="28">
        <v>4.132246300393831</v>
      </c>
      <c r="DE349" s="28"/>
      <c r="DF349" s="28">
        <v>0.2</v>
      </c>
      <c r="DG349" s="28">
        <v>0.12</v>
      </c>
      <c r="DH349" s="28" t="str">
        <f t="shared" si="369"/>
        <v xml:space="preserve">  </v>
      </c>
      <c r="DI349" s="335"/>
      <c r="DJ349" s="105">
        <f>CX349/BY349*100</f>
        <v>1.9840613703126397</v>
      </c>
      <c r="DK349" s="924">
        <f>100*DD349/CE349</f>
        <v>2.1455901761906269</v>
      </c>
      <c r="DL349" s="50"/>
    </row>
    <row r="350" spans="1:116" ht="45" x14ac:dyDescent="0.25">
      <c r="A350" s="536" t="s">
        <v>2358</v>
      </c>
      <c r="B350" s="147" t="s">
        <v>1487</v>
      </c>
      <c r="C350" s="419" t="s">
        <v>586</v>
      </c>
      <c r="D350" s="102">
        <v>2</v>
      </c>
      <c r="E350" s="213">
        <v>1600312</v>
      </c>
      <c r="F350" s="421">
        <v>4</v>
      </c>
      <c r="G350" s="420">
        <v>11452600</v>
      </c>
      <c r="H350" s="62">
        <v>201601071307</v>
      </c>
      <c r="I350" s="420" t="s">
        <v>656</v>
      </c>
      <c r="J350" s="420"/>
      <c r="K350" s="663" t="s">
        <v>2556</v>
      </c>
      <c r="L350" s="163" t="s">
        <v>1658</v>
      </c>
      <c r="M350" s="419" t="s">
        <v>1087</v>
      </c>
      <c r="N350" s="419"/>
      <c r="O350" s="419" t="s">
        <v>124</v>
      </c>
      <c r="P350" s="117">
        <v>42376</v>
      </c>
      <c r="Q350" s="112">
        <v>0.54652777777777783</v>
      </c>
      <c r="R350" s="419" t="s">
        <v>1645</v>
      </c>
      <c r="S350" s="226" t="s">
        <v>1059</v>
      </c>
      <c r="T350" s="4">
        <v>125.9</v>
      </c>
      <c r="U350" s="255">
        <v>125.6</v>
      </c>
      <c r="V350" s="4">
        <v>-0.30000000000001137</v>
      </c>
      <c r="W350" s="226">
        <v>276</v>
      </c>
      <c r="X350" s="4">
        <v>-1.0869565217391715</v>
      </c>
      <c r="Y350" s="281" t="str">
        <f t="shared" si="359"/>
        <v>&lt;MDL</v>
      </c>
      <c r="Z350" s="226" t="s">
        <v>1059</v>
      </c>
      <c r="AA350" s="226">
        <v>126.5</v>
      </c>
      <c r="AB350" s="255">
        <v>126.4</v>
      </c>
      <c r="AC350" s="226">
        <v>-9.9999999999994316E-2</v>
      </c>
      <c r="AD350" s="4">
        <v>279</v>
      </c>
      <c r="AE350" s="4">
        <v>-0.35842293906807993</v>
      </c>
      <c r="AF350" s="281" t="str">
        <f t="shared" si="360"/>
        <v>&lt;MDL</v>
      </c>
      <c r="AG350" s="226" t="s">
        <v>1059</v>
      </c>
      <c r="AH350" s="4">
        <v>127.9</v>
      </c>
      <c r="AI350" s="255">
        <v>127.7</v>
      </c>
      <c r="AJ350" s="226">
        <v>-0.20000000000000284</v>
      </c>
      <c r="AK350" s="226">
        <v>280</v>
      </c>
      <c r="AL350" s="4">
        <v>-0.7142857142857244</v>
      </c>
      <c r="AM350" s="281" t="str">
        <f t="shared" si="358"/>
        <v>&lt;MDL</v>
      </c>
      <c r="AN350" s="4">
        <v>-0.71988839169765872</v>
      </c>
      <c r="AO350" s="4">
        <v>0.36429910481022404</v>
      </c>
      <c r="AP350" s="4"/>
      <c r="AQ350" s="226">
        <v>3</v>
      </c>
      <c r="AR350" s="429" t="str">
        <f t="shared" si="361"/>
        <v>&lt;MDL</v>
      </c>
      <c r="AS350" s="501"/>
      <c r="AT350" s="662" t="s">
        <v>178</v>
      </c>
      <c r="AU350" s="662" t="s">
        <v>178</v>
      </c>
      <c r="AV350" s="662" t="s">
        <v>178</v>
      </c>
      <c r="AW350" s="661" t="s">
        <v>2720</v>
      </c>
      <c r="AX350" s="661" t="s">
        <v>2720</v>
      </c>
      <c r="AY350" s="10"/>
      <c r="AZ350" s="334"/>
      <c r="BA350" s="662" t="s">
        <v>178</v>
      </c>
      <c r="BB350" s="662" t="s">
        <v>178</v>
      </c>
      <c r="BC350" s="662" t="s">
        <v>178</v>
      </c>
      <c r="BD350" s="661" t="s">
        <v>2720</v>
      </c>
      <c r="BE350" s="661" t="s">
        <v>2720</v>
      </c>
      <c r="BF350" s="10" t="str">
        <f t="shared" si="363"/>
        <v xml:space="preserve">  </v>
      </c>
      <c r="BG350" s="334"/>
      <c r="BH350" s="852" t="s">
        <v>178</v>
      </c>
      <c r="BI350" s="18" t="s">
        <v>1059</v>
      </c>
      <c r="BJ350" s="28">
        <v>3.0411147388070724E-2</v>
      </c>
      <c r="BK350" s="28"/>
      <c r="BL350" s="28">
        <v>0.1</v>
      </c>
      <c r="BM350" s="28">
        <v>1</v>
      </c>
      <c r="BN350" s="31" t="str">
        <f t="shared" si="372"/>
        <v>&lt;MDL</v>
      </c>
      <c r="BP350" s="417" t="s">
        <v>1059</v>
      </c>
      <c r="BQ350" s="716">
        <v>1.6188285489920941E-4</v>
      </c>
      <c r="BS350" s="715">
        <v>6.0000000000000001E-3</v>
      </c>
      <c r="BT350" s="716">
        <v>0.01</v>
      </c>
      <c r="BU350" s="31" t="str">
        <f t="shared" si="373"/>
        <v>&lt;MDL</v>
      </c>
      <c r="BV350" s="520"/>
      <c r="BW350" s="31" t="s">
        <v>79</v>
      </c>
      <c r="BX350" s="793"/>
      <c r="BY350" s="28" t="s">
        <v>2667</v>
      </c>
      <c r="BZ350" s="237"/>
      <c r="CA350" s="237"/>
      <c r="CB350" s="237"/>
      <c r="CC350" s="237" t="s">
        <v>79</v>
      </c>
      <c r="CD350" s="498"/>
      <c r="CE350" s="840">
        <v>-3.1881351855897418E-2</v>
      </c>
      <c r="CF350" s="4"/>
      <c r="CG350" s="660">
        <v>0.5</v>
      </c>
      <c r="CH350" s="660">
        <v>3</v>
      </c>
      <c r="CI350" s="31" t="str">
        <f t="shared" si="365"/>
        <v>&lt;MDL</v>
      </c>
      <c r="CJ350" s="829"/>
      <c r="CK350" s="227" t="s">
        <v>2667</v>
      </c>
      <c r="CL350" s="8"/>
      <c r="CM350" s="227"/>
      <c r="CN350" s="227"/>
      <c r="CO350" s="31" t="s">
        <v>79</v>
      </c>
      <c r="CP350" s="337" t="s">
        <v>3089</v>
      </c>
      <c r="CQ350" s="840">
        <v>3.5959403880071045E-3</v>
      </c>
      <c r="CR350" s="28"/>
      <c r="CS350" s="227">
        <v>0.1</v>
      </c>
      <c r="CT350" s="464">
        <v>0.13</v>
      </c>
      <c r="CU350" s="31" t="str">
        <f t="shared" si="366"/>
        <v>&lt;MDL</v>
      </c>
      <c r="CW350" s="895" t="s">
        <v>79</v>
      </c>
      <c r="CX350" s="909" t="s">
        <v>2667</v>
      </c>
      <c r="CY350" s="8"/>
      <c r="CZ350" s="10">
        <v>1.2</v>
      </c>
      <c r="DA350" s="910">
        <v>0.7</v>
      </c>
      <c r="DB350" s="457" t="s">
        <v>79</v>
      </c>
      <c r="DC350" s="501"/>
      <c r="DD350" s="28">
        <v>3.5714285714285712E-8</v>
      </c>
      <c r="DE350" s="28"/>
      <c r="DF350" s="28">
        <v>0.2</v>
      </c>
      <c r="DG350" s="28">
        <v>0.12</v>
      </c>
      <c r="DH350" s="28" t="str">
        <f t="shared" si="369"/>
        <v>&lt;MDL</v>
      </c>
      <c r="DI350" s="335"/>
      <c r="DJ350" s="31" t="s">
        <v>79</v>
      </c>
      <c r="DK350" s="336" t="s">
        <v>79</v>
      </c>
      <c r="DL350" s="7"/>
    </row>
    <row r="351" spans="1:116" ht="45" x14ac:dyDescent="0.25">
      <c r="A351" s="536" t="s">
        <v>2359</v>
      </c>
      <c r="B351" s="173" t="s">
        <v>1488</v>
      </c>
      <c r="C351" s="419" t="s">
        <v>584</v>
      </c>
      <c r="D351" s="419">
        <v>9</v>
      </c>
      <c r="E351" s="213">
        <v>1601514</v>
      </c>
      <c r="F351" s="421">
        <v>1</v>
      </c>
      <c r="G351" s="420">
        <v>11452600</v>
      </c>
      <c r="H351" s="420">
        <v>201601071410</v>
      </c>
      <c r="I351" s="420" t="s">
        <v>656</v>
      </c>
      <c r="J351" s="420"/>
      <c r="K351" s="663" t="s">
        <v>2556</v>
      </c>
      <c r="L351" s="163" t="s">
        <v>1658</v>
      </c>
      <c r="M351" s="419" t="s">
        <v>1087</v>
      </c>
      <c r="N351" s="419"/>
      <c r="O351" s="419"/>
      <c r="P351" s="117">
        <v>42376</v>
      </c>
      <c r="Q351" s="112">
        <v>0.59027777777777779</v>
      </c>
      <c r="R351" s="419" t="s">
        <v>1060</v>
      </c>
      <c r="S351" s="237" t="s">
        <v>1060</v>
      </c>
      <c r="T351" s="31">
        <v>131.69999999999999</v>
      </c>
      <c r="U351" s="251">
        <v>158.29999999999998</v>
      </c>
      <c r="V351" s="31">
        <v>26.599999999999994</v>
      </c>
      <c r="W351" s="464">
        <v>72</v>
      </c>
      <c r="X351" s="457">
        <v>369.4444444444444</v>
      </c>
      <c r="Y351" s="281" t="str">
        <f t="shared" si="359"/>
        <v xml:space="preserve">  </v>
      </c>
      <c r="Z351" s="237" t="s">
        <v>1060</v>
      </c>
      <c r="AA351" s="237">
        <v>125.6</v>
      </c>
      <c r="AB351" s="251">
        <v>155.20000000000002</v>
      </c>
      <c r="AC351" s="237">
        <v>29.600000000000023</v>
      </c>
      <c r="AD351" s="31">
        <v>73</v>
      </c>
      <c r="AE351" s="31">
        <v>405.47945205479488</v>
      </c>
      <c r="AF351" s="281" t="str">
        <f t="shared" si="360"/>
        <v xml:space="preserve">  </v>
      </c>
      <c r="AG351" s="237" t="s">
        <v>1060</v>
      </c>
      <c r="AH351" s="31">
        <v>133.69999999999999</v>
      </c>
      <c r="AI351" s="251">
        <v>161.89999999999998</v>
      </c>
      <c r="AJ351" s="237">
        <v>28.199999999999989</v>
      </c>
      <c r="AK351" s="237">
        <v>69</v>
      </c>
      <c r="AL351" s="31">
        <v>408.69565217391283</v>
      </c>
      <c r="AM351" s="281" t="str">
        <f t="shared" si="358"/>
        <v xml:space="preserve">  </v>
      </c>
      <c r="AN351" s="31">
        <v>394.53984955771739</v>
      </c>
      <c r="AO351" s="31">
        <v>21.792670881537649</v>
      </c>
      <c r="AP351" s="31">
        <v>5.5235664802851785</v>
      </c>
      <c r="AQ351" s="237">
        <v>3</v>
      </c>
      <c r="AR351" s="429" t="str">
        <f t="shared" si="361"/>
        <v xml:space="preserve">  </v>
      </c>
      <c r="AS351" s="498" t="s">
        <v>1098</v>
      </c>
      <c r="AT351" s="662" t="s">
        <v>178</v>
      </c>
      <c r="AU351" s="662" t="s">
        <v>178</v>
      </c>
      <c r="AV351" s="662" t="s">
        <v>178</v>
      </c>
      <c r="AW351" s="661" t="s">
        <v>2720</v>
      </c>
      <c r="AX351" s="661" t="s">
        <v>2720</v>
      </c>
      <c r="AY351" s="10"/>
      <c r="AZ351" s="334"/>
      <c r="BA351" s="662" t="s">
        <v>178</v>
      </c>
      <c r="BB351" s="662" t="s">
        <v>178</v>
      </c>
      <c r="BC351" s="662" t="s">
        <v>178</v>
      </c>
      <c r="BD351" s="661" t="s">
        <v>2720</v>
      </c>
      <c r="BE351" s="661" t="s">
        <v>2720</v>
      </c>
      <c r="BF351" s="10" t="str">
        <f t="shared" si="363"/>
        <v xml:space="preserve">  </v>
      </c>
      <c r="BG351" s="334"/>
      <c r="BH351" s="852" t="s">
        <v>178</v>
      </c>
      <c r="BI351" s="18" t="s">
        <v>1060</v>
      </c>
      <c r="BJ351" s="28">
        <v>1.9796260844216265</v>
      </c>
      <c r="BK351" s="28"/>
      <c r="BL351" s="28">
        <v>0.1</v>
      </c>
      <c r="BM351" s="28">
        <v>1</v>
      </c>
      <c r="BN351" s="31" t="str">
        <f t="shared" si="372"/>
        <v xml:space="preserve">  </v>
      </c>
      <c r="BP351" s="417" t="s">
        <v>1060</v>
      </c>
      <c r="BQ351" s="716">
        <v>3.1028188028128213E-2</v>
      </c>
      <c r="BS351" s="715">
        <v>6.0000000000000001E-3</v>
      </c>
      <c r="BT351" s="716">
        <v>0.01</v>
      </c>
      <c r="BU351" s="31" t="str">
        <f t="shared" si="373"/>
        <v xml:space="preserve">  </v>
      </c>
      <c r="BV351" s="520"/>
      <c r="BW351" s="31">
        <f t="shared" ref="BW351:BW383" si="377">BQ351/BJ351*100</f>
        <v>1.5673761965605488</v>
      </c>
      <c r="BX351" s="336"/>
      <c r="BY351" s="33">
        <v>173.16483820742852</v>
      </c>
      <c r="BZ351" s="31"/>
      <c r="CA351" s="680">
        <v>2</v>
      </c>
      <c r="CB351" s="680">
        <v>13</v>
      </c>
      <c r="CC351" s="680" t="str">
        <f t="shared" ref="CC351:CC383" si="378">IF(BY351&lt;CA351,"&lt;MDL",IF(BY351&lt;CB351,"E, &lt;RL",IF(BY351&gt;CB351,"  ",)))</f>
        <v xml:space="preserve">  </v>
      </c>
      <c r="CD351" s="498"/>
      <c r="CE351" s="31">
        <v>63.974787448855537</v>
      </c>
      <c r="CF351" s="457"/>
      <c r="CG351" s="660">
        <v>0.5</v>
      </c>
      <c r="CH351" s="660">
        <v>3</v>
      </c>
      <c r="CI351" s="31" t="str">
        <f t="shared" si="365"/>
        <v xml:space="preserve">  </v>
      </c>
      <c r="CJ351" s="658"/>
      <c r="CK351" s="227">
        <v>1.1857986990103035</v>
      </c>
      <c r="CL351" s="227"/>
      <c r="CM351" s="227">
        <v>0.6</v>
      </c>
      <c r="CN351" s="227">
        <v>0.8</v>
      </c>
      <c r="CO351" s="31" t="str">
        <f t="shared" si="362"/>
        <v xml:space="preserve">  </v>
      </c>
      <c r="CP351" s="658"/>
      <c r="CQ351" s="28">
        <v>0.48081700672198635</v>
      </c>
      <c r="CR351" s="28"/>
      <c r="CS351" s="227">
        <v>0.1</v>
      </c>
      <c r="CT351" s="464">
        <v>0.13</v>
      </c>
      <c r="CU351" s="31" t="str">
        <f t="shared" si="366"/>
        <v xml:space="preserve">  </v>
      </c>
      <c r="CW351" s="336">
        <f t="shared" ref="CW351:CW359" si="379">CK351/BY351*100</f>
        <v>0.68478030025349246</v>
      </c>
      <c r="CX351" s="227">
        <v>4.5707014314426209</v>
      </c>
      <c r="CY351" s="227"/>
      <c r="CZ351" s="10">
        <v>1.2</v>
      </c>
      <c r="DA351" s="910">
        <v>0.7</v>
      </c>
      <c r="DB351" s="675" t="str">
        <f t="shared" ref="DB351:DB383" si="380">IF(CX351&lt;DA351,"&lt;MDL",IF(CX351&lt;CZ351,"E, &lt;RL",IF(CX351&gt;CZ351,"  ",)))</f>
        <v xml:space="preserve">  </v>
      </c>
      <c r="DC351" s="519"/>
      <c r="DD351" s="28">
        <v>1.8680258024156791</v>
      </c>
      <c r="DE351" s="28"/>
      <c r="DF351" s="28">
        <v>0.2</v>
      </c>
      <c r="DG351" s="28">
        <v>0.12</v>
      </c>
      <c r="DH351" s="28" t="str">
        <f t="shared" si="369"/>
        <v xml:space="preserve">  </v>
      </c>
      <c r="DI351" s="335"/>
      <c r="DJ351" s="31">
        <f t="shared" ref="DJ351:DJ383" si="381">CX351/BY351*100</f>
        <v>2.6395089665764169</v>
      </c>
      <c r="DK351" s="550">
        <f t="shared" ref="DK351:DK383" si="382">100*DD351/CE351</f>
        <v>2.919940615526182</v>
      </c>
      <c r="DL351" s="67"/>
    </row>
    <row r="352" spans="1:116" ht="45" x14ac:dyDescent="0.25">
      <c r="A352" s="536" t="s">
        <v>2360</v>
      </c>
      <c r="B352" s="173" t="s">
        <v>1489</v>
      </c>
      <c r="C352" s="419" t="s">
        <v>584</v>
      </c>
      <c r="D352" s="419">
        <v>9</v>
      </c>
      <c r="E352" s="213">
        <v>1601513</v>
      </c>
      <c r="F352" s="421">
        <v>1</v>
      </c>
      <c r="G352" s="420">
        <v>11452600</v>
      </c>
      <c r="H352" s="420">
        <v>201601071650</v>
      </c>
      <c r="I352" s="420" t="s">
        <v>656</v>
      </c>
      <c r="J352" s="420"/>
      <c r="K352" s="663" t="s">
        <v>2556</v>
      </c>
      <c r="L352" s="163" t="s">
        <v>1658</v>
      </c>
      <c r="M352" s="419" t="s">
        <v>1087</v>
      </c>
      <c r="N352" s="419"/>
      <c r="O352" s="419"/>
      <c r="P352" s="117">
        <v>42376</v>
      </c>
      <c r="Q352" s="112">
        <v>0.70138888888888884</v>
      </c>
      <c r="R352" s="419" t="s">
        <v>1061</v>
      </c>
      <c r="S352" s="237" t="s">
        <v>1061</v>
      </c>
      <c r="T352" s="31">
        <v>125.7</v>
      </c>
      <c r="U352" s="251">
        <v>148.19999999999999</v>
      </c>
      <c r="V352" s="31">
        <v>22.499999999999986</v>
      </c>
      <c r="W352" s="464">
        <v>42</v>
      </c>
      <c r="X352" s="457">
        <v>535.71428571428532</v>
      </c>
      <c r="Y352" s="281" t="str">
        <f t="shared" si="359"/>
        <v xml:space="preserve">  </v>
      </c>
      <c r="Z352" s="237" t="s">
        <v>1061</v>
      </c>
      <c r="AA352" s="237">
        <v>133.1</v>
      </c>
      <c r="AB352" s="251">
        <v>160.5</v>
      </c>
      <c r="AC352" s="237">
        <v>27.400000000000006</v>
      </c>
      <c r="AD352" s="31">
        <v>48</v>
      </c>
      <c r="AE352" s="31">
        <v>570.83333333333348</v>
      </c>
      <c r="AF352" s="281" t="str">
        <f t="shared" si="360"/>
        <v xml:space="preserve">  </v>
      </c>
      <c r="AG352" s="237" t="s">
        <v>1061</v>
      </c>
      <c r="AH352" s="31">
        <v>134.1</v>
      </c>
      <c r="AI352" s="251">
        <v>157.6</v>
      </c>
      <c r="AJ352" s="237">
        <v>23.5</v>
      </c>
      <c r="AK352" s="237">
        <v>42</v>
      </c>
      <c r="AL352" s="31">
        <v>559.52380952380952</v>
      </c>
      <c r="AM352" s="281" t="str">
        <f t="shared" si="358"/>
        <v xml:space="preserve">  </v>
      </c>
      <c r="AN352" s="31">
        <v>555.35714285714278</v>
      </c>
      <c r="AO352" s="31">
        <v>17.926452793304559</v>
      </c>
      <c r="AP352" s="31">
        <v>3.2279143293410146</v>
      </c>
      <c r="AQ352" s="237">
        <v>3</v>
      </c>
      <c r="AR352" s="429" t="str">
        <f t="shared" si="361"/>
        <v xml:space="preserve">  </v>
      </c>
      <c r="AS352" s="498"/>
      <c r="AT352" s="662" t="s">
        <v>178</v>
      </c>
      <c r="AU352" s="662" t="s">
        <v>178</v>
      </c>
      <c r="AV352" s="662" t="s">
        <v>178</v>
      </c>
      <c r="AW352" s="661" t="s">
        <v>2720</v>
      </c>
      <c r="AX352" s="661" t="s">
        <v>2720</v>
      </c>
      <c r="AY352" s="10"/>
      <c r="AZ352" s="334"/>
      <c r="BA352" s="662" t="s">
        <v>178</v>
      </c>
      <c r="BB352" s="662" t="s">
        <v>178</v>
      </c>
      <c r="BC352" s="662" t="s">
        <v>178</v>
      </c>
      <c r="BD352" s="661" t="s">
        <v>2720</v>
      </c>
      <c r="BE352" s="661" t="s">
        <v>2720</v>
      </c>
      <c r="BF352" s="10" t="str">
        <f t="shared" si="363"/>
        <v xml:space="preserve">  </v>
      </c>
      <c r="BG352" s="334"/>
      <c r="BH352" s="852" t="s">
        <v>178</v>
      </c>
      <c r="BI352" s="18" t="s">
        <v>1061</v>
      </c>
      <c r="BJ352" s="28">
        <v>2.7040337754692594</v>
      </c>
      <c r="BK352" s="28"/>
      <c r="BL352" s="28">
        <v>0.1</v>
      </c>
      <c r="BM352" s="28">
        <v>1</v>
      </c>
      <c r="BN352" s="31" t="str">
        <f t="shared" si="372"/>
        <v xml:space="preserve">  </v>
      </c>
      <c r="BP352" s="417" t="s">
        <v>1061</v>
      </c>
      <c r="BQ352" s="716">
        <v>3.7835357207349735E-2</v>
      </c>
      <c r="BS352" s="715">
        <v>6.0000000000000001E-3</v>
      </c>
      <c r="BT352" s="716">
        <v>0.01</v>
      </c>
      <c r="BU352" s="31" t="str">
        <f t="shared" si="373"/>
        <v xml:space="preserve">  </v>
      </c>
      <c r="BV352" s="520"/>
      <c r="BW352" s="31">
        <f t="shared" si="377"/>
        <v>1.3992191055669698</v>
      </c>
      <c r="BX352" s="336"/>
      <c r="BY352" s="33">
        <v>147.57781227598272</v>
      </c>
      <c r="BZ352" s="31"/>
      <c r="CA352" s="680">
        <v>2</v>
      </c>
      <c r="CB352" s="680">
        <v>13</v>
      </c>
      <c r="CC352" s="680" t="str">
        <f t="shared" si="378"/>
        <v xml:space="preserve">  </v>
      </c>
      <c r="CD352" s="498"/>
      <c r="CE352" s="31">
        <v>79.059542290704968</v>
      </c>
      <c r="CF352" s="457"/>
      <c r="CG352" s="660">
        <v>0.5</v>
      </c>
      <c r="CH352" s="660">
        <v>3</v>
      </c>
      <c r="CI352" s="31" t="str">
        <f t="shared" si="365"/>
        <v xml:space="preserve">  </v>
      </c>
      <c r="CJ352" s="658"/>
      <c r="CK352" s="227">
        <v>1.0191733645785308</v>
      </c>
      <c r="CL352" s="227"/>
      <c r="CM352" s="227">
        <v>0.6</v>
      </c>
      <c r="CN352" s="227">
        <v>0.8</v>
      </c>
      <c r="CO352" s="31" t="str">
        <f t="shared" si="362"/>
        <v xml:space="preserve">  </v>
      </c>
      <c r="CP352" s="658"/>
      <c r="CQ352" s="28">
        <v>0.58177812894691161</v>
      </c>
      <c r="CR352" s="28"/>
      <c r="CS352" s="227">
        <v>0.1</v>
      </c>
      <c r="CT352" s="464">
        <v>0.13</v>
      </c>
      <c r="CU352" s="31" t="str">
        <f t="shared" si="366"/>
        <v xml:space="preserve">  </v>
      </c>
      <c r="CW352" s="336">
        <f t="shared" si="379"/>
        <v>0.69060067286577753</v>
      </c>
      <c r="CX352" s="227">
        <v>4.7791895669119313</v>
      </c>
      <c r="CY352" s="227"/>
      <c r="CZ352" s="10">
        <v>1.2</v>
      </c>
      <c r="DA352" s="910">
        <v>0.7</v>
      </c>
      <c r="DB352" s="675" t="str">
        <f t="shared" si="380"/>
        <v xml:space="preserve">  </v>
      </c>
      <c r="DC352" s="519"/>
      <c r="DD352" s="28">
        <v>2.6740703529150092</v>
      </c>
      <c r="DE352" s="28"/>
      <c r="DF352" s="28">
        <v>0.2</v>
      </c>
      <c r="DG352" s="28">
        <v>0.12</v>
      </c>
      <c r="DH352" s="28" t="str">
        <f t="shared" si="369"/>
        <v xml:space="preserve">  </v>
      </c>
      <c r="DI352" s="335"/>
      <c r="DJ352" s="31">
        <f t="shared" si="381"/>
        <v>3.2384201210236476</v>
      </c>
      <c r="DK352" s="550">
        <f t="shared" si="382"/>
        <v>3.3823499041802569</v>
      </c>
      <c r="DL352" s="67"/>
    </row>
    <row r="353" spans="1:116" ht="15" x14ac:dyDescent="0.25">
      <c r="A353" s="536" t="s">
        <v>2361</v>
      </c>
      <c r="B353" s="173" t="s">
        <v>1490</v>
      </c>
      <c r="C353" s="419" t="s">
        <v>584</v>
      </c>
      <c r="D353" s="419">
        <v>9</v>
      </c>
      <c r="E353" s="213">
        <v>1601512</v>
      </c>
      <c r="F353" s="421">
        <v>1</v>
      </c>
      <c r="G353" s="420">
        <v>11451800</v>
      </c>
      <c r="H353" s="420">
        <v>201601081050</v>
      </c>
      <c r="I353" s="420" t="s">
        <v>656</v>
      </c>
      <c r="J353" s="420"/>
      <c r="K353" s="663" t="s">
        <v>1655</v>
      </c>
      <c r="L353" s="163" t="s">
        <v>1656</v>
      </c>
      <c r="M353" s="419" t="s">
        <v>1028</v>
      </c>
      <c r="N353" s="419"/>
      <c r="O353" s="419"/>
      <c r="P353" s="117">
        <v>42377</v>
      </c>
      <c r="Q353" s="112">
        <v>0.4513888888888889</v>
      </c>
      <c r="R353" s="419" t="s">
        <v>1062</v>
      </c>
      <c r="S353" s="237" t="s">
        <v>1062</v>
      </c>
      <c r="T353" s="31">
        <v>125.6</v>
      </c>
      <c r="U353" s="251">
        <v>136.19999999999999</v>
      </c>
      <c r="V353" s="31">
        <v>10.599999999999994</v>
      </c>
      <c r="W353" s="464">
        <v>138</v>
      </c>
      <c r="X353" s="457">
        <v>76.811594202898505</v>
      </c>
      <c r="Y353" s="281" t="str">
        <f t="shared" si="359"/>
        <v xml:space="preserve">  </v>
      </c>
      <c r="Z353" s="237" t="s">
        <v>1062</v>
      </c>
      <c r="AA353" s="237">
        <v>133.80000000000001</v>
      </c>
      <c r="AB353" s="251">
        <v>144.19999999999999</v>
      </c>
      <c r="AC353" s="237">
        <v>10.399999999999977</v>
      </c>
      <c r="AD353" s="31">
        <v>134</v>
      </c>
      <c r="AE353" s="31">
        <v>77.611940298507292</v>
      </c>
      <c r="AF353" s="281" t="str">
        <f t="shared" si="360"/>
        <v xml:space="preserve">  </v>
      </c>
      <c r="AG353" s="237" t="s">
        <v>1062</v>
      </c>
      <c r="AH353" s="31">
        <v>133</v>
      </c>
      <c r="AI353" s="251">
        <v>144</v>
      </c>
      <c r="AJ353" s="237">
        <v>11</v>
      </c>
      <c r="AK353" s="237">
        <v>140</v>
      </c>
      <c r="AL353" s="31">
        <v>78.571428571428569</v>
      </c>
      <c r="AM353" s="281" t="str">
        <f t="shared" si="358"/>
        <v xml:space="preserve">  </v>
      </c>
      <c r="AN353" s="31">
        <v>77.664987690944784</v>
      </c>
      <c r="AO353" s="31">
        <v>0.88111563971377571</v>
      </c>
      <c r="AP353" s="31">
        <v>1.1345081817562792</v>
      </c>
      <c r="AQ353" s="237">
        <v>3</v>
      </c>
      <c r="AR353" s="429" t="str">
        <f t="shared" si="361"/>
        <v xml:space="preserve">  </v>
      </c>
      <c r="AS353" s="498"/>
      <c r="AT353" s="662" t="s">
        <v>178</v>
      </c>
      <c r="AU353" s="662" t="s">
        <v>178</v>
      </c>
      <c r="AV353" s="662" t="s">
        <v>178</v>
      </c>
      <c r="AW353" s="661" t="s">
        <v>2720</v>
      </c>
      <c r="AX353" s="661" t="s">
        <v>2720</v>
      </c>
      <c r="AY353" s="10"/>
      <c r="AZ353" s="334"/>
      <c r="BA353" s="662" t="s">
        <v>178</v>
      </c>
      <c r="BB353" s="662" t="s">
        <v>178</v>
      </c>
      <c r="BC353" s="662" t="s">
        <v>178</v>
      </c>
      <c r="BD353" s="661" t="s">
        <v>2720</v>
      </c>
      <c r="BE353" s="661" t="s">
        <v>2720</v>
      </c>
      <c r="BF353" s="10" t="str">
        <f t="shared" si="363"/>
        <v xml:space="preserve">  </v>
      </c>
      <c r="BG353" s="334"/>
      <c r="BH353" s="852" t="s">
        <v>178</v>
      </c>
      <c r="BI353" s="18" t="s">
        <v>1062</v>
      </c>
      <c r="BJ353" s="28">
        <v>13.60889340009167</v>
      </c>
      <c r="BK353" s="28"/>
      <c r="BL353" s="28">
        <v>0.1</v>
      </c>
      <c r="BM353" s="28">
        <v>1</v>
      </c>
      <c r="BN353" s="31" t="str">
        <f t="shared" si="372"/>
        <v xml:space="preserve">  </v>
      </c>
      <c r="BP353" s="417" t="s">
        <v>1062</v>
      </c>
      <c r="BQ353" s="716">
        <v>5.6601660652291663E-2</v>
      </c>
      <c r="BS353" s="715">
        <v>6.0000000000000001E-3</v>
      </c>
      <c r="BT353" s="716">
        <v>0.01</v>
      </c>
      <c r="BU353" s="31" t="str">
        <f t="shared" si="373"/>
        <v xml:space="preserve">  </v>
      </c>
      <c r="BV353" s="520"/>
      <c r="BW353" s="31">
        <f t="shared" si="377"/>
        <v>0.41591670232283839</v>
      </c>
      <c r="BX353" s="336"/>
      <c r="BY353" s="33">
        <v>262.4797654954848</v>
      </c>
      <c r="BZ353" s="31"/>
      <c r="CA353" s="680">
        <v>2</v>
      </c>
      <c r="CB353" s="680">
        <v>13</v>
      </c>
      <c r="CC353" s="680" t="str">
        <f t="shared" si="378"/>
        <v xml:space="preserve">  </v>
      </c>
      <c r="CD353" s="498"/>
      <c r="CE353" s="31">
        <v>20.161489233711141</v>
      </c>
      <c r="CF353" s="457"/>
      <c r="CG353" s="660">
        <v>0.5</v>
      </c>
      <c r="CH353" s="660">
        <v>3</v>
      </c>
      <c r="CI353" s="31" t="str">
        <f t="shared" si="365"/>
        <v xml:space="preserve">  </v>
      </c>
      <c r="CJ353" s="658"/>
      <c r="CK353" s="227">
        <v>1.2130062143312828</v>
      </c>
      <c r="CL353" s="227"/>
      <c r="CM353" s="227">
        <v>0.6</v>
      </c>
      <c r="CN353" s="227">
        <v>0.8</v>
      </c>
      <c r="CO353" s="31" t="str">
        <f t="shared" si="362"/>
        <v xml:space="preserve">  </v>
      </c>
      <c r="CP353" s="658"/>
      <c r="CQ353" s="28">
        <v>9.4143765888397998E-2</v>
      </c>
      <c r="CR353" s="28"/>
      <c r="CS353" s="227">
        <v>0.1</v>
      </c>
      <c r="CT353" s="464">
        <v>0.13</v>
      </c>
      <c r="CU353" s="31" t="str">
        <f t="shared" si="366"/>
        <v>&lt;MDL</v>
      </c>
      <c r="CW353" s="336">
        <f t="shared" si="379"/>
        <v>0.46213322845724236</v>
      </c>
      <c r="CX353" s="227">
        <v>12.128760831952521</v>
      </c>
      <c r="CY353" s="227"/>
      <c r="CZ353" s="10">
        <v>1.2</v>
      </c>
      <c r="DA353" s="910">
        <v>0.7</v>
      </c>
      <c r="DB353" s="675" t="str">
        <f t="shared" si="380"/>
        <v xml:space="preserve">  </v>
      </c>
      <c r="DC353" s="519"/>
      <c r="DD353" s="28">
        <v>0.95297406536769791</v>
      </c>
      <c r="DE353" s="28"/>
      <c r="DF353" s="28">
        <v>0.2</v>
      </c>
      <c r="DG353" s="28">
        <v>0.12</v>
      </c>
      <c r="DH353" s="28" t="str">
        <f t="shared" si="369"/>
        <v xml:space="preserve">  </v>
      </c>
      <c r="DI353" s="335"/>
      <c r="DJ353" s="31">
        <f t="shared" si="381"/>
        <v>4.620836508695052</v>
      </c>
      <c r="DK353" s="550">
        <f t="shared" si="382"/>
        <v>4.7267047305923802</v>
      </c>
      <c r="DL353" s="67"/>
    </row>
    <row r="354" spans="1:116" ht="45" x14ac:dyDescent="0.25">
      <c r="A354" s="536" t="s">
        <v>2362</v>
      </c>
      <c r="B354" s="173" t="s">
        <v>1491</v>
      </c>
      <c r="C354" s="419" t="s">
        <v>584</v>
      </c>
      <c r="D354" s="419">
        <v>9</v>
      </c>
      <c r="E354" s="213">
        <v>1601659</v>
      </c>
      <c r="F354" s="421">
        <v>1</v>
      </c>
      <c r="G354" s="420">
        <v>11452600</v>
      </c>
      <c r="H354" s="420">
        <v>201601081240</v>
      </c>
      <c r="I354" s="420" t="s">
        <v>656</v>
      </c>
      <c r="J354" s="420"/>
      <c r="K354" s="663" t="s">
        <v>2556</v>
      </c>
      <c r="L354" s="163" t="s">
        <v>1658</v>
      </c>
      <c r="M354" s="419" t="s">
        <v>1087</v>
      </c>
      <c r="N354" s="419"/>
      <c r="O354" s="419"/>
      <c r="P354" s="117">
        <v>42377</v>
      </c>
      <c r="Q354" s="112">
        <v>0.52777777777777779</v>
      </c>
      <c r="R354" s="419" t="s">
        <v>1063</v>
      </c>
      <c r="S354" s="237" t="s">
        <v>1063</v>
      </c>
      <c r="T354" s="31">
        <v>126.8</v>
      </c>
      <c r="U354" s="251">
        <v>150.29999999999998</v>
      </c>
      <c r="V354" s="31">
        <v>23.499999999999986</v>
      </c>
      <c r="W354" s="464">
        <v>62</v>
      </c>
      <c r="X354" s="457">
        <v>379.03225806451593</v>
      </c>
      <c r="Y354" s="281" t="str">
        <f t="shared" si="359"/>
        <v xml:space="preserve">  </v>
      </c>
      <c r="Z354" s="237" t="s">
        <v>1063</v>
      </c>
      <c r="AA354" s="237">
        <v>133</v>
      </c>
      <c r="AB354" s="251">
        <v>154.5</v>
      </c>
      <c r="AC354" s="237">
        <v>21.5</v>
      </c>
      <c r="AD354" s="31">
        <v>56</v>
      </c>
      <c r="AE354" s="31">
        <v>383.92857142857144</v>
      </c>
      <c r="AF354" s="281" t="str">
        <f t="shared" si="360"/>
        <v xml:space="preserve">  </v>
      </c>
      <c r="AG354" s="237" t="s">
        <v>1063</v>
      </c>
      <c r="AH354" s="31">
        <v>129.19999999999999</v>
      </c>
      <c r="AI354" s="251">
        <v>150.29999999999998</v>
      </c>
      <c r="AJ354" s="237">
        <v>21.099999999999994</v>
      </c>
      <c r="AK354" s="237">
        <v>56</v>
      </c>
      <c r="AL354" s="31">
        <v>376.78571428571416</v>
      </c>
      <c r="AM354" s="281" t="str">
        <f t="shared" si="358"/>
        <v xml:space="preserve">  </v>
      </c>
      <c r="AN354" s="31">
        <v>379.9155145929339</v>
      </c>
      <c r="AO354" s="31">
        <v>3.6524250316825766</v>
      </c>
      <c r="AP354" s="31">
        <v>0.9613782252604296</v>
      </c>
      <c r="AQ354" s="237">
        <v>3</v>
      </c>
      <c r="AR354" s="429" t="str">
        <f t="shared" si="361"/>
        <v xml:space="preserve">  </v>
      </c>
      <c r="AS354" s="498"/>
      <c r="AT354" s="662" t="s">
        <v>178</v>
      </c>
      <c r="AU354" s="662" t="s">
        <v>178</v>
      </c>
      <c r="AV354" s="662" t="s">
        <v>178</v>
      </c>
      <c r="AW354" s="661" t="s">
        <v>2720</v>
      </c>
      <c r="AX354" s="661" t="s">
        <v>2720</v>
      </c>
      <c r="AY354" s="10"/>
      <c r="AZ354" s="334"/>
      <c r="BA354" s="662" t="s">
        <v>178</v>
      </c>
      <c r="BB354" s="662" t="s">
        <v>178</v>
      </c>
      <c r="BC354" s="662" t="s">
        <v>178</v>
      </c>
      <c r="BD354" s="661" t="s">
        <v>2720</v>
      </c>
      <c r="BE354" s="661" t="s">
        <v>2720</v>
      </c>
      <c r="BF354" s="10" t="str">
        <f t="shared" si="363"/>
        <v xml:space="preserve">  </v>
      </c>
      <c r="BG354" s="334"/>
      <c r="BH354" s="852" t="s">
        <v>178</v>
      </c>
      <c r="BI354" s="18" t="s">
        <v>1063</v>
      </c>
      <c r="BJ354" s="28">
        <v>6.6452221483520759</v>
      </c>
      <c r="BK354" s="28"/>
      <c r="BL354" s="28">
        <v>0.1</v>
      </c>
      <c r="BM354" s="28">
        <v>1</v>
      </c>
      <c r="BN354" s="31" t="str">
        <f t="shared" si="372"/>
        <v xml:space="preserve">  </v>
      </c>
      <c r="BP354" s="417" t="s">
        <v>1063</v>
      </c>
      <c r="BQ354" s="716">
        <v>4.7777775819239102E-2</v>
      </c>
      <c r="BS354" s="715">
        <v>6.0000000000000001E-3</v>
      </c>
      <c r="BT354" s="716">
        <v>0.01</v>
      </c>
      <c r="BU354" s="31" t="str">
        <f t="shared" si="373"/>
        <v xml:space="preserve">  </v>
      </c>
      <c r="BV354" s="520"/>
      <c r="BW354" s="31">
        <f t="shared" si="377"/>
        <v>0.71897936220367498</v>
      </c>
      <c r="BX354" s="336"/>
      <c r="BY354" s="33">
        <v>149.80728490845593</v>
      </c>
      <c r="BZ354" s="31"/>
      <c r="CA354" s="680">
        <v>2</v>
      </c>
      <c r="CB354" s="680">
        <v>13</v>
      </c>
      <c r="CC354" s="680" t="str">
        <f t="shared" si="378"/>
        <v xml:space="preserve">  </v>
      </c>
      <c r="CD354" s="498"/>
      <c r="CE354" s="31">
        <v>56.781793473366328</v>
      </c>
      <c r="CF354" s="457"/>
      <c r="CG354" s="660">
        <v>0.5</v>
      </c>
      <c r="CH354" s="660">
        <v>3</v>
      </c>
      <c r="CI354" s="31" t="str">
        <f t="shared" si="365"/>
        <v xml:space="preserve">  </v>
      </c>
      <c r="CJ354" s="658"/>
      <c r="CK354" s="28">
        <v>0.8722833119258776</v>
      </c>
      <c r="CL354" s="227"/>
      <c r="CM354" s="227">
        <v>0.6</v>
      </c>
      <c r="CN354" s="227">
        <v>0.8</v>
      </c>
      <c r="CO354" s="31" t="str">
        <f t="shared" si="362"/>
        <v xml:space="preserve">  </v>
      </c>
      <c r="CP354" s="658"/>
      <c r="CQ354" s="28">
        <v>0.33489448582868503</v>
      </c>
      <c r="CR354" s="28"/>
      <c r="CS354" s="227">
        <v>0.1</v>
      </c>
      <c r="CT354" s="464">
        <v>0.13</v>
      </c>
      <c r="CU354" s="31" t="str">
        <f t="shared" si="366"/>
        <v xml:space="preserve">  </v>
      </c>
      <c r="CW354" s="336">
        <f t="shared" si="379"/>
        <v>0.58227028976522177</v>
      </c>
      <c r="CX354" s="227">
        <v>5.6085816683487311</v>
      </c>
      <c r="CY354" s="227"/>
      <c r="CZ354" s="10">
        <v>1.2</v>
      </c>
      <c r="DA354" s="910">
        <v>0.7</v>
      </c>
      <c r="DB354" s="675" t="str">
        <f t="shared" si="380"/>
        <v xml:space="preserve">  </v>
      </c>
      <c r="DC354" s="519"/>
      <c r="DD354" s="28">
        <v>2.113233450038539</v>
      </c>
      <c r="DE354" s="28"/>
      <c r="DF354" s="28">
        <v>0.2</v>
      </c>
      <c r="DG354" s="28">
        <v>0.12</v>
      </c>
      <c r="DH354" s="28" t="str">
        <f t="shared" si="369"/>
        <v xml:space="preserve">  </v>
      </c>
      <c r="DI354" s="335"/>
      <c r="DJ354" s="31">
        <f t="shared" si="381"/>
        <v>3.7438644400878212</v>
      </c>
      <c r="DK354" s="550">
        <f t="shared" si="382"/>
        <v>3.7216743620994595</v>
      </c>
      <c r="DL354" s="67"/>
    </row>
    <row r="355" spans="1:116" ht="45" x14ac:dyDescent="0.25">
      <c r="A355" s="536" t="s">
        <v>2363</v>
      </c>
      <c r="B355" s="173" t="s">
        <v>1492</v>
      </c>
      <c r="C355" s="419" t="s">
        <v>584</v>
      </c>
      <c r="D355" s="419">
        <v>9</v>
      </c>
      <c r="E355" s="213">
        <v>1601658</v>
      </c>
      <c r="F355" s="421">
        <v>1</v>
      </c>
      <c r="G355" s="420">
        <v>11452600</v>
      </c>
      <c r="H355" s="420">
        <v>201601091150</v>
      </c>
      <c r="I355" s="420" t="s">
        <v>656</v>
      </c>
      <c r="J355" s="420"/>
      <c r="K355" s="663" t="s">
        <v>2556</v>
      </c>
      <c r="L355" s="163" t="s">
        <v>1658</v>
      </c>
      <c r="M355" s="419" t="s">
        <v>1087</v>
      </c>
      <c r="N355" s="419"/>
      <c r="O355" s="419"/>
      <c r="P355" s="117">
        <v>42378</v>
      </c>
      <c r="Q355" s="112">
        <v>0.49305555555555558</v>
      </c>
      <c r="R355" s="419" t="s">
        <v>1064</v>
      </c>
      <c r="S355" s="237" t="s">
        <v>1064</v>
      </c>
      <c r="T355" s="31">
        <v>130.69999999999999</v>
      </c>
      <c r="U355" s="251">
        <v>145.69999999999999</v>
      </c>
      <c r="V355" s="31">
        <v>15</v>
      </c>
      <c r="W355" s="464">
        <v>106</v>
      </c>
      <c r="X355" s="457">
        <v>141.50943396226415</v>
      </c>
      <c r="Y355" s="281" t="str">
        <f t="shared" si="359"/>
        <v xml:space="preserve">  </v>
      </c>
      <c r="Z355" s="237" t="s">
        <v>1064</v>
      </c>
      <c r="AA355" s="237">
        <v>132.30000000000001</v>
      </c>
      <c r="AB355" s="251">
        <v>145.4</v>
      </c>
      <c r="AC355" s="237">
        <v>13.099999999999994</v>
      </c>
      <c r="AD355" s="31">
        <v>96</v>
      </c>
      <c r="AE355" s="31">
        <v>136.45833333333326</v>
      </c>
      <c r="AF355" s="281" t="str">
        <f t="shared" si="360"/>
        <v xml:space="preserve">  </v>
      </c>
      <c r="AG355" s="237" t="s">
        <v>1064</v>
      </c>
      <c r="AH355" s="31">
        <v>132.30000000000001</v>
      </c>
      <c r="AI355" s="251">
        <v>144.9</v>
      </c>
      <c r="AJ355" s="237">
        <v>12.599999999999994</v>
      </c>
      <c r="AK355" s="237">
        <v>88</v>
      </c>
      <c r="AL355" s="31">
        <v>143.18181818181813</v>
      </c>
      <c r="AM355" s="281" t="str">
        <f t="shared" si="358"/>
        <v xml:space="preserve">  </v>
      </c>
      <c r="AN355" s="31">
        <v>140.38319515913852</v>
      </c>
      <c r="AO355" s="31">
        <v>3.5003746239796705</v>
      </c>
      <c r="AP355" s="31">
        <v>2.4934427657182487</v>
      </c>
      <c r="AQ355" s="237">
        <v>3</v>
      </c>
      <c r="AR355" s="429" t="str">
        <f t="shared" si="361"/>
        <v xml:space="preserve">  </v>
      </c>
      <c r="AS355" s="498"/>
      <c r="AT355" s="662" t="s">
        <v>178</v>
      </c>
      <c r="AU355" s="662" t="s">
        <v>178</v>
      </c>
      <c r="AV355" s="662" t="s">
        <v>178</v>
      </c>
      <c r="AW355" s="661" t="s">
        <v>2720</v>
      </c>
      <c r="AX355" s="661" t="s">
        <v>2720</v>
      </c>
      <c r="AY355" s="10"/>
      <c r="AZ355" s="334"/>
      <c r="BA355" s="662" t="s">
        <v>178</v>
      </c>
      <c r="BB355" s="662" t="s">
        <v>178</v>
      </c>
      <c r="BC355" s="662" t="s">
        <v>178</v>
      </c>
      <c r="BD355" s="661" t="s">
        <v>2720</v>
      </c>
      <c r="BE355" s="661" t="s">
        <v>2720</v>
      </c>
      <c r="BF355" s="10" t="str">
        <f t="shared" si="363"/>
        <v xml:space="preserve">  </v>
      </c>
      <c r="BG355" s="334"/>
      <c r="BH355" s="852" t="s">
        <v>178</v>
      </c>
      <c r="BI355" s="18" t="s">
        <v>1064</v>
      </c>
      <c r="BJ355" s="28">
        <v>11.497613603701923</v>
      </c>
      <c r="BK355" s="28"/>
      <c r="BL355" s="28">
        <v>0.1</v>
      </c>
      <c r="BM355" s="28">
        <v>1</v>
      </c>
      <c r="BN355" s="31" t="str">
        <f t="shared" si="372"/>
        <v xml:space="preserve">  </v>
      </c>
      <c r="BP355" s="417" t="s">
        <v>1064</v>
      </c>
      <c r="BQ355" s="716">
        <v>5.6744482474482785E-2</v>
      </c>
      <c r="BS355" s="715">
        <v>6.0000000000000001E-3</v>
      </c>
      <c r="BT355" s="716">
        <v>0.01</v>
      </c>
      <c r="BU355" s="31" t="str">
        <f t="shared" si="373"/>
        <v xml:space="preserve">  </v>
      </c>
      <c r="BV355" s="520"/>
      <c r="BW355" s="31">
        <f t="shared" si="377"/>
        <v>0.4935326966998837</v>
      </c>
      <c r="BX355" s="336"/>
      <c r="BY355" s="33">
        <v>383.53800362735745</v>
      </c>
      <c r="BZ355" s="31"/>
      <c r="CA355" s="680">
        <v>2</v>
      </c>
      <c r="CB355" s="680">
        <v>13</v>
      </c>
      <c r="CC355" s="680" t="str">
        <f t="shared" si="378"/>
        <v xml:space="preserve">  </v>
      </c>
      <c r="CD355" s="498"/>
      <c r="CE355" s="31">
        <v>54.274245796324166</v>
      </c>
      <c r="CF355" s="457"/>
      <c r="CG355" s="660">
        <v>0.5</v>
      </c>
      <c r="CH355" s="660">
        <v>3</v>
      </c>
      <c r="CI355" s="31" t="str">
        <f t="shared" si="365"/>
        <v xml:space="preserve">  </v>
      </c>
      <c r="CJ355" s="658"/>
      <c r="CK355" s="227">
        <v>2.1337893994960284</v>
      </c>
      <c r="CL355" s="227"/>
      <c r="CM355" s="227">
        <v>0.6</v>
      </c>
      <c r="CN355" s="227">
        <v>0.8</v>
      </c>
      <c r="CO355" s="31" t="str">
        <f t="shared" si="362"/>
        <v xml:space="preserve">  </v>
      </c>
      <c r="CP355" s="658"/>
      <c r="CQ355" s="28">
        <v>0.29117334513956222</v>
      </c>
      <c r="CR355" s="28"/>
      <c r="CS355" s="227">
        <v>0.1</v>
      </c>
      <c r="CT355" s="464">
        <v>0.13</v>
      </c>
      <c r="CU355" s="31" t="str">
        <f t="shared" si="366"/>
        <v xml:space="preserve">  </v>
      </c>
      <c r="CW355" s="336">
        <f t="shared" si="379"/>
        <v>0.55634366850623795</v>
      </c>
      <c r="CX355" s="227">
        <v>10.11001990251984</v>
      </c>
      <c r="CY355" s="227"/>
      <c r="CZ355" s="10">
        <v>1.2</v>
      </c>
      <c r="DA355" s="910">
        <v>0.7</v>
      </c>
      <c r="DB355" s="675" t="str">
        <f t="shared" si="380"/>
        <v xml:space="preserve">  </v>
      </c>
      <c r="DC355" s="519"/>
      <c r="DD355" s="28">
        <v>1.4475710314971584</v>
      </c>
      <c r="DE355" s="28"/>
      <c r="DF355" s="28">
        <v>0.2</v>
      </c>
      <c r="DG355" s="28">
        <v>0.12</v>
      </c>
      <c r="DH355" s="28" t="str">
        <f t="shared" si="369"/>
        <v xml:space="preserve">  </v>
      </c>
      <c r="DI355" s="335"/>
      <c r="DJ355" s="31">
        <f t="shared" si="381"/>
        <v>2.6359890824124581</v>
      </c>
      <c r="DK355" s="550">
        <f t="shared" si="382"/>
        <v>2.6671416806591499</v>
      </c>
      <c r="DL355" s="67"/>
    </row>
    <row r="356" spans="1:116" ht="15" x14ac:dyDescent="0.25">
      <c r="A356" s="536" t="s">
        <v>2364</v>
      </c>
      <c r="B356" s="173" t="s">
        <v>1493</v>
      </c>
      <c r="C356" s="419" t="s">
        <v>584</v>
      </c>
      <c r="D356" s="419">
        <v>9</v>
      </c>
      <c r="E356" s="213">
        <v>1601511</v>
      </c>
      <c r="F356" s="421">
        <v>1</v>
      </c>
      <c r="G356" s="420">
        <v>11451800</v>
      </c>
      <c r="H356" s="420">
        <v>201601130950</v>
      </c>
      <c r="I356" s="420" t="s">
        <v>656</v>
      </c>
      <c r="J356" s="420"/>
      <c r="K356" s="663" t="s">
        <v>1655</v>
      </c>
      <c r="L356" s="163" t="s">
        <v>1656</v>
      </c>
      <c r="M356" s="419" t="s">
        <v>1028</v>
      </c>
      <c r="N356" s="419"/>
      <c r="O356" s="419"/>
      <c r="P356" s="117">
        <v>42382</v>
      </c>
      <c r="Q356" s="112">
        <v>0.40972222222222227</v>
      </c>
      <c r="R356" s="419" t="s">
        <v>1065</v>
      </c>
      <c r="S356" s="237" t="s">
        <v>1065</v>
      </c>
      <c r="T356" s="31">
        <v>131.80000000000001</v>
      </c>
      <c r="U356" s="251">
        <v>135.6</v>
      </c>
      <c r="V356" s="31">
        <v>3.7999999999999829</v>
      </c>
      <c r="W356" s="464">
        <v>250</v>
      </c>
      <c r="X356" s="457">
        <v>15.199999999999932</v>
      </c>
      <c r="Y356" s="281" t="str">
        <f t="shared" si="359"/>
        <v xml:space="preserve">  </v>
      </c>
      <c r="Z356" s="237" t="s">
        <v>1065</v>
      </c>
      <c r="AA356" s="237">
        <v>132.30000000000001</v>
      </c>
      <c r="AB356" s="251">
        <v>136.5</v>
      </c>
      <c r="AC356" s="237">
        <v>4.1999999999999886</v>
      </c>
      <c r="AD356" s="31">
        <v>266</v>
      </c>
      <c r="AE356" s="31">
        <v>15.789473684210483</v>
      </c>
      <c r="AF356" s="281" t="str">
        <f t="shared" si="360"/>
        <v xml:space="preserve">  </v>
      </c>
      <c r="AG356" s="237" t="s">
        <v>1065</v>
      </c>
      <c r="AH356" s="31">
        <v>123.8</v>
      </c>
      <c r="AI356" s="251">
        <v>128.1</v>
      </c>
      <c r="AJ356" s="237">
        <v>4.2999999999999972</v>
      </c>
      <c r="AK356" s="237">
        <v>274</v>
      </c>
      <c r="AL356" s="31">
        <v>15.693430656934295</v>
      </c>
      <c r="AM356" s="281" t="str">
        <f t="shared" si="358"/>
        <v xml:space="preserve">  </v>
      </c>
      <c r="AN356" s="31">
        <v>15.560968113714905</v>
      </c>
      <c r="AO356" s="31">
        <v>0.31627448539409886</v>
      </c>
      <c r="AP356" s="31">
        <v>2.0324859165757521</v>
      </c>
      <c r="AQ356" s="237">
        <v>3</v>
      </c>
      <c r="AR356" s="429" t="str">
        <f t="shared" si="361"/>
        <v xml:space="preserve">  </v>
      </c>
      <c r="AS356" s="498"/>
      <c r="AT356" s="662" t="s">
        <v>178</v>
      </c>
      <c r="AU356" s="662" t="s">
        <v>178</v>
      </c>
      <c r="AV356" s="662" t="s">
        <v>178</v>
      </c>
      <c r="AW356" s="661" t="s">
        <v>2720</v>
      </c>
      <c r="AX356" s="661" t="s">
        <v>2720</v>
      </c>
      <c r="AY356" s="10"/>
      <c r="AZ356" s="334"/>
      <c r="BA356" s="662" t="s">
        <v>178</v>
      </c>
      <c r="BB356" s="662" t="s">
        <v>178</v>
      </c>
      <c r="BC356" s="662" t="s">
        <v>178</v>
      </c>
      <c r="BD356" s="661" t="s">
        <v>2720</v>
      </c>
      <c r="BE356" s="661" t="s">
        <v>2720</v>
      </c>
      <c r="BF356" s="10" t="str">
        <f t="shared" si="363"/>
        <v xml:space="preserve">  </v>
      </c>
      <c r="BG356" s="334"/>
      <c r="BH356" s="852" t="s">
        <v>178</v>
      </c>
      <c r="BI356" s="18" t="s">
        <v>1065</v>
      </c>
      <c r="BJ356" s="28">
        <v>5.4052511658483082</v>
      </c>
      <c r="BK356" s="28"/>
      <c r="BL356" s="28">
        <v>0.1</v>
      </c>
      <c r="BM356" s="28">
        <v>1</v>
      </c>
      <c r="BN356" s="31" t="str">
        <f t="shared" si="372"/>
        <v xml:space="preserve">  </v>
      </c>
      <c r="BP356" s="417" t="s">
        <v>1065</v>
      </c>
      <c r="BQ356" s="716">
        <v>4.0728954392547527E-2</v>
      </c>
      <c r="BS356" s="715">
        <v>6.0000000000000001E-3</v>
      </c>
      <c r="BT356" s="716">
        <v>0.01</v>
      </c>
      <c r="BU356" s="31" t="str">
        <f t="shared" si="373"/>
        <v xml:space="preserve">  </v>
      </c>
      <c r="BV356" s="520"/>
      <c r="BW356" s="31">
        <f t="shared" si="377"/>
        <v>0.75350715707501204</v>
      </c>
      <c r="BX356" s="336"/>
      <c r="BY356" s="33">
        <v>232.65197515111774</v>
      </c>
      <c r="BZ356" s="31"/>
      <c r="CA356" s="680">
        <v>2</v>
      </c>
      <c r="CB356" s="680">
        <v>13</v>
      </c>
      <c r="CC356" s="680" t="str">
        <f t="shared" si="378"/>
        <v xml:space="preserve">  </v>
      </c>
      <c r="CD356" s="498"/>
      <c r="CE356" s="31">
        <v>3.5363100222969739</v>
      </c>
      <c r="CF356" s="457"/>
      <c r="CG356" s="660">
        <v>0.5</v>
      </c>
      <c r="CH356" s="660">
        <v>3</v>
      </c>
      <c r="CI356" s="31" t="str">
        <f t="shared" si="365"/>
        <v xml:space="preserve">  </v>
      </c>
      <c r="CJ356" s="658"/>
      <c r="CK356" s="227">
        <v>1.4683469160644802</v>
      </c>
      <c r="CL356" s="227"/>
      <c r="CM356" s="227">
        <v>0.6</v>
      </c>
      <c r="CN356" s="227">
        <v>0.8</v>
      </c>
      <c r="CO356" s="31" t="str">
        <f t="shared" si="362"/>
        <v xml:space="preserve">  </v>
      </c>
      <c r="CP356" s="658"/>
      <c r="CQ356" s="28">
        <v>2.3184424990491843E-2</v>
      </c>
      <c r="CR356" s="28"/>
      <c r="CS356" s="227">
        <v>0.1</v>
      </c>
      <c r="CT356" s="464">
        <v>0.13</v>
      </c>
      <c r="CU356" s="31" t="str">
        <f t="shared" si="366"/>
        <v>&lt;MDL</v>
      </c>
      <c r="CW356" s="336">
        <f t="shared" si="379"/>
        <v>0.63113451545413446</v>
      </c>
      <c r="CX356" s="227">
        <v>19.457649422958919</v>
      </c>
      <c r="CY356" s="227"/>
      <c r="CZ356" s="10">
        <v>1.2</v>
      </c>
      <c r="DA356" s="910">
        <v>0.7</v>
      </c>
      <c r="DB356" s="675" t="str">
        <f t="shared" si="380"/>
        <v xml:space="preserve">  </v>
      </c>
      <c r="DC356" s="519"/>
      <c r="DD356" s="28">
        <v>0.30535727196614343</v>
      </c>
      <c r="DE356" s="28"/>
      <c r="DF356" s="28">
        <v>0.2</v>
      </c>
      <c r="DG356" s="28">
        <v>0.12</v>
      </c>
      <c r="DH356" s="28" t="str">
        <f t="shared" si="369"/>
        <v xml:space="preserve">  </v>
      </c>
      <c r="DI356" s="335"/>
      <c r="DJ356" s="31">
        <f t="shared" si="381"/>
        <v>8.3634146713434596</v>
      </c>
      <c r="DK356" s="550">
        <f t="shared" si="382"/>
        <v>8.634912381573427</v>
      </c>
      <c r="DL356" s="67"/>
    </row>
    <row r="357" spans="1:116" ht="15" x14ac:dyDescent="0.25">
      <c r="A357" s="536" t="s">
        <v>2365</v>
      </c>
      <c r="B357" s="173" t="s">
        <v>1494</v>
      </c>
      <c r="C357" s="419" t="s">
        <v>584</v>
      </c>
      <c r="D357" s="419">
        <v>9</v>
      </c>
      <c r="E357" s="213">
        <v>1601510</v>
      </c>
      <c r="F357" s="421">
        <v>1</v>
      </c>
      <c r="G357" s="420">
        <v>11451800</v>
      </c>
      <c r="H357" s="420">
        <v>201601172300</v>
      </c>
      <c r="I357" s="420" t="s">
        <v>656</v>
      </c>
      <c r="J357" s="420"/>
      <c r="K357" s="663" t="s">
        <v>1655</v>
      </c>
      <c r="L357" s="163" t="s">
        <v>1656</v>
      </c>
      <c r="M357" s="419" t="s">
        <v>1028</v>
      </c>
      <c r="N357" s="419"/>
      <c r="O357" s="419"/>
      <c r="P357" s="117">
        <v>42386</v>
      </c>
      <c r="Q357" s="112">
        <v>0.95833333333333337</v>
      </c>
      <c r="R357" s="419" t="s">
        <v>1066</v>
      </c>
      <c r="S357" s="237" t="s">
        <v>1066</v>
      </c>
      <c r="T357" s="31">
        <v>129.9</v>
      </c>
      <c r="U357" s="251">
        <v>157.29999999999998</v>
      </c>
      <c r="V357" s="31">
        <v>27.399999999999977</v>
      </c>
      <c r="W357" s="464">
        <v>58</v>
      </c>
      <c r="X357" s="457">
        <v>472.41379310344786</v>
      </c>
      <c r="Y357" s="281" t="str">
        <f t="shared" si="359"/>
        <v xml:space="preserve">  </v>
      </c>
      <c r="Z357" s="237" t="s">
        <v>1066</v>
      </c>
      <c r="AA357" s="237">
        <v>133.1</v>
      </c>
      <c r="AB357" s="251">
        <v>160.20000000000002</v>
      </c>
      <c r="AC357" s="237">
        <v>27.100000000000023</v>
      </c>
      <c r="AD357" s="31">
        <v>58</v>
      </c>
      <c r="AE357" s="31">
        <v>467.24137931034522</v>
      </c>
      <c r="AF357" s="281" t="str">
        <f t="shared" si="360"/>
        <v xml:space="preserve">  </v>
      </c>
      <c r="AG357" s="237" t="s">
        <v>1066</v>
      </c>
      <c r="AH357" s="31">
        <v>124.9</v>
      </c>
      <c r="AI357" s="251">
        <v>158.29999999999998</v>
      </c>
      <c r="AJ357" s="237">
        <v>33.399999999999977</v>
      </c>
      <c r="AK357" s="237">
        <v>72</v>
      </c>
      <c r="AL357" s="31">
        <v>463.88888888888863</v>
      </c>
      <c r="AM357" s="281" t="str">
        <f t="shared" si="358"/>
        <v xml:space="preserve">  </v>
      </c>
      <c r="AN357" s="31">
        <v>467.84802043422724</v>
      </c>
      <c r="AO357" s="31">
        <v>4.2947069814762742</v>
      </c>
      <c r="AP357" s="31">
        <v>0.91797053613483204</v>
      </c>
      <c r="AQ357" s="237">
        <v>3</v>
      </c>
      <c r="AR357" s="429" t="str">
        <f t="shared" si="361"/>
        <v xml:space="preserve">  </v>
      </c>
      <c r="AS357" s="498"/>
      <c r="AT357" s="662" t="s">
        <v>178</v>
      </c>
      <c r="AU357" s="662" t="s">
        <v>178</v>
      </c>
      <c r="AV357" s="662" t="s">
        <v>178</v>
      </c>
      <c r="AW357" s="661" t="s">
        <v>2720</v>
      </c>
      <c r="AX357" s="661" t="s">
        <v>2720</v>
      </c>
      <c r="AY357" s="10"/>
      <c r="AZ357" s="334"/>
      <c r="BA357" s="662" t="s">
        <v>178</v>
      </c>
      <c r="BB357" s="662" t="s">
        <v>178</v>
      </c>
      <c r="BC357" s="662" t="s">
        <v>178</v>
      </c>
      <c r="BD357" s="661" t="s">
        <v>2720</v>
      </c>
      <c r="BE357" s="661" t="s">
        <v>2720</v>
      </c>
      <c r="BF357" s="10" t="str">
        <f t="shared" si="363"/>
        <v xml:space="preserve">  </v>
      </c>
      <c r="BG357" s="334"/>
      <c r="BH357" s="852" t="s">
        <v>178</v>
      </c>
      <c r="BI357" s="18" t="s">
        <v>1066</v>
      </c>
      <c r="BJ357" s="28">
        <v>7.207975943578659</v>
      </c>
      <c r="BK357" s="28">
        <v>0.16471243964822424</v>
      </c>
      <c r="BL357" s="28">
        <v>0.1</v>
      </c>
      <c r="BM357" s="28">
        <v>1</v>
      </c>
      <c r="BN357" s="31" t="str">
        <f t="shared" si="372"/>
        <v xml:space="preserve">  </v>
      </c>
      <c r="BP357" s="417" t="s">
        <v>1066</v>
      </c>
      <c r="BQ357" s="716">
        <v>4.5614613871842756E-2</v>
      </c>
      <c r="BS357" s="715">
        <v>6.0000000000000001E-3</v>
      </c>
      <c r="BT357" s="716">
        <v>0.01</v>
      </c>
      <c r="BU357" s="31" t="str">
        <f t="shared" si="373"/>
        <v xml:space="preserve">  </v>
      </c>
      <c r="BV357" s="520"/>
      <c r="BW357" s="31">
        <f t="shared" si="377"/>
        <v>0.63283526788791888</v>
      </c>
      <c r="BX357" s="336"/>
      <c r="BY357" s="33">
        <v>120.26003173402096</v>
      </c>
      <c r="BZ357" s="31"/>
      <c r="CA357" s="680">
        <v>2</v>
      </c>
      <c r="CB357" s="680">
        <v>13</v>
      </c>
      <c r="CC357" s="680" t="str">
        <f t="shared" si="378"/>
        <v xml:space="preserve">  </v>
      </c>
      <c r="CD357" s="498"/>
      <c r="CE357" s="31">
        <v>56.81249775020985</v>
      </c>
      <c r="CF357" s="457"/>
      <c r="CG357" s="660">
        <v>0.5</v>
      </c>
      <c r="CH357" s="660">
        <v>3</v>
      </c>
      <c r="CI357" s="31" t="str">
        <f t="shared" si="365"/>
        <v xml:space="preserve">  </v>
      </c>
      <c r="CJ357" s="658"/>
      <c r="CK357" s="28">
        <v>0.6240085889696948</v>
      </c>
      <c r="CL357" s="227"/>
      <c r="CM357" s="227">
        <v>0.6</v>
      </c>
      <c r="CN357" s="227">
        <v>0.8</v>
      </c>
      <c r="CO357" s="31" t="str">
        <f t="shared" si="362"/>
        <v>E, &lt;RL</v>
      </c>
      <c r="CP357" s="658"/>
      <c r="CQ357" s="28">
        <v>0.29156263381170239</v>
      </c>
      <c r="CR357" s="28"/>
      <c r="CS357" s="227">
        <v>0.1</v>
      </c>
      <c r="CT357" s="464">
        <v>0.13</v>
      </c>
      <c r="CU357" s="31" t="str">
        <f t="shared" si="366"/>
        <v xml:space="preserve">  </v>
      </c>
      <c r="CW357" s="336">
        <f t="shared" si="379"/>
        <v>0.51888277424524065</v>
      </c>
      <c r="CX357" s="227">
        <v>4.0396376870182564</v>
      </c>
      <c r="CY357" s="227"/>
      <c r="CZ357" s="10">
        <v>1.2</v>
      </c>
      <c r="DA357" s="910">
        <v>0.7</v>
      </c>
      <c r="DB357" s="675" t="str">
        <f t="shared" si="380"/>
        <v xml:space="preserve">  </v>
      </c>
      <c r="DC357" s="519"/>
      <c r="DD357" s="28">
        <v>1.873943038144579</v>
      </c>
      <c r="DE357" s="28"/>
      <c r="DF357" s="28">
        <v>0.2</v>
      </c>
      <c r="DG357" s="28">
        <v>0.12</v>
      </c>
      <c r="DH357" s="28" t="str">
        <f t="shared" si="369"/>
        <v xml:space="preserve">  </v>
      </c>
      <c r="DI357" s="335"/>
      <c r="DJ357" s="31">
        <f t="shared" si="381"/>
        <v>3.359085831569312</v>
      </c>
      <c r="DK357" s="550">
        <f t="shared" si="382"/>
        <v>3.298469724714149</v>
      </c>
      <c r="DL357" s="67"/>
    </row>
    <row r="358" spans="1:116" ht="15" x14ac:dyDescent="0.25">
      <c r="A358" s="536" t="s">
        <v>2366</v>
      </c>
      <c r="B358" s="173" t="s">
        <v>1495</v>
      </c>
      <c r="C358" s="419" t="s">
        <v>584</v>
      </c>
      <c r="D358" s="419">
        <v>9</v>
      </c>
      <c r="E358" s="213">
        <v>1601509</v>
      </c>
      <c r="F358" s="421">
        <v>1</v>
      </c>
      <c r="G358" s="420">
        <v>11451800</v>
      </c>
      <c r="H358" s="420">
        <v>201601181050</v>
      </c>
      <c r="I358" s="420" t="s">
        <v>656</v>
      </c>
      <c r="J358" s="420"/>
      <c r="K358" s="663" t="s">
        <v>1655</v>
      </c>
      <c r="L358" s="163" t="s">
        <v>1656</v>
      </c>
      <c r="M358" s="419" t="s">
        <v>1028</v>
      </c>
      <c r="N358" s="419"/>
      <c r="O358" s="419"/>
      <c r="P358" s="117">
        <v>42387</v>
      </c>
      <c r="Q358" s="112">
        <v>0.4513888888888889</v>
      </c>
      <c r="R358" s="419" t="s">
        <v>1067</v>
      </c>
      <c r="S358" s="237" t="s">
        <v>1067</v>
      </c>
      <c r="T358" s="31">
        <v>131.69999999999999</v>
      </c>
      <c r="U358" s="251">
        <v>211</v>
      </c>
      <c r="V358" s="31">
        <v>79.300000000000011</v>
      </c>
      <c r="W358" s="464">
        <v>58</v>
      </c>
      <c r="X358" s="457">
        <v>1367.2413793103449</v>
      </c>
      <c r="Y358" s="281" t="str">
        <f t="shared" si="359"/>
        <v xml:space="preserve">  </v>
      </c>
      <c r="Z358" s="237" t="s">
        <v>1067</v>
      </c>
      <c r="AA358" s="237">
        <v>134.5</v>
      </c>
      <c r="AB358" s="251">
        <v>205.7</v>
      </c>
      <c r="AC358" s="237">
        <v>71.199999999999989</v>
      </c>
      <c r="AD358" s="31">
        <v>50</v>
      </c>
      <c r="AE358" s="31">
        <v>1423.9999999999998</v>
      </c>
      <c r="AF358" s="281" t="str">
        <f t="shared" si="360"/>
        <v xml:space="preserve">  </v>
      </c>
      <c r="AG358" s="237" t="s">
        <v>1067</v>
      </c>
      <c r="AH358" s="31">
        <v>134.5</v>
      </c>
      <c r="AI358" s="251">
        <v>199</v>
      </c>
      <c r="AJ358" s="237">
        <v>64.5</v>
      </c>
      <c r="AK358" s="237">
        <v>46</v>
      </c>
      <c r="AL358" s="31">
        <v>1402.1739130434783</v>
      </c>
      <c r="AM358" s="281" t="str">
        <f t="shared" si="358"/>
        <v xml:space="preserve">  </v>
      </c>
      <c r="AN358" s="31">
        <v>1397.8050974512744</v>
      </c>
      <c r="AO358" s="31">
        <v>28.630406352461073</v>
      </c>
      <c r="AP358" s="31">
        <v>2.0482402306777314</v>
      </c>
      <c r="AQ358" s="237">
        <v>3</v>
      </c>
      <c r="AR358" s="429" t="str">
        <f t="shared" si="361"/>
        <v xml:space="preserve">  </v>
      </c>
      <c r="AS358" s="498"/>
      <c r="AT358" s="662" t="s">
        <v>178</v>
      </c>
      <c r="AU358" s="662" t="s">
        <v>178</v>
      </c>
      <c r="AV358" s="662" t="s">
        <v>178</v>
      </c>
      <c r="AW358" s="661" t="s">
        <v>2720</v>
      </c>
      <c r="AX358" s="661" t="s">
        <v>2720</v>
      </c>
      <c r="AY358" s="10"/>
      <c r="AZ358" s="334"/>
      <c r="BA358" s="662" t="s">
        <v>178</v>
      </c>
      <c r="BB358" s="662" t="s">
        <v>178</v>
      </c>
      <c r="BC358" s="662" t="s">
        <v>178</v>
      </c>
      <c r="BD358" s="661" t="s">
        <v>2720</v>
      </c>
      <c r="BE358" s="661" t="s">
        <v>2720</v>
      </c>
      <c r="BF358" s="10" t="str">
        <f t="shared" si="363"/>
        <v xml:space="preserve">  </v>
      </c>
      <c r="BG358" s="334"/>
      <c r="BH358" s="852" t="s">
        <v>178</v>
      </c>
      <c r="BI358" s="18" t="s">
        <v>1067</v>
      </c>
      <c r="BJ358" s="28">
        <v>8.0664391436082052</v>
      </c>
      <c r="BK358" s="28"/>
      <c r="BL358" s="28">
        <v>0.1</v>
      </c>
      <c r="BM358" s="28">
        <v>1</v>
      </c>
      <c r="BN358" s="31" t="str">
        <f t="shared" si="372"/>
        <v xml:space="preserve">  </v>
      </c>
      <c r="BP358" s="417" t="s">
        <v>1067</v>
      </c>
      <c r="BQ358" s="716">
        <v>2.0831312556972306E-2</v>
      </c>
      <c r="BS358" s="715">
        <v>6.0000000000000001E-3</v>
      </c>
      <c r="BT358" s="716">
        <v>0.01</v>
      </c>
      <c r="BU358" s="31" t="str">
        <f t="shared" si="373"/>
        <v xml:space="preserve">  </v>
      </c>
      <c r="BV358" s="520"/>
      <c r="BW358" s="31">
        <f t="shared" si="377"/>
        <v>0.25824669579859044</v>
      </c>
      <c r="BX358" s="336"/>
      <c r="BY358" s="33">
        <v>205.35414872082023</v>
      </c>
      <c r="BZ358" s="31"/>
      <c r="CA358" s="680">
        <v>2</v>
      </c>
      <c r="CB358" s="680">
        <v>13</v>
      </c>
      <c r="CC358" s="680" t="str">
        <f t="shared" si="378"/>
        <v xml:space="preserve">  </v>
      </c>
      <c r="CD358" s="498"/>
      <c r="CE358" s="31">
        <v>280.76868954415596</v>
      </c>
      <c r="CF358" s="457"/>
      <c r="CG358" s="660">
        <v>0.5</v>
      </c>
      <c r="CH358" s="660">
        <v>3</v>
      </c>
      <c r="CI358" s="31" t="str">
        <f t="shared" si="365"/>
        <v xml:space="preserve">  </v>
      </c>
      <c r="CJ358" s="658"/>
      <c r="CK358" s="28">
        <v>0.83793695395332701</v>
      </c>
      <c r="CL358" s="227"/>
      <c r="CM358" s="227">
        <v>0.6</v>
      </c>
      <c r="CN358" s="227">
        <v>0.8</v>
      </c>
      <c r="CO358" s="31" t="str">
        <f t="shared" si="362"/>
        <v xml:space="preserve">  </v>
      </c>
      <c r="CP358" s="658"/>
      <c r="CQ358" s="28">
        <v>1.1932222224295375</v>
      </c>
      <c r="CR358" s="28"/>
      <c r="CS358" s="227">
        <v>0.1</v>
      </c>
      <c r="CT358" s="464">
        <v>0.13</v>
      </c>
      <c r="CU358" s="31" t="str">
        <f t="shared" si="366"/>
        <v xml:space="preserve">  </v>
      </c>
      <c r="CW358" s="336">
        <f t="shared" si="379"/>
        <v>0.40804481388516067</v>
      </c>
      <c r="CX358" s="227">
        <v>5.7847065852040007</v>
      </c>
      <c r="CY358" s="227"/>
      <c r="CZ358" s="10">
        <v>1.2</v>
      </c>
      <c r="DA358" s="910">
        <v>0.7</v>
      </c>
      <c r="DB358" s="675" t="str">
        <f t="shared" si="380"/>
        <v xml:space="preserve">  </v>
      </c>
      <c r="DC358" s="519"/>
      <c r="DD358" s="28">
        <v>8.1111646683838714</v>
      </c>
      <c r="DE358" s="28"/>
      <c r="DF358" s="28">
        <v>0.2</v>
      </c>
      <c r="DG358" s="28">
        <v>0.12</v>
      </c>
      <c r="DH358" s="28" t="str">
        <f t="shared" si="369"/>
        <v xml:space="preserve">  </v>
      </c>
      <c r="DI358" s="335"/>
      <c r="DJ358" s="31">
        <f t="shared" si="381"/>
        <v>2.81694166942219</v>
      </c>
      <c r="DK358" s="550">
        <f t="shared" si="382"/>
        <v>2.8889135328988469</v>
      </c>
      <c r="DL358" s="67"/>
    </row>
    <row r="359" spans="1:116" ht="15" x14ac:dyDescent="0.25">
      <c r="A359" s="536" t="s">
        <v>2367</v>
      </c>
      <c r="B359" s="173" t="s">
        <v>1496</v>
      </c>
      <c r="C359" s="419" t="s">
        <v>584</v>
      </c>
      <c r="D359" s="419">
        <v>9</v>
      </c>
      <c r="E359" s="213">
        <v>1601508</v>
      </c>
      <c r="F359" s="421">
        <v>1</v>
      </c>
      <c r="G359" s="420">
        <v>11451800</v>
      </c>
      <c r="H359" s="420">
        <v>201601191600</v>
      </c>
      <c r="I359" s="420" t="s">
        <v>656</v>
      </c>
      <c r="J359" s="420"/>
      <c r="K359" s="663" t="s">
        <v>1655</v>
      </c>
      <c r="L359" s="163" t="s">
        <v>1656</v>
      </c>
      <c r="M359" s="419" t="s">
        <v>1028</v>
      </c>
      <c r="N359" s="419"/>
      <c r="O359" s="419"/>
      <c r="P359" s="117">
        <v>42388</v>
      </c>
      <c r="Q359" s="112">
        <v>0.66666666666666663</v>
      </c>
      <c r="R359" s="419" t="s">
        <v>1068</v>
      </c>
      <c r="S359" s="237" t="s">
        <v>1068</v>
      </c>
      <c r="T359" s="31">
        <v>127.8</v>
      </c>
      <c r="U359" s="251">
        <v>181.79999999999998</v>
      </c>
      <c r="V359" s="31">
        <v>53.999999999999986</v>
      </c>
      <c r="W359" s="464">
        <v>36</v>
      </c>
      <c r="X359" s="457">
        <v>1499.9999999999998</v>
      </c>
      <c r="Y359" s="281" t="str">
        <f t="shared" si="359"/>
        <v xml:space="preserve">  </v>
      </c>
      <c r="Z359" s="237" t="s">
        <v>1068</v>
      </c>
      <c r="AA359" s="237">
        <v>126.8</v>
      </c>
      <c r="AB359" s="251">
        <v>172.7</v>
      </c>
      <c r="AC359" s="237">
        <v>45.899999999999991</v>
      </c>
      <c r="AD359" s="31">
        <v>30</v>
      </c>
      <c r="AE359" s="31">
        <v>1529.9999999999998</v>
      </c>
      <c r="AF359" s="281" t="str">
        <f t="shared" si="360"/>
        <v xml:space="preserve">  </v>
      </c>
      <c r="AG359" s="237" t="s">
        <v>1068</v>
      </c>
      <c r="AH359" s="31">
        <v>123</v>
      </c>
      <c r="AI359" s="251">
        <v>187.20000000000002</v>
      </c>
      <c r="AJ359" s="237">
        <v>64.200000000000017</v>
      </c>
      <c r="AK359" s="237">
        <v>44</v>
      </c>
      <c r="AL359" s="31">
        <v>1459.0909090909095</v>
      </c>
      <c r="AM359" s="281" t="str">
        <f t="shared" si="358"/>
        <v xml:space="preserve">  </v>
      </c>
      <c r="AN359" s="31">
        <v>1496.3636363636363</v>
      </c>
      <c r="AO359" s="31">
        <v>35.594130819003126</v>
      </c>
      <c r="AP359" s="31">
        <v>2.3787086209540367</v>
      </c>
      <c r="AQ359" s="237">
        <v>3</v>
      </c>
      <c r="AR359" s="429" t="str">
        <f t="shared" si="361"/>
        <v xml:space="preserve">  </v>
      </c>
      <c r="AS359" s="498"/>
      <c r="AT359" s="662" t="s">
        <v>178</v>
      </c>
      <c r="AU359" s="662" t="s">
        <v>178</v>
      </c>
      <c r="AV359" s="662" t="s">
        <v>178</v>
      </c>
      <c r="AW359" s="661" t="s">
        <v>2720</v>
      </c>
      <c r="AX359" s="661" t="s">
        <v>2720</v>
      </c>
      <c r="AY359" s="10"/>
      <c r="AZ359" s="334"/>
      <c r="BA359" s="662" t="s">
        <v>178</v>
      </c>
      <c r="BB359" s="662" t="s">
        <v>178</v>
      </c>
      <c r="BC359" s="662" t="s">
        <v>178</v>
      </c>
      <c r="BD359" s="661" t="s">
        <v>2720</v>
      </c>
      <c r="BE359" s="661" t="s">
        <v>2720</v>
      </c>
      <c r="BF359" s="10" t="str">
        <f t="shared" si="363"/>
        <v xml:space="preserve">  </v>
      </c>
      <c r="BG359" s="334"/>
      <c r="BH359" s="852" t="s">
        <v>178</v>
      </c>
      <c r="BI359" s="18" t="s">
        <v>1068</v>
      </c>
      <c r="BJ359" s="28">
        <v>5.7579179339972715</v>
      </c>
      <c r="BK359" s="28"/>
      <c r="BL359" s="28">
        <v>0.1</v>
      </c>
      <c r="BM359" s="28">
        <v>1</v>
      </c>
      <c r="BN359" s="31" t="str">
        <f t="shared" si="372"/>
        <v xml:space="preserve">  </v>
      </c>
      <c r="BP359" s="417" t="s">
        <v>1068</v>
      </c>
      <c r="BQ359" s="716">
        <v>4.2411738151321307E-2</v>
      </c>
      <c r="BS359" s="715">
        <v>6.0000000000000001E-3</v>
      </c>
      <c r="BT359" s="716">
        <v>0.01</v>
      </c>
      <c r="BU359" s="31" t="str">
        <f t="shared" si="373"/>
        <v xml:space="preserve">  </v>
      </c>
      <c r="BV359" s="520"/>
      <c r="BW359" s="31">
        <f t="shared" si="377"/>
        <v>0.73658115029573124</v>
      </c>
      <c r="BX359" s="336"/>
      <c r="BY359" s="33">
        <v>92.895114749776056</v>
      </c>
      <c r="BZ359" s="31"/>
      <c r="CA359" s="680">
        <v>2</v>
      </c>
      <c r="CB359" s="680">
        <v>13</v>
      </c>
      <c r="CC359" s="680" t="str">
        <f t="shared" si="378"/>
        <v xml:space="preserve">  </v>
      </c>
      <c r="CD359" s="498"/>
      <c r="CE359" s="31">
        <v>139.34267212466406</v>
      </c>
      <c r="CF359" s="457"/>
      <c r="CG359" s="660">
        <v>0.5</v>
      </c>
      <c r="CH359" s="660">
        <v>3</v>
      </c>
      <c r="CI359" s="31" t="str">
        <f t="shared" si="365"/>
        <v xml:space="preserve">  </v>
      </c>
      <c r="CJ359" s="658"/>
      <c r="CK359" s="28">
        <v>0.6219936045930422</v>
      </c>
      <c r="CL359" s="227"/>
      <c r="CM359" s="227">
        <v>0.6</v>
      </c>
      <c r="CN359" s="227">
        <v>0.8</v>
      </c>
      <c r="CO359" s="31" t="str">
        <f t="shared" si="362"/>
        <v>E, &lt;RL</v>
      </c>
      <c r="CP359" s="658"/>
      <c r="CQ359" s="28">
        <v>0.95165021502735458</v>
      </c>
      <c r="CR359" s="28"/>
      <c r="CS359" s="227">
        <v>0.1</v>
      </c>
      <c r="CT359" s="464">
        <v>0.13</v>
      </c>
      <c r="CU359" s="31" t="str">
        <f t="shared" si="366"/>
        <v xml:space="preserve">  </v>
      </c>
      <c r="CW359" s="336">
        <f t="shared" si="379"/>
        <v>0.66956546236952863</v>
      </c>
      <c r="CX359" s="227">
        <v>4.3089046833335356</v>
      </c>
      <c r="CY359" s="227"/>
      <c r="CZ359" s="10">
        <v>1.2</v>
      </c>
      <c r="DA359" s="910">
        <v>0.7</v>
      </c>
      <c r="DB359" s="675" t="str">
        <f t="shared" si="380"/>
        <v xml:space="preserve">  </v>
      </c>
      <c r="DC359" s="519"/>
      <c r="DD359" s="28">
        <v>6.2870836515912067</v>
      </c>
      <c r="DE359" s="28"/>
      <c r="DF359" s="28">
        <v>0.2</v>
      </c>
      <c r="DG359" s="28">
        <v>0.12</v>
      </c>
      <c r="DH359" s="28" t="str">
        <f t="shared" si="369"/>
        <v xml:space="preserve">  </v>
      </c>
      <c r="DI359" s="335"/>
      <c r="DJ359" s="31">
        <f t="shared" si="381"/>
        <v>4.6384620923716797</v>
      </c>
      <c r="DK359" s="550">
        <f t="shared" si="382"/>
        <v>4.5119585807615463</v>
      </c>
      <c r="DL359" s="67"/>
    </row>
    <row r="360" spans="1:116" ht="15" x14ac:dyDescent="0.25">
      <c r="A360" s="536" t="s">
        <v>2368</v>
      </c>
      <c r="B360" s="173" t="s">
        <v>1497</v>
      </c>
      <c r="C360" s="419" t="s">
        <v>584</v>
      </c>
      <c r="D360" s="419">
        <v>9</v>
      </c>
      <c r="E360" s="213">
        <v>1601507</v>
      </c>
      <c r="F360" s="421">
        <v>1</v>
      </c>
      <c r="G360" s="420">
        <v>11451800</v>
      </c>
      <c r="H360" s="420">
        <v>201601191730</v>
      </c>
      <c r="I360" s="420" t="s">
        <v>656</v>
      </c>
      <c r="J360" s="420"/>
      <c r="K360" s="663" t="s">
        <v>1655</v>
      </c>
      <c r="L360" s="163" t="s">
        <v>1656</v>
      </c>
      <c r="M360" s="419" t="s">
        <v>1028</v>
      </c>
      <c r="N360" s="419"/>
      <c r="O360" s="419"/>
      <c r="P360" s="117">
        <v>42388</v>
      </c>
      <c r="Q360" s="112">
        <v>0.72916666666666663</v>
      </c>
      <c r="R360" s="419" t="s">
        <v>1069</v>
      </c>
      <c r="S360" s="237" t="s">
        <v>1069</v>
      </c>
      <c r="T360" s="31">
        <v>130.69999999999999</v>
      </c>
      <c r="U360" s="251">
        <v>168.1</v>
      </c>
      <c r="V360" s="31">
        <v>37.400000000000006</v>
      </c>
      <c r="W360" s="464">
        <v>18</v>
      </c>
      <c r="X360" s="457">
        <v>2077.7777777777783</v>
      </c>
      <c r="Y360" s="281" t="str">
        <f t="shared" si="359"/>
        <v xml:space="preserve">  </v>
      </c>
      <c r="Z360" s="237" t="s">
        <v>1069</v>
      </c>
      <c r="AA360" s="237">
        <v>124.8</v>
      </c>
      <c r="AB360" s="251">
        <v>164.70000000000002</v>
      </c>
      <c r="AC360" s="237">
        <v>39.90000000000002</v>
      </c>
      <c r="AD360" s="31">
        <v>16</v>
      </c>
      <c r="AE360" s="31">
        <v>2493.7500000000014</v>
      </c>
      <c r="AF360" s="281" t="str">
        <f t="shared" si="360"/>
        <v xml:space="preserve">  </v>
      </c>
      <c r="AG360" s="237" t="s">
        <v>1069</v>
      </c>
      <c r="AH360" s="31">
        <v>133.5</v>
      </c>
      <c r="AI360" s="251">
        <v>169.8</v>
      </c>
      <c r="AJ360" s="237">
        <v>36.300000000000011</v>
      </c>
      <c r="AK360" s="237">
        <v>20</v>
      </c>
      <c r="AL360" s="31">
        <v>1815.0000000000005</v>
      </c>
      <c r="AM360" s="281" t="str">
        <f t="shared" si="358"/>
        <v xml:space="preserve">  </v>
      </c>
      <c r="AN360" s="31">
        <v>2128.8425925925931</v>
      </c>
      <c r="AO360" s="31">
        <v>342.24421413524891</v>
      </c>
      <c r="AP360" s="31">
        <v>16.07653921084178</v>
      </c>
      <c r="AQ360" s="237">
        <v>3</v>
      </c>
      <c r="AR360" s="429" t="str">
        <f t="shared" si="361"/>
        <v xml:space="preserve">  </v>
      </c>
      <c r="AS360" s="498"/>
      <c r="AT360" s="662" t="s">
        <v>178</v>
      </c>
      <c r="AU360" s="662" t="s">
        <v>178</v>
      </c>
      <c r="AV360" s="662" t="s">
        <v>178</v>
      </c>
      <c r="AW360" s="661" t="s">
        <v>2720</v>
      </c>
      <c r="AX360" s="661" t="s">
        <v>2720</v>
      </c>
      <c r="AY360" s="10"/>
      <c r="AZ360" s="334"/>
      <c r="BA360" s="662" t="s">
        <v>178</v>
      </c>
      <c r="BB360" s="662" t="s">
        <v>178</v>
      </c>
      <c r="BC360" s="662" t="s">
        <v>178</v>
      </c>
      <c r="BD360" s="661" t="s">
        <v>2720</v>
      </c>
      <c r="BE360" s="661" t="s">
        <v>2720</v>
      </c>
      <c r="BF360" s="10" t="str">
        <f t="shared" si="363"/>
        <v xml:space="preserve">  </v>
      </c>
      <c r="BG360" s="334"/>
      <c r="BH360" s="852" t="s">
        <v>178</v>
      </c>
      <c r="BI360" s="18" t="s">
        <v>1069</v>
      </c>
      <c r="BJ360" s="28">
        <v>5.3172736261392135</v>
      </c>
      <c r="BK360" s="28"/>
      <c r="BL360" s="28">
        <v>0.1</v>
      </c>
      <c r="BM360" s="28">
        <v>1</v>
      </c>
      <c r="BN360" s="31" t="str">
        <f t="shared" si="372"/>
        <v xml:space="preserve">  </v>
      </c>
      <c r="BP360" s="417" t="s">
        <v>1069</v>
      </c>
      <c r="BQ360" s="716">
        <v>2.5982411255266829E-2</v>
      </c>
      <c r="BS360" s="715">
        <v>6.0000000000000001E-3</v>
      </c>
      <c r="BT360" s="716">
        <v>0.01</v>
      </c>
      <c r="BU360" s="31" t="str">
        <f t="shared" si="373"/>
        <v xml:space="preserve">  </v>
      </c>
      <c r="BV360" s="520"/>
      <c r="BW360" s="31">
        <f t="shared" si="377"/>
        <v>0.4886416062460987</v>
      </c>
      <c r="BX360" s="336"/>
      <c r="BY360" s="33">
        <v>91.372642504155806</v>
      </c>
      <c r="BZ360" s="31"/>
      <c r="CA360" s="680">
        <v>2</v>
      </c>
      <c r="CB360" s="680">
        <v>13</v>
      </c>
      <c r="CC360" s="680" t="str">
        <f t="shared" si="378"/>
        <v xml:space="preserve">  </v>
      </c>
      <c r="CD360" s="498"/>
      <c r="CE360" s="31">
        <v>189.85204609196822</v>
      </c>
      <c r="CF360" s="457"/>
      <c r="CG360" s="660">
        <v>0.5</v>
      </c>
      <c r="CH360" s="660">
        <v>3</v>
      </c>
      <c r="CI360" s="31" t="str">
        <f t="shared" si="365"/>
        <v xml:space="preserve">  </v>
      </c>
      <c r="CJ360" s="658"/>
      <c r="CK360" s="28">
        <v>0.58276508167154129</v>
      </c>
      <c r="CL360" s="227"/>
      <c r="CM360" s="227">
        <v>0.6</v>
      </c>
      <c r="CN360" s="227">
        <v>0.8</v>
      </c>
      <c r="CO360" s="31" t="str">
        <f t="shared" si="362"/>
        <v>&lt;MDL</v>
      </c>
      <c r="CP360" s="658"/>
      <c r="CQ360" s="28">
        <v>1.453270422418407</v>
      </c>
      <c r="CR360" s="28"/>
      <c r="CS360" s="227">
        <v>0.1</v>
      </c>
      <c r="CT360" s="464">
        <v>0.13</v>
      </c>
      <c r="CU360" s="31" t="str">
        <f t="shared" si="366"/>
        <v xml:space="preserve">  </v>
      </c>
      <c r="CW360" s="895" t="s">
        <v>79</v>
      </c>
      <c r="CX360" s="227">
        <v>3.7999712930102896</v>
      </c>
      <c r="CY360" s="227"/>
      <c r="CZ360" s="10">
        <v>1.2</v>
      </c>
      <c r="DA360" s="910">
        <v>0.7</v>
      </c>
      <c r="DB360" s="675" t="str">
        <f t="shared" si="380"/>
        <v xml:space="preserve">  </v>
      </c>
      <c r="DC360" s="519"/>
      <c r="DD360" s="28">
        <v>6.8969478968136775</v>
      </c>
      <c r="DE360" s="28"/>
      <c r="DF360" s="28">
        <v>0.2</v>
      </c>
      <c r="DG360" s="28">
        <v>0.12</v>
      </c>
      <c r="DH360" s="28" t="str">
        <f t="shared" si="369"/>
        <v xml:space="preserve">  </v>
      </c>
      <c r="DI360" s="335"/>
      <c r="DJ360" s="31">
        <f t="shared" si="381"/>
        <v>4.1587626108519942</v>
      </c>
      <c r="DK360" s="550">
        <f t="shared" si="382"/>
        <v>3.6328014571265959</v>
      </c>
      <c r="DL360" s="67"/>
    </row>
    <row r="361" spans="1:116" ht="15" x14ac:dyDescent="0.25">
      <c r="A361" s="536" t="s">
        <v>2369</v>
      </c>
      <c r="B361" s="173" t="s">
        <v>1498</v>
      </c>
      <c r="C361" s="419" t="s">
        <v>584</v>
      </c>
      <c r="D361" s="419">
        <v>9</v>
      </c>
      <c r="E361" s="213">
        <v>1601506</v>
      </c>
      <c r="F361" s="421">
        <v>1</v>
      </c>
      <c r="G361" s="420">
        <v>11451800</v>
      </c>
      <c r="H361" s="420">
        <v>201601201440</v>
      </c>
      <c r="I361" s="420" t="s">
        <v>656</v>
      </c>
      <c r="J361" s="420"/>
      <c r="K361" s="663" t="s">
        <v>1655</v>
      </c>
      <c r="L361" s="163" t="s">
        <v>1656</v>
      </c>
      <c r="M361" s="419" t="s">
        <v>1028</v>
      </c>
      <c r="N361" s="419"/>
      <c r="O361" s="419"/>
      <c r="P361" s="117">
        <v>42389</v>
      </c>
      <c r="Q361" s="112">
        <v>0.61111111111111105</v>
      </c>
      <c r="R361" s="419" t="s">
        <v>1070</v>
      </c>
      <c r="S361" s="237" t="s">
        <v>1070</v>
      </c>
      <c r="T361" s="31">
        <v>126.9</v>
      </c>
      <c r="U361" s="251">
        <v>147.10000000000002</v>
      </c>
      <c r="V361" s="31">
        <v>20.200000000000017</v>
      </c>
      <c r="W361" s="464">
        <v>86</v>
      </c>
      <c r="X361" s="457">
        <v>234.88372093023278</v>
      </c>
      <c r="Y361" s="281" t="str">
        <f t="shared" si="359"/>
        <v xml:space="preserve">  </v>
      </c>
      <c r="Z361" s="237" t="s">
        <v>1070</v>
      </c>
      <c r="AA361" s="237">
        <v>131.5</v>
      </c>
      <c r="AB361" s="251">
        <v>150.79999999999998</v>
      </c>
      <c r="AC361" s="237">
        <v>19.299999999999983</v>
      </c>
      <c r="AD361" s="31">
        <v>82</v>
      </c>
      <c r="AE361" s="31">
        <v>235.36585365853637</v>
      </c>
      <c r="AF361" s="281" t="str">
        <f t="shared" si="360"/>
        <v xml:space="preserve">  </v>
      </c>
      <c r="AG361" s="237" t="s">
        <v>1070</v>
      </c>
      <c r="AH361" s="31">
        <v>133.1</v>
      </c>
      <c r="AI361" s="251">
        <v>157.1</v>
      </c>
      <c r="AJ361" s="237">
        <v>24</v>
      </c>
      <c r="AK361" s="237">
        <v>122</v>
      </c>
      <c r="AL361" s="31">
        <v>196.72131147540983</v>
      </c>
      <c r="AM361" s="281" t="str">
        <f t="shared" si="358"/>
        <v xml:space="preserve">  </v>
      </c>
      <c r="AN361" s="31">
        <v>222.32362868805967</v>
      </c>
      <c r="AO361" s="31">
        <v>22.173567552037824</v>
      </c>
      <c r="AP361" s="31">
        <v>9.9735541754535522</v>
      </c>
      <c r="AQ361" s="237">
        <v>3</v>
      </c>
      <c r="AR361" s="429" t="str">
        <f t="shared" si="361"/>
        <v xml:space="preserve">  </v>
      </c>
      <c r="AS361" s="498"/>
      <c r="AT361" s="662" t="s">
        <v>178</v>
      </c>
      <c r="AU361" s="662" t="s">
        <v>178</v>
      </c>
      <c r="AV361" s="662" t="s">
        <v>178</v>
      </c>
      <c r="AW361" s="661" t="s">
        <v>2720</v>
      </c>
      <c r="AX361" s="661" t="s">
        <v>2720</v>
      </c>
      <c r="AY361" s="10"/>
      <c r="AZ361" s="334"/>
      <c r="BA361" s="662" t="s">
        <v>178</v>
      </c>
      <c r="BB361" s="662" t="s">
        <v>178</v>
      </c>
      <c r="BC361" s="662" t="s">
        <v>178</v>
      </c>
      <c r="BD361" s="661" t="s">
        <v>2720</v>
      </c>
      <c r="BE361" s="661" t="s">
        <v>2720</v>
      </c>
      <c r="BF361" s="10" t="str">
        <f t="shared" si="363"/>
        <v xml:space="preserve">  </v>
      </c>
      <c r="BG361" s="334"/>
      <c r="BH361" s="852" t="s">
        <v>178</v>
      </c>
      <c r="BI361" s="18" t="s">
        <v>1070</v>
      </c>
      <c r="BJ361" s="28">
        <v>8.9203438679542284</v>
      </c>
      <c r="BK361" s="28"/>
      <c r="BL361" s="28">
        <v>0.1</v>
      </c>
      <c r="BM361" s="28">
        <v>1</v>
      </c>
      <c r="BN361" s="31" t="str">
        <f t="shared" si="372"/>
        <v xml:space="preserve">  </v>
      </c>
      <c r="BP361" s="417" t="s">
        <v>1070</v>
      </c>
      <c r="BQ361" s="716">
        <v>5.7206997744938745E-2</v>
      </c>
      <c r="BS361" s="715">
        <v>6.0000000000000001E-3</v>
      </c>
      <c r="BT361" s="716">
        <v>0.01</v>
      </c>
      <c r="BU361" s="31" t="str">
        <f t="shared" si="373"/>
        <v xml:space="preserve">  </v>
      </c>
      <c r="BV361" s="520"/>
      <c r="BW361" s="31">
        <f t="shared" si="377"/>
        <v>0.64130933282125224</v>
      </c>
      <c r="BX361" s="336"/>
      <c r="BY361" s="33">
        <v>185.6222622184396</v>
      </c>
      <c r="BZ361" s="31"/>
      <c r="CA361" s="680">
        <v>2</v>
      </c>
      <c r="CB361" s="680">
        <v>13</v>
      </c>
      <c r="CC361" s="680" t="str">
        <f t="shared" si="378"/>
        <v xml:space="preserve">  </v>
      </c>
      <c r="CD361" s="498"/>
      <c r="CE361" s="31">
        <v>43.599647637354458</v>
      </c>
      <c r="CF361" s="457"/>
      <c r="CG361" s="660">
        <v>0.5</v>
      </c>
      <c r="CH361" s="660">
        <v>3</v>
      </c>
      <c r="CI361" s="31" t="str">
        <f t="shared" si="365"/>
        <v xml:space="preserve">  </v>
      </c>
      <c r="CJ361" s="658"/>
      <c r="CK361" s="227">
        <v>0.99603553710319004</v>
      </c>
      <c r="CL361" s="227"/>
      <c r="CM361" s="227">
        <v>0.6</v>
      </c>
      <c r="CN361" s="227">
        <v>0.8</v>
      </c>
      <c r="CO361" s="31" t="str">
        <f t="shared" si="362"/>
        <v xml:space="preserve">  </v>
      </c>
      <c r="CP361" s="658"/>
      <c r="CQ361" s="28">
        <v>0.2344327544645311</v>
      </c>
      <c r="CR361" s="28"/>
      <c r="CS361" s="227">
        <v>0.1</v>
      </c>
      <c r="CT361" s="464">
        <v>0.13</v>
      </c>
      <c r="CU361" s="31" t="str">
        <f t="shared" si="366"/>
        <v xml:space="preserve">  </v>
      </c>
      <c r="CW361" s="336">
        <f t="shared" ref="CW361:CW377" si="383">CK361/BY361*100</f>
        <v>0.53659271533446729</v>
      </c>
      <c r="CX361" s="227">
        <v>4.4283681851126078</v>
      </c>
      <c r="CY361" s="227"/>
      <c r="CZ361" s="10">
        <v>1.2</v>
      </c>
      <c r="DA361" s="910">
        <v>0.7</v>
      </c>
      <c r="DB361" s="675" t="str">
        <f t="shared" si="380"/>
        <v xml:space="preserve">  </v>
      </c>
      <c r="DC361" s="519"/>
      <c r="DD361" s="28">
        <v>0.87115439707133269</v>
      </c>
      <c r="DE361" s="28"/>
      <c r="DF361" s="28">
        <v>0.2</v>
      </c>
      <c r="DG361" s="28">
        <v>0.12</v>
      </c>
      <c r="DH361" s="28" t="str">
        <f t="shared" si="369"/>
        <v xml:space="preserve">  </v>
      </c>
      <c r="DI361" s="335"/>
      <c r="DJ361" s="31">
        <f t="shared" si="381"/>
        <v>2.3856880808301542</v>
      </c>
      <c r="DK361" s="550">
        <f t="shared" si="382"/>
        <v>1.9980766916220716</v>
      </c>
      <c r="DL361" s="67"/>
    </row>
    <row r="362" spans="1:116" ht="45" x14ac:dyDescent="0.25">
      <c r="A362" s="536" t="s">
        <v>2370</v>
      </c>
      <c r="B362" s="173" t="s">
        <v>1499</v>
      </c>
      <c r="C362" s="419" t="s">
        <v>584</v>
      </c>
      <c r="D362" s="419">
        <v>9</v>
      </c>
      <c r="E362" s="213">
        <v>1601657</v>
      </c>
      <c r="F362" s="421">
        <v>1</v>
      </c>
      <c r="G362" s="420">
        <v>11452600</v>
      </c>
      <c r="H362" s="420">
        <v>201601181230</v>
      </c>
      <c r="I362" s="420" t="s">
        <v>656</v>
      </c>
      <c r="J362" s="420"/>
      <c r="K362" s="663" t="s">
        <v>2556</v>
      </c>
      <c r="L362" s="163" t="s">
        <v>1658</v>
      </c>
      <c r="M362" s="419" t="s">
        <v>1087</v>
      </c>
      <c r="N362" s="419"/>
      <c r="O362" s="419"/>
      <c r="P362" s="117">
        <v>42387</v>
      </c>
      <c r="Q362" s="112">
        <v>0.52083333333333337</v>
      </c>
      <c r="R362" s="419" t="s">
        <v>1071</v>
      </c>
      <c r="S362" s="237" t="s">
        <v>1071</v>
      </c>
      <c r="T362" s="31">
        <v>130.80000000000001</v>
      </c>
      <c r="U362" s="251">
        <v>150.60000000000002</v>
      </c>
      <c r="V362" s="31">
        <v>19.800000000000011</v>
      </c>
      <c r="W362" s="464">
        <v>94</v>
      </c>
      <c r="X362" s="457">
        <v>210.63829787234056</v>
      </c>
      <c r="Y362" s="281" t="str">
        <f t="shared" si="359"/>
        <v xml:space="preserve">  </v>
      </c>
      <c r="Z362" s="237" t="s">
        <v>1071</v>
      </c>
      <c r="AA362" s="237">
        <v>131.80000000000001</v>
      </c>
      <c r="AB362" s="251">
        <v>150.69999999999999</v>
      </c>
      <c r="AC362" s="237">
        <v>18.899999999999977</v>
      </c>
      <c r="AD362" s="31">
        <v>90</v>
      </c>
      <c r="AE362" s="31">
        <v>209.99999999999974</v>
      </c>
      <c r="AF362" s="281" t="str">
        <f t="shared" si="360"/>
        <v xml:space="preserve">  </v>
      </c>
      <c r="AG362" s="237" t="s">
        <v>1071</v>
      </c>
      <c r="AH362" s="31">
        <v>123.8</v>
      </c>
      <c r="AI362" s="251">
        <v>141.9</v>
      </c>
      <c r="AJ362" s="237">
        <v>18.100000000000009</v>
      </c>
      <c r="AK362" s="237">
        <v>84</v>
      </c>
      <c r="AL362" s="31">
        <v>215.47619047619057</v>
      </c>
      <c r="AM362" s="281" t="str">
        <f t="shared" si="358"/>
        <v xml:space="preserve">  </v>
      </c>
      <c r="AN362" s="31">
        <v>212.03816278284364</v>
      </c>
      <c r="AO362" s="31">
        <v>2.9944752225764173</v>
      </c>
      <c r="AP362" s="31">
        <v>1.4122340918616492</v>
      </c>
      <c r="AQ362" s="237">
        <v>3</v>
      </c>
      <c r="AR362" s="429" t="str">
        <f t="shared" si="361"/>
        <v xml:space="preserve">  </v>
      </c>
      <c r="AS362" s="498"/>
      <c r="AT362" s="662" t="s">
        <v>178</v>
      </c>
      <c r="AU362" s="662" t="s">
        <v>178</v>
      </c>
      <c r="AV362" s="662" t="s">
        <v>178</v>
      </c>
      <c r="AW362" s="661" t="s">
        <v>2720</v>
      </c>
      <c r="AX362" s="661" t="s">
        <v>2720</v>
      </c>
      <c r="AY362" s="10"/>
      <c r="AZ362" s="334"/>
      <c r="BA362" s="662" t="s">
        <v>178</v>
      </c>
      <c r="BB362" s="662" t="s">
        <v>178</v>
      </c>
      <c r="BC362" s="662" t="s">
        <v>178</v>
      </c>
      <c r="BD362" s="661" t="s">
        <v>2720</v>
      </c>
      <c r="BE362" s="661" t="s">
        <v>2720</v>
      </c>
      <c r="BF362" s="10" t="str">
        <f t="shared" si="363"/>
        <v xml:space="preserve">  </v>
      </c>
      <c r="BG362" s="334"/>
      <c r="BH362" s="852" t="s">
        <v>178</v>
      </c>
      <c r="BI362" s="18" t="s">
        <v>1071</v>
      </c>
      <c r="BJ362" s="28">
        <v>5.6401934469152257</v>
      </c>
      <c r="BK362" s="28"/>
      <c r="BL362" s="28">
        <v>0.1</v>
      </c>
      <c r="BM362" s="28">
        <v>1</v>
      </c>
      <c r="BN362" s="31" t="str">
        <f t="shared" si="372"/>
        <v xml:space="preserve">  </v>
      </c>
      <c r="BP362" s="417" t="s">
        <v>1071</v>
      </c>
      <c r="BQ362" s="716">
        <v>4.5131179244968483E-2</v>
      </c>
      <c r="BS362" s="715">
        <v>6.0000000000000001E-3</v>
      </c>
      <c r="BT362" s="716">
        <v>0.01</v>
      </c>
      <c r="BU362" s="31" t="str">
        <f t="shared" si="373"/>
        <v xml:space="preserve">  </v>
      </c>
      <c r="BV362" s="520"/>
      <c r="BW362" s="31">
        <f t="shared" si="377"/>
        <v>0.8001707684273125</v>
      </c>
      <c r="BX362" s="336"/>
      <c r="BY362" s="33">
        <v>375.84453493613006</v>
      </c>
      <c r="BZ362" s="31"/>
      <c r="CA362" s="680">
        <v>2</v>
      </c>
      <c r="CB362" s="680">
        <v>13</v>
      </c>
      <c r="CC362" s="680" t="str">
        <f t="shared" si="378"/>
        <v xml:space="preserve">  </v>
      </c>
      <c r="CD362" s="498"/>
      <c r="CE362" s="31">
        <v>79.167253103567873</v>
      </c>
      <c r="CF362" s="457"/>
      <c r="CG362" s="660">
        <v>0.5</v>
      </c>
      <c r="CH362" s="660">
        <v>3</v>
      </c>
      <c r="CI362" s="31" t="str">
        <f t="shared" si="365"/>
        <v xml:space="preserve">  </v>
      </c>
      <c r="CJ362" s="658"/>
      <c r="CK362" s="227">
        <v>1.1612002051234096</v>
      </c>
      <c r="CL362" s="227">
        <v>2.9606414554695482E-2</v>
      </c>
      <c r="CM362" s="227">
        <v>0.6</v>
      </c>
      <c r="CN362" s="227">
        <v>0.8</v>
      </c>
      <c r="CO362" s="31" t="str">
        <f t="shared" si="362"/>
        <v xml:space="preserve">  </v>
      </c>
      <c r="CP362" s="658"/>
      <c r="CQ362" s="28">
        <v>0.24385204307591601</v>
      </c>
      <c r="CR362" s="28">
        <v>6.2173470564860639E-3</v>
      </c>
      <c r="CS362" s="227">
        <v>0.1</v>
      </c>
      <c r="CT362" s="464">
        <v>0.13</v>
      </c>
      <c r="CU362" s="31" t="str">
        <f t="shared" si="366"/>
        <v xml:space="preserve">  </v>
      </c>
      <c r="CW362" s="336">
        <f t="shared" si="383"/>
        <v>0.30895758676409668</v>
      </c>
      <c r="CX362" s="227">
        <v>7.2044922630725825</v>
      </c>
      <c r="CY362" s="227"/>
      <c r="CZ362" s="10">
        <v>1.2</v>
      </c>
      <c r="DA362" s="910">
        <v>0.7</v>
      </c>
      <c r="DB362" s="675" t="str">
        <f t="shared" si="380"/>
        <v xml:space="preserve">  </v>
      </c>
      <c r="DC362" s="519"/>
      <c r="DD362" s="28">
        <v>1.5523965471620691</v>
      </c>
      <c r="DE362" s="28"/>
      <c r="DF362" s="28">
        <v>0.2</v>
      </c>
      <c r="DG362" s="28">
        <v>0.12</v>
      </c>
      <c r="DH362" s="28" t="str">
        <f t="shared" si="369"/>
        <v xml:space="preserve">  </v>
      </c>
      <c r="DI362" s="335"/>
      <c r="DJ362" s="31">
        <f t="shared" si="381"/>
        <v>1.9168809423547675</v>
      </c>
      <c r="DK362" s="550">
        <f t="shared" si="382"/>
        <v>1.9609074286450219</v>
      </c>
      <c r="DL362" s="67"/>
    </row>
    <row r="363" spans="1:116" ht="45" x14ac:dyDescent="0.25">
      <c r="A363" s="536" t="s">
        <v>2371</v>
      </c>
      <c r="B363" s="173" t="s">
        <v>1500</v>
      </c>
      <c r="C363" s="419" t="s">
        <v>584</v>
      </c>
      <c r="D363" s="419">
        <v>9</v>
      </c>
      <c r="E363" s="213">
        <v>1601656</v>
      </c>
      <c r="F363" s="421">
        <v>1</v>
      </c>
      <c r="G363" s="420">
        <v>11452600</v>
      </c>
      <c r="H363" s="420">
        <v>201601181540</v>
      </c>
      <c r="I363" s="420" t="s">
        <v>656</v>
      </c>
      <c r="J363" s="420"/>
      <c r="K363" s="663" t="s">
        <v>2556</v>
      </c>
      <c r="L363" s="163" t="s">
        <v>1658</v>
      </c>
      <c r="M363" s="419" t="s">
        <v>1087</v>
      </c>
      <c r="N363" s="419"/>
      <c r="O363" s="419"/>
      <c r="P363" s="117">
        <v>42387</v>
      </c>
      <c r="Q363" s="112">
        <v>0.65277777777777779</v>
      </c>
      <c r="R363" s="419" t="s">
        <v>1072</v>
      </c>
      <c r="S363" s="237" t="s">
        <v>1072</v>
      </c>
      <c r="T363" s="31">
        <v>123.9</v>
      </c>
      <c r="U363" s="251">
        <v>153.9</v>
      </c>
      <c r="V363" s="31">
        <v>30</v>
      </c>
      <c r="W363" s="464">
        <v>92</v>
      </c>
      <c r="X363" s="457">
        <v>326.08695652173913</v>
      </c>
      <c r="Y363" s="281" t="str">
        <f t="shared" si="359"/>
        <v xml:space="preserve">  </v>
      </c>
      <c r="Z363" s="237" t="s">
        <v>1072</v>
      </c>
      <c r="AA363" s="237">
        <v>127</v>
      </c>
      <c r="AB363" s="251">
        <v>161.20000000000002</v>
      </c>
      <c r="AC363" s="237">
        <v>34.200000000000017</v>
      </c>
      <c r="AD363" s="31">
        <v>104</v>
      </c>
      <c r="AE363" s="31">
        <v>328.84615384615404</v>
      </c>
      <c r="AF363" s="281" t="str">
        <f t="shared" si="360"/>
        <v xml:space="preserve">  </v>
      </c>
      <c r="AG363" s="237" t="s">
        <v>1072</v>
      </c>
      <c r="AH363" s="31">
        <v>123.1</v>
      </c>
      <c r="AI363" s="251">
        <v>150.10000000000002</v>
      </c>
      <c r="AJ363" s="237">
        <v>27.000000000000028</v>
      </c>
      <c r="AK363" s="237">
        <v>84</v>
      </c>
      <c r="AL363" s="31">
        <v>321.42857142857173</v>
      </c>
      <c r="AM363" s="281" t="str">
        <f t="shared" si="358"/>
        <v xml:space="preserve">  </v>
      </c>
      <c r="AN363" s="31">
        <v>325.45389393215493</v>
      </c>
      <c r="AO363" s="31">
        <v>3.749094345592654</v>
      </c>
      <c r="AP363" s="31">
        <v>1.1519586692590629</v>
      </c>
      <c r="AQ363" s="237">
        <v>3</v>
      </c>
      <c r="AR363" s="429" t="str">
        <f t="shared" si="361"/>
        <v xml:space="preserve">  </v>
      </c>
      <c r="AS363" s="498"/>
      <c r="AT363" s="662" t="s">
        <v>178</v>
      </c>
      <c r="AU363" s="662" t="s">
        <v>178</v>
      </c>
      <c r="AV363" s="662" t="s">
        <v>178</v>
      </c>
      <c r="AW363" s="661" t="s">
        <v>2720</v>
      </c>
      <c r="AX363" s="661" t="s">
        <v>2720</v>
      </c>
      <c r="AY363" s="10"/>
      <c r="AZ363" s="334"/>
      <c r="BA363" s="662" t="s">
        <v>178</v>
      </c>
      <c r="BB363" s="662" t="s">
        <v>178</v>
      </c>
      <c r="BC363" s="662" t="s">
        <v>178</v>
      </c>
      <c r="BD363" s="661" t="s">
        <v>2720</v>
      </c>
      <c r="BE363" s="661" t="s">
        <v>2720</v>
      </c>
      <c r="BF363" s="10" t="str">
        <f t="shared" si="363"/>
        <v xml:space="preserve">  </v>
      </c>
      <c r="BG363" s="334"/>
      <c r="BH363" s="852" t="s">
        <v>178</v>
      </c>
      <c r="BI363" s="18" t="s">
        <v>1072</v>
      </c>
      <c r="BJ363" s="28">
        <v>8.3273456708770137</v>
      </c>
      <c r="BK363" s="28"/>
      <c r="BL363" s="28">
        <v>0.1</v>
      </c>
      <c r="BM363" s="28">
        <v>1</v>
      </c>
      <c r="BN363" s="31" t="str">
        <f t="shared" si="372"/>
        <v xml:space="preserve">  </v>
      </c>
      <c r="BP363" s="417" t="s">
        <v>1072</v>
      </c>
      <c r="BQ363" s="716">
        <v>4.9415842423019385E-2</v>
      </c>
      <c r="BS363" s="715">
        <v>6.0000000000000001E-3</v>
      </c>
      <c r="BT363" s="716">
        <v>0.01</v>
      </c>
      <c r="BU363" s="31" t="str">
        <f t="shared" si="373"/>
        <v xml:space="preserve">  </v>
      </c>
      <c r="BV363" s="520"/>
      <c r="BW363" s="31">
        <f t="shared" si="377"/>
        <v>0.59341649039309119</v>
      </c>
      <c r="BX363" s="336"/>
      <c r="BY363" s="33">
        <v>122.71529180216559</v>
      </c>
      <c r="BZ363" s="31"/>
      <c r="CA363" s="680">
        <v>2</v>
      </c>
      <c r="CB363" s="680">
        <v>13</v>
      </c>
      <c r="CC363" s="680" t="str">
        <f t="shared" si="378"/>
        <v xml:space="preserve">  </v>
      </c>
      <c r="CD363" s="498"/>
      <c r="CE363" s="31">
        <v>40.015856022445305</v>
      </c>
      <c r="CF363" s="457"/>
      <c r="CG363" s="660">
        <v>0.5</v>
      </c>
      <c r="CH363" s="660">
        <v>3</v>
      </c>
      <c r="CI363" s="31" t="str">
        <f t="shared" si="365"/>
        <v xml:space="preserve">  </v>
      </c>
      <c r="CJ363" s="658"/>
      <c r="CK363" s="227">
        <v>1.046388842823696</v>
      </c>
      <c r="CL363" s="227"/>
      <c r="CM363" s="227">
        <v>0.6</v>
      </c>
      <c r="CN363" s="227">
        <v>0.8</v>
      </c>
      <c r="CO363" s="31" t="str">
        <f t="shared" si="362"/>
        <v xml:space="preserve">  </v>
      </c>
      <c r="CP363" s="658"/>
      <c r="CQ363" s="28">
        <v>0.34410094639010008</v>
      </c>
      <c r="CR363" s="28"/>
      <c r="CS363" s="227">
        <v>0.1</v>
      </c>
      <c r="CT363" s="464">
        <v>0.13</v>
      </c>
      <c r="CU363" s="31" t="str">
        <f t="shared" si="366"/>
        <v xml:space="preserve">  </v>
      </c>
      <c r="CW363" s="336">
        <f t="shared" si="383"/>
        <v>0.85269637341581095</v>
      </c>
      <c r="CX363" s="227">
        <v>7.3422274716130156</v>
      </c>
      <c r="CY363" s="227"/>
      <c r="CZ363" s="10">
        <v>1.2</v>
      </c>
      <c r="DA363" s="910">
        <v>0.7</v>
      </c>
      <c r="DB363" s="675" t="str">
        <f t="shared" si="380"/>
        <v xml:space="preserve">  </v>
      </c>
      <c r="DC363" s="519"/>
      <c r="DD363" s="28">
        <v>2.3600016873041856</v>
      </c>
      <c r="DE363" s="28"/>
      <c r="DF363" s="28">
        <v>0.2</v>
      </c>
      <c r="DG363" s="28">
        <v>0.12</v>
      </c>
      <c r="DH363" s="28" t="str">
        <f t="shared" si="369"/>
        <v xml:space="preserve">  </v>
      </c>
      <c r="DI363" s="335"/>
      <c r="DJ363" s="31">
        <f t="shared" si="381"/>
        <v>5.9831398057951279</v>
      </c>
      <c r="DK363" s="550">
        <f t="shared" si="382"/>
        <v>5.8976663799980598</v>
      </c>
      <c r="DL363" s="67"/>
    </row>
    <row r="364" spans="1:116" ht="45" x14ac:dyDescent="0.25">
      <c r="A364" s="536" t="s">
        <v>2372</v>
      </c>
      <c r="B364" s="173" t="s">
        <v>1501</v>
      </c>
      <c r="C364" s="419" t="s">
        <v>584</v>
      </c>
      <c r="D364" s="419">
        <v>9</v>
      </c>
      <c r="E364" s="213">
        <v>1601655</v>
      </c>
      <c r="F364" s="421">
        <v>1</v>
      </c>
      <c r="G364" s="420">
        <v>11452600</v>
      </c>
      <c r="H364" s="420">
        <v>201601191040</v>
      </c>
      <c r="I364" s="420" t="s">
        <v>656</v>
      </c>
      <c r="J364" s="420"/>
      <c r="K364" s="663" t="s">
        <v>2556</v>
      </c>
      <c r="L364" s="163" t="s">
        <v>1658</v>
      </c>
      <c r="M364" s="419" t="s">
        <v>1087</v>
      </c>
      <c r="N364" s="419"/>
      <c r="O364" s="419"/>
      <c r="P364" s="117">
        <v>42388</v>
      </c>
      <c r="Q364" s="112">
        <v>0.44444444444444442</v>
      </c>
      <c r="R364" s="419" t="s">
        <v>1073</v>
      </c>
      <c r="S364" s="237" t="s">
        <v>1073</v>
      </c>
      <c r="T364" s="31">
        <v>126.8</v>
      </c>
      <c r="U364" s="251">
        <v>164.3</v>
      </c>
      <c r="V364" s="31">
        <v>37.500000000000014</v>
      </c>
      <c r="W364" s="464">
        <v>52</v>
      </c>
      <c r="X364" s="457">
        <v>721.15384615384642</v>
      </c>
      <c r="Y364" s="281" t="str">
        <f t="shared" si="359"/>
        <v xml:space="preserve">  </v>
      </c>
      <c r="Z364" s="237" t="s">
        <v>1073</v>
      </c>
      <c r="AA364" s="237">
        <v>125.6</v>
      </c>
      <c r="AB364" s="251">
        <v>161.39999999999998</v>
      </c>
      <c r="AC364" s="237">
        <v>35.799999999999983</v>
      </c>
      <c r="AD364" s="31">
        <v>52</v>
      </c>
      <c r="AE364" s="31">
        <v>688.46153846153811</v>
      </c>
      <c r="AF364" s="281" t="str">
        <f t="shared" si="360"/>
        <v xml:space="preserve">  </v>
      </c>
      <c r="AG364" s="237" t="s">
        <v>1073</v>
      </c>
      <c r="AH364" s="31">
        <v>123.8</v>
      </c>
      <c r="AI364" s="251">
        <v>168.2</v>
      </c>
      <c r="AJ364" s="237">
        <v>44.399999999999991</v>
      </c>
      <c r="AK364" s="237">
        <v>62</v>
      </c>
      <c r="AL364" s="31">
        <v>716.1290322580644</v>
      </c>
      <c r="AM364" s="281" t="str">
        <f t="shared" si="358"/>
        <v xml:space="preserve">  </v>
      </c>
      <c r="AN364" s="31">
        <v>708.58147229114968</v>
      </c>
      <c r="AO364" s="31">
        <v>17.604573032390501</v>
      </c>
      <c r="AP364" s="31">
        <v>2.4844811388402976</v>
      </c>
      <c r="AQ364" s="237">
        <v>3</v>
      </c>
      <c r="AR364" s="429" t="str">
        <f t="shared" si="361"/>
        <v xml:space="preserve">  </v>
      </c>
      <c r="AS364" s="498"/>
      <c r="AT364" s="662" t="s">
        <v>178</v>
      </c>
      <c r="AU364" s="662" t="s">
        <v>178</v>
      </c>
      <c r="AV364" s="662" t="s">
        <v>178</v>
      </c>
      <c r="AW364" s="661" t="s">
        <v>2720</v>
      </c>
      <c r="AX364" s="661" t="s">
        <v>2720</v>
      </c>
      <c r="AY364" s="10"/>
      <c r="AZ364" s="334"/>
      <c r="BA364" s="662" t="s">
        <v>178</v>
      </c>
      <c r="BB364" s="662" t="s">
        <v>178</v>
      </c>
      <c r="BC364" s="662" t="s">
        <v>178</v>
      </c>
      <c r="BD364" s="661" t="s">
        <v>2720</v>
      </c>
      <c r="BE364" s="661" t="s">
        <v>2720</v>
      </c>
      <c r="BF364" s="10" t="str">
        <f t="shared" si="363"/>
        <v xml:space="preserve">  </v>
      </c>
      <c r="BG364" s="334"/>
      <c r="BH364" s="852" t="s">
        <v>178</v>
      </c>
      <c r="BI364" s="18" t="s">
        <v>1073</v>
      </c>
      <c r="BJ364" s="28">
        <v>7.3009945241885692</v>
      </c>
      <c r="BK364" s="28"/>
      <c r="BL364" s="28">
        <v>0.1</v>
      </c>
      <c r="BM364" s="28">
        <v>1</v>
      </c>
      <c r="BN364" s="31" t="str">
        <f t="shared" si="372"/>
        <v xml:space="preserve">  </v>
      </c>
      <c r="BP364" s="417" t="s">
        <v>1073</v>
      </c>
      <c r="BQ364" s="716">
        <v>5.9308144188512421E-2</v>
      </c>
      <c r="BS364" s="715">
        <v>6.0000000000000001E-3</v>
      </c>
      <c r="BT364" s="716">
        <v>0.01</v>
      </c>
      <c r="BU364" s="31" t="str">
        <f t="shared" si="373"/>
        <v xml:space="preserve">  </v>
      </c>
      <c r="BV364" s="520"/>
      <c r="BW364" s="31">
        <f t="shared" si="377"/>
        <v>0.812329662651047</v>
      </c>
      <c r="BX364" s="336"/>
      <c r="BY364" s="33">
        <v>232.48953771128339</v>
      </c>
      <c r="BZ364" s="31"/>
      <c r="CA364" s="680">
        <v>2</v>
      </c>
      <c r="CB364" s="680">
        <v>13</v>
      </c>
      <c r="CC364" s="680" t="str">
        <f t="shared" si="378"/>
        <v xml:space="preserve">  </v>
      </c>
      <c r="CD364" s="498"/>
      <c r="CE364" s="31">
        <v>167.66072431102174</v>
      </c>
      <c r="CF364" s="457"/>
      <c r="CG364" s="660">
        <v>0.5</v>
      </c>
      <c r="CH364" s="660">
        <v>3</v>
      </c>
      <c r="CI364" s="31" t="str">
        <f t="shared" si="365"/>
        <v xml:space="preserve">  </v>
      </c>
      <c r="CJ364" s="658"/>
      <c r="CK364" s="227">
        <v>1.2121936095449539</v>
      </c>
      <c r="CL364" s="227"/>
      <c r="CM364" s="227">
        <v>0.6</v>
      </c>
      <c r="CN364" s="227">
        <v>0.8</v>
      </c>
      <c r="CO364" s="31" t="str">
        <f t="shared" si="362"/>
        <v xml:space="preserve">  </v>
      </c>
      <c r="CP364" s="658"/>
      <c r="CQ364" s="28">
        <v>0.83454867734056437</v>
      </c>
      <c r="CR364" s="28"/>
      <c r="CS364" s="227">
        <v>0.1</v>
      </c>
      <c r="CT364" s="464">
        <v>0.13</v>
      </c>
      <c r="CU364" s="31" t="str">
        <f t="shared" si="366"/>
        <v xml:space="preserve">  </v>
      </c>
      <c r="CW364" s="336">
        <f t="shared" si="383"/>
        <v>0.52139705789699398</v>
      </c>
      <c r="CX364" s="227">
        <v>4.9062618573798886</v>
      </c>
      <c r="CY364" s="227"/>
      <c r="CZ364" s="10">
        <v>1.2</v>
      </c>
      <c r="DA364" s="910">
        <v>0.7</v>
      </c>
      <c r="DB364" s="675" t="str">
        <f t="shared" si="380"/>
        <v xml:space="preserve">  </v>
      </c>
      <c r="DC364" s="519"/>
      <c r="DD364" s="28">
        <v>3.5135165559301131</v>
      </c>
      <c r="DE364" s="28"/>
      <c r="DF364" s="28">
        <v>0.2</v>
      </c>
      <c r="DG364" s="28">
        <v>0.12</v>
      </c>
      <c r="DH364" s="28" t="str">
        <f t="shared" si="369"/>
        <v xml:space="preserve">  </v>
      </c>
      <c r="DI364" s="335"/>
      <c r="DJ364" s="31">
        <f t="shared" si="381"/>
        <v>2.110315115974259</v>
      </c>
      <c r="DK364" s="550">
        <f t="shared" si="382"/>
        <v>2.0956109848435984</v>
      </c>
      <c r="DL364" s="67"/>
    </row>
    <row r="365" spans="1:116" ht="45" x14ac:dyDescent="0.25">
      <c r="A365" s="536" t="s">
        <v>2373</v>
      </c>
      <c r="B365" s="173" t="s">
        <v>1502</v>
      </c>
      <c r="C365" s="419" t="s">
        <v>584</v>
      </c>
      <c r="D365" s="419">
        <v>9</v>
      </c>
      <c r="E365" s="213">
        <v>1601654</v>
      </c>
      <c r="F365" s="421">
        <v>1</v>
      </c>
      <c r="G365" s="420">
        <v>11452600</v>
      </c>
      <c r="H365" s="420">
        <v>201601201110</v>
      </c>
      <c r="I365" s="420" t="s">
        <v>656</v>
      </c>
      <c r="J365" s="420"/>
      <c r="K365" s="663" t="s">
        <v>2556</v>
      </c>
      <c r="L365" s="163" t="s">
        <v>1658</v>
      </c>
      <c r="M365" s="419" t="s">
        <v>1087</v>
      </c>
      <c r="N365" s="419"/>
      <c r="O365" s="419"/>
      <c r="P365" s="117">
        <v>42389</v>
      </c>
      <c r="Q365" s="112">
        <v>0.46527777777777773</v>
      </c>
      <c r="R365" s="419" t="s">
        <v>1074</v>
      </c>
      <c r="S365" s="237" t="s">
        <v>1074</v>
      </c>
      <c r="T365" s="31">
        <v>132.4</v>
      </c>
      <c r="U365" s="251">
        <v>191.1</v>
      </c>
      <c r="V365" s="31">
        <v>58.699999999999989</v>
      </c>
      <c r="W365" s="464">
        <v>70</v>
      </c>
      <c r="X365" s="457">
        <v>838.57142857142833</v>
      </c>
      <c r="Y365" s="281" t="str">
        <f t="shared" si="359"/>
        <v xml:space="preserve">  </v>
      </c>
      <c r="Z365" s="237" t="s">
        <v>1074</v>
      </c>
      <c r="AA365" s="237">
        <v>122.4</v>
      </c>
      <c r="AB365" s="251">
        <v>193.70000000000002</v>
      </c>
      <c r="AC365" s="237">
        <v>71.300000000000011</v>
      </c>
      <c r="AD365" s="31">
        <v>58</v>
      </c>
      <c r="AE365" s="31">
        <v>1229.3103448275863</v>
      </c>
      <c r="AF365" s="281" t="str">
        <f t="shared" si="360"/>
        <v xml:space="preserve">  </v>
      </c>
      <c r="AG365" s="237" t="s">
        <v>1074</v>
      </c>
      <c r="AH365" s="31">
        <v>123.8</v>
      </c>
      <c r="AI365" s="251">
        <v>182.9</v>
      </c>
      <c r="AJ365" s="237">
        <v>59.100000000000009</v>
      </c>
      <c r="AK365" s="237">
        <v>58</v>
      </c>
      <c r="AL365" s="31">
        <v>1018.9655172413794</v>
      </c>
      <c r="AM365" s="281" t="str">
        <f t="shared" si="358"/>
        <v xml:space="preserve">  </v>
      </c>
      <c r="AN365" s="31">
        <v>1028.9490968801313</v>
      </c>
      <c r="AO365" s="31">
        <v>195.56067873184864</v>
      </c>
      <c r="AP365" s="31">
        <v>19.005865239087793</v>
      </c>
      <c r="AQ365" s="237">
        <v>3</v>
      </c>
      <c r="AR365" s="429" t="str">
        <f t="shared" si="361"/>
        <v xml:space="preserve">  </v>
      </c>
      <c r="AS365" s="498"/>
      <c r="AT365" s="662" t="s">
        <v>178</v>
      </c>
      <c r="AU365" s="662" t="s">
        <v>178</v>
      </c>
      <c r="AV365" s="662" t="s">
        <v>178</v>
      </c>
      <c r="AW365" s="661" t="s">
        <v>2720</v>
      </c>
      <c r="AX365" s="661" t="s">
        <v>2720</v>
      </c>
      <c r="AY365" s="10"/>
      <c r="AZ365" s="334"/>
      <c r="BA365" s="662" t="s">
        <v>178</v>
      </c>
      <c r="BB365" s="662" t="s">
        <v>178</v>
      </c>
      <c r="BC365" s="662" t="s">
        <v>178</v>
      </c>
      <c r="BD365" s="661" t="s">
        <v>2720</v>
      </c>
      <c r="BE365" s="661" t="s">
        <v>2720</v>
      </c>
      <c r="BF365" s="10" t="str">
        <f t="shared" si="363"/>
        <v xml:space="preserve">  </v>
      </c>
      <c r="BG365" s="334"/>
      <c r="BH365" s="852" t="s">
        <v>178</v>
      </c>
      <c r="BI365" s="18" t="s">
        <v>1074</v>
      </c>
      <c r="BJ365" s="28">
        <v>4.0542091328757612</v>
      </c>
      <c r="BK365" s="28"/>
      <c r="BL365" s="28">
        <v>0.1</v>
      </c>
      <c r="BM365" s="28">
        <v>1</v>
      </c>
      <c r="BN365" s="31" t="str">
        <f t="shared" si="372"/>
        <v xml:space="preserve">  </v>
      </c>
      <c r="BP365" s="417" t="s">
        <v>1074</v>
      </c>
      <c r="BQ365" s="716">
        <v>3.0015681840332226E-2</v>
      </c>
      <c r="BS365" s="715">
        <v>6.0000000000000001E-3</v>
      </c>
      <c r="BT365" s="716">
        <v>0.01</v>
      </c>
      <c r="BU365" s="31" t="str">
        <f t="shared" si="373"/>
        <v xml:space="preserve">  </v>
      </c>
      <c r="BV365" s="520"/>
      <c r="BW365" s="31">
        <f t="shared" si="377"/>
        <v>0.7403584979603971</v>
      </c>
      <c r="BX365" s="336"/>
      <c r="BY365" s="33">
        <v>197.86645541225167</v>
      </c>
      <c r="BZ365" s="31"/>
      <c r="CA365" s="680">
        <v>2</v>
      </c>
      <c r="CB365" s="680">
        <v>13</v>
      </c>
      <c r="CC365" s="680" t="str">
        <f t="shared" si="378"/>
        <v xml:space="preserve">  </v>
      </c>
      <c r="CD365" s="498"/>
      <c r="CE365" s="31">
        <v>165.9251561814167</v>
      </c>
      <c r="CF365" s="457"/>
      <c r="CG365" s="660">
        <v>0.5</v>
      </c>
      <c r="CH365" s="660">
        <v>3</v>
      </c>
      <c r="CI365" s="31" t="str">
        <f t="shared" si="365"/>
        <v xml:space="preserve">  </v>
      </c>
      <c r="CJ365" s="658"/>
      <c r="CK365" s="28">
        <v>0.90582398303245215</v>
      </c>
      <c r="CL365" s="227"/>
      <c r="CM365" s="227">
        <v>0.6</v>
      </c>
      <c r="CN365" s="227">
        <v>0.8</v>
      </c>
      <c r="CO365" s="31" t="str">
        <f t="shared" si="362"/>
        <v xml:space="preserve">  </v>
      </c>
      <c r="CP365" s="337"/>
      <c r="CQ365" s="28">
        <v>1.1135387929347214</v>
      </c>
      <c r="CR365" s="28"/>
      <c r="CS365" s="227">
        <v>0.1</v>
      </c>
      <c r="CT365" s="464">
        <v>0.13</v>
      </c>
      <c r="CU365" s="31" t="str">
        <f t="shared" si="366"/>
        <v xml:space="preserve">  </v>
      </c>
      <c r="CW365" s="336">
        <f t="shared" si="383"/>
        <v>0.45779562844302341</v>
      </c>
      <c r="CX365" s="227">
        <v>5.0888689372068399</v>
      </c>
      <c r="CY365" s="227"/>
      <c r="CZ365" s="10">
        <v>1.2</v>
      </c>
      <c r="DA365" s="910">
        <v>0.7</v>
      </c>
      <c r="DB365" s="675" t="str">
        <f t="shared" si="380"/>
        <v xml:space="preserve">  </v>
      </c>
      <c r="DC365" s="519"/>
      <c r="DD365" s="28">
        <v>5.185381968774557</v>
      </c>
      <c r="DE365" s="28"/>
      <c r="DF365" s="28">
        <v>0.2</v>
      </c>
      <c r="DG365" s="28">
        <v>0.12</v>
      </c>
      <c r="DH365" s="28" t="str">
        <f t="shared" si="369"/>
        <v xml:space="preserve">  </v>
      </c>
      <c r="DI365" s="335"/>
      <c r="DJ365" s="31">
        <f t="shared" si="381"/>
        <v>2.5718704702139941</v>
      </c>
      <c r="DK365" s="550">
        <f t="shared" si="382"/>
        <v>3.1251330950112495</v>
      </c>
      <c r="DL365" s="67"/>
    </row>
    <row r="366" spans="1:116" ht="45" x14ac:dyDescent="0.25">
      <c r="A366" s="536" t="s">
        <v>2374</v>
      </c>
      <c r="B366" s="173" t="s">
        <v>1503</v>
      </c>
      <c r="C366" s="419" t="s">
        <v>584</v>
      </c>
      <c r="D366" s="419">
        <v>9</v>
      </c>
      <c r="E366" s="213">
        <v>1601653</v>
      </c>
      <c r="F366" s="421">
        <v>1</v>
      </c>
      <c r="G366" s="420">
        <v>11452600</v>
      </c>
      <c r="H366" s="420">
        <v>201601201230</v>
      </c>
      <c r="I366" s="420" t="s">
        <v>656</v>
      </c>
      <c r="J366" s="420"/>
      <c r="K366" s="663" t="s">
        <v>2556</v>
      </c>
      <c r="L366" s="163" t="s">
        <v>1658</v>
      </c>
      <c r="M366" s="419" t="s">
        <v>1087</v>
      </c>
      <c r="N366" s="419"/>
      <c r="O366" s="419"/>
      <c r="P366" s="117">
        <v>42389</v>
      </c>
      <c r="Q366" s="112">
        <v>0.52083333333333337</v>
      </c>
      <c r="R366" s="419" t="s">
        <v>1075</v>
      </c>
      <c r="S366" s="237" t="s">
        <v>1075</v>
      </c>
      <c r="T366" s="31">
        <v>133.80000000000001</v>
      </c>
      <c r="U366" s="251">
        <v>210.7</v>
      </c>
      <c r="V366" s="31">
        <v>76.899999999999977</v>
      </c>
      <c r="W366" s="464">
        <v>64</v>
      </c>
      <c r="X366" s="457">
        <v>1201.5624999999995</v>
      </c>
      <c r="Y366" s="281" t="str">
        <f t="shared" si="359"/>
        <v xml:space="preserve">  </v>
      </c>
      <c r="Z366" s="237" t="s">
        <v>1075</v>
      </c>
      <c r="AA366" s="237">
        <v>124.3</v>
      </c>
      <c r="AB366" s="251">
        <v>202.4</v>
      </c>
      <c r="AC366" s="237">
        <v>78.100000000000009</v>
      </c>
      <c r="AD366" s="31">
        <v>66</v>
      </c>
      <c r="AE366" s="31">
        <v>1183.3333333333335</v>
      </c>
      <c r="AF366" s="281" t="str">
        <f t="shared" si="360"/>
        <v xml:space="preserve">  </v>
      </c>
      <c r="AG366" s="237" t="s">
        <v>1075</v>
      </c>
      <c r="AH366" s="31">
        <v>124.8</v>
      </c>
      <c r="AI366" s="251">
        <v>204.9</v>
      </c>
      <c r="AJ366" s="237">
        <v>80.100000000000009</v>
      </c>
      <c r="AK366" s="237">
        <v>64</v>
      </c>
      <c r="AL366" s="31">
        <v>1251.5625</v>
      </c>
      <c r="AM366" s="281" t="str">
        <f t="shared" si="358"/>
        <v xml:space="preserve">  </v>
      </c>
      <c r="AN366" s="31">
        <v>1212.1527777777776</v>
      </c>
      <c r="AO366" s="31">
        <v>35.325915183683712</v>
      </c>
      <c r="AP366" s="31">
        <v>2.9143121091093986</v>
      </c>
      <c r="AQ366" s="237">
        <v>3</v>
      </c>
      <c r="AR366" s="429" t="str">
        <f t="shared" si="361"/>
        <v xml:space="preserve">  </v>
      </c>
      <c r="AS366" s="498"/>
      <c r="AT366" s="662" t="s">
        <v>178</v>
      </c>
      <c r="AU366" s="662" t="s">
        <v>178</v>
      </c>
      <c r="AV366" s="662" t="s">
        <v>178</v>
      </c>
      <c r="AW366" s="661" t="s">
        <v>2720</v>
      </c>
      <c r="AX366" s="661" t="s">
        <v>2720</v>
      </c>
      <c r="AY366" s="10"/>
      <c r="AZ366" s="334"/>
      <c r="BA366" s="662" t="s">
        <v>178</v>
      </c>
      <c r="BB366" s="662" t="s">
        <v>178</v>
      </c>
      <c r="BC366" s="662" t="s">
        <v>178</v>
      </c>
      <c r="BD366" s="661" t="s">
        <v>2720</v>
      </c>
      <c r="BE366" s="661" t="s">
        <v>2720</v>
      </c>
      <c r="BF366" s="10" t="str">
        <f t="shared" si="363"/>
        <v xml:space="preserve">  </v>
      </c>
      <c r="BG366" s="334"/>
      <c r="BH366" s="852" t="s">
        <v>178</v>
      </c>
      <c r="BI366" s="18" t="s">
        <v>1075</v>
      </c>
      <c r="BJ366" s="28">
        <v>5.4245264211970303</v>
      </c>
      <c r="BK366" s="28"/>
      <c r="BL366" s="28">
        <v>0.1</v>
      </c>
      <c r="BM366" s="28">
        <v>1</v>
      </c>
      <c r="BN366" s="31" t="str">
        <f t="shared" si="372"/>
        <v xml:space="preserve">  </v>
      </c>
      <c r="BP366" s="417" t="s">
        <v>1075</v>
      </c>
      <c r="BQ366" s="716">
        <v>4.2848352871363668E-2</v>
      </c>
      <c r="BR366" s="716">
        <v>1.1616079535485442E-3</v>
      </c>
      <c r="BS366" s="715">
        <v>6.0000000000000001E-3</v>
      </c>
      <c r="BT366" s="716">
        <v>0.01</v>
      </c>
      <c r="BU366" s="31" t="str">
        <f t="shared" si="373"/>
        <v xml:space="preserve">  </v>
      </c>
      <c r="BV366" s="520"/>
      <c r="BW366" s="31">
        <f t="shared" si="377"/>
        <v>0.78990034418356325</v>
      </c>
      <c r="BX366" s="336"/>
      <c r="BY366" s="33">
        <v>161.06664361320759</v>
      </c>
      <c r="BZ366" s="31"/>
      <c r="CA366" s="680">
        <v>2</v>
      </c>
      <c r="CB366" s="680">
        <v>13</v>
      </c>
      <c r="CC366" s="680" t="str">
        <f t="shared" si="378"/>
        <v xml:space="preserve">  </v>
      </c>
      <c r="CD366" s="498"/>
      <c r="CE366" s="31">
        <v>193.53163896649468</v>
      </c>
      <c r="CF366" s="457"/>
      <c r="CG366" s="660">
        <v>0.5</v>
      </c>
      <c r="CH366" s="660">
        <v>3</v>
      </c>
      <c r="CI366" s="31" t="str">
        <f t="shared" si="365"/>
        <v xml:space="preserve">  </v>
      </c>
      <c r="CJ366" s="658"/>
      <c r="CK366" s="28">
        <v>0.88713910838562482</v>
      </c>
      <c r="CL366" s="227"/>
      <c r="CM366" s="227">
        <v>0.6</v>
      </c>
      <c r="CN366" s="227">
        <v>0.8</v>
      </c>
      <c r="CO366" s="31" t="str">
        <f t="shared" si="362"/>
        <v xml:space="preserve">  </v>
      </c>
      <c r="CP366" s="337"/>
      <c r="CQ366" s="28">
        <v>1.0497812782563225</v>
      </c>
      <c r="CR366" s="28"/>
      <c r="CS366" s="227">
        <v>0.1</v>
      </c>
      <c r="CT366" s="464">
        <v>0.13</v>
      </c>
      <c r="CU366" s="31" t="str">
        <f t="shared" si="366"/>
        <v xml:space="preserve">  </v>
      </c>
      <c r="CW366" s="336">
        <f t="shared" si="383"/>
        <v>0.55079008817992081</v>
      </c>
      <c r="CX366" s="227">
        <v>4.2440439907260306</v>
      </c>
      <c r="CY366" s="227"/>
      <c r="CZ366" s="10">
        <v>1.2</v>
      </c>
      <c r="DA366" s="910">
        <v>0.7</v>
      </c>
      <c r="DB366" s="675" t="str">
        <f t="shared" si="380"/>
        <v xml:space="preserve">  </v>
      </c>
      <c r="DC366" s="519"/>
      <c r="DD366" s="28">
        <v>5.3116863071430478</v>
      </c>
      <c r="DE366" s="28"/>
      <c r="DF366" s="28">
        <v>0.2</v>
      </c>
      <c r="DG366" s="28">
        <v>0.12</v>
      </c>
      <c r="DH366" s="28" t="str">
        <f t="shared" si="369"/>
        <v xml:space="preserve">  </v>
      </c>
      <c r="DI366" s="335"/>
      <c r="DJ366" s="31">
        <f t="shared" si="381"/>
        <v>2.6349614640992094</v>
      </c>
      <c r="DK366" s="550">
        <f t="shared" si="382"/>
        <v>2.7446087551930654</v>
      </c>
      <c r="DL366" s="67"/>
    </row>
    <row r="367" spans="1:116" ht="45" x14ac:dyDescent="0.25">
      <c r="A367" s="536" t="s">
        <v>2375</v>
      </c>
      <c r="B367" s="173" t="s">
        <v>1504</v>
      </c>
      <c r="C367" s="419" t="s">
        <v>584</v>
      </c>
      <c r="D367" s="419">
        <v>9</v>
      </c>
      <c r="E367" s="213">
        <v>1601652</v>
      </c>
      <c r="F367" s="421">
        <v>1</v>
      </c>
      <c r="G367" s="420">
        <v>11452900</v>
      </c>
      <c r="H367" s="420">
        <v>201601201330</v>
      </c>
      <c r="I367" s="420" t="s">
        <v>656</v>
      </c>
      <c r="J367" s="420"/>
      <c r="K367" s="663" t="s">
        <v>2558</v>
      </c>
      <c r="L367" s="163" t="s">
        <v>729</v>
      </c>
      <c r="M367" s="419" t="s">
        <v>1088</v>
      </c>
      <c r="N367" s="419"/>
      <c r="O367" s="419"/>
      <c r="P367" s="117">
        <v>42389</v>
      </c>
      <c r="Q367" s="112">
        <v>0.5625</v>
      </c>
      <c r="R367" s="419" t="s">
        <v>1076</v>
      </c>
      <c r="S367" s="237" t="s">
        <v>1076</v>
      </c>
      <c r="T367" s="31">
        <v>123.4</v>
      </c>
      <c r="U367" s="251">
        <v>142.30000000000001</v>
      </c>
      <c r="V367" s="31">
        <v>18.900000000000006</v>
      </c>
      <c r="W367" s="464">
        <v>104</v>
      </c>
      <c r="X367" s="457">
        <v>181.73076923076928</v>
      </c>
      <c r="Y367" s="281" t="str">
        <f t="shared" si="359"/>
        <v xml:space="preserve">  </v>
      </c>
      <c r="Z367" s="237" t="s">
        <v>1076</v>
      </c>
      <c r="AA367" s="237">
        <v>127.6</v>
      </c>
      <c r="AB367" s="251">
        <v>146.19999999999999</v>
      </c>
      <c r="AC367" s="237">
        <v>18.599999999999994</v>
      </c>
      <c r="AD367" s="31">
        <v>106</v>
      </c>
      <c r="AE367" s="31">
        <v>175.47169811320751</v>
      </c>
      <c r="AF367" s="281" t="str">
        <f t="shared" si="360"/>
        <v xml:space="preserve">  </v>
      </c>
      <c r="AG367" s="237" t="s">
        <v>1076</v>
      </c>
      <c r="AH367" s="31">
        <v>131.6</v>
      </c>
      <c r="AI367" s="251">
        <v>150.19999999999999</v>
      </c>
      <c r="AJ367" s="237">
        <v>18.599999999999994</v>
      </c>
      <c r="AK367" s="237">
        <v>104</v>
      </c>
      <c r="AL367" s="31">
        <v>178.84615384615381</v>
      </c>
      <c r="AM367" s="281" t="str">
        <f t="shared" si="358"/>
        <v xml:space="preserve">  </v>
      </c>
      <c r="AN367" s="31">
        <v>178.68287373004353</v>
      </c>
      <c r="AO367" s="31">
        <v>3.1327285408907897</v>
      </c>
      <c r="AP367" s="31">
        <v>1.7532338021514908</v>
      </c>
      <c r="AQ367" s="237">
        <v>3</v>
      </c>
      <c r="AR367" s="429" t="str">
        <f t="shared" si="361"/>
        <v xml:space="preserve">  </v>
      </c>
      <c r="AS367" s="498"/>
      <c r="AT367" s="662" t="s">
        <v>178</v>
      </c>
      <c r="AU367" s="662" t="s">
        <v>178</v>
      </c>
      <c r="AV367" s="662" t="s">
        <v>178</v>
      </c>
      <c r="AW367" s="661" t="s">
        <v>2720</v>
      </c>
      <c r="AX367" s="661" t="s">
        <v>2720</v>
      </c>
      <c r="AY367" s="10"/>
      <c r="AZ367" s="334"/>
      <c r="BA367" s="662" t="s">
        <v>178</v>
      </c>
      <c r="BB367" s="662" t="s">
        <v>178</v>
      </c>
      <c r="BC367" s="662" t="s">
        <v>178</v>
      </c>
      <c r="BD367" s="661" t="s">
        <v>2720</v>
      </c>
      <c r="BE367" s="661" t="s">
        <v>2720</v>
      </c>
      <c r="BF367" s="10" t="str">
        <f t="shared" si="363"/>
        <v xml:space="preserve">  </v>
      </c>
      <c r="BG367" s="334"/>
      <c r="BH367" s="852" t="s">
        <v>178</v>
      </c>
      <c r="BI367" s="18" t="s">
        <v>1076</v>
      </c>
      <c r="BJ367" s="28">
        <v>8.7137592423681536</v>
      </c>
      <c r="BK367" s="28"/>
      <c r="BL367" s="28">
        <v>0.1</v>
      </c>
      <c r="BM367" s="28">
        <v>1</v>
      </c>
      <c r="BN367" s="31" t="str">
        <f t="shared" si="372"/>
        <v xml:space="preserve">  </v>
      </c>
      <c r="BP367" s="417" t="s">
        <v>1076</v>
      </c>
      <c r="BQ367" s="716">
        <v>7.3251058040919706E-2</v>
      </c>
      <c r="BS367" s="715">
        <v>6.0000000000000001E-3</v>
      </c>
      <c r="BT367" s="716">
        <v>0.01</v>
      </c>
      <c r="BU367" s="31" t="str">
        <f t="shared" si="373"/>
        <v xml:space="preserve">  </v>
      </c>
      <c r="BV367" s="520"/>
      <c r="BW367" s="31">
        <f t="shared" si="377"/>
        <v>0.84063669885159842</v>
      </c>
      <c r="BX367" s="336"/>
      <c r="BY367" s="33">
        <v>178.60376393603596</v>
      </c>
      <c r="BZ367" s="31"/>
      <c r="CA367" s="680">
        <v>2</v>
      </c>
      <c r="CB367" s="680">
        <v>13</v>
      </c>
      <c r="CC367" s="680" t="str">
        <f t="shared" si="378"/>
        <v xml:space="preserve">  </v>
      </c>
      <c r="CD367" s="498"/>
      <c r="CE367" s="31">
        <v>32.457799407606551</v>
      </c>
      <c r="CF367" s="457"/>
      <c r="CG367" s="660">
        <v>0.5</v>
      </c>
      <c r="CH367" s="660">
        <v>3</v>
      </c>
      <c r="CI367" s="31" t="str">
        <f t="shared" si="365"/>
        <v xml:space="preserve">  </v>
      </c>
      <c r="CJ367" s="658"/>
      <c r="CK367" s="227">
        <v>1.4246119313000123</v>
      </c>
      <c r="CL367" s="227">
        <v>0.11030777035701067</v>
      </c>
      <c r="CM367" s="227">
        <v>0.6</v>
      </c>
      <c r="CN367" s="227">
        <v>0.8</v>
      </c>
      <c r="CO367" s="31" t="str">
        <f t="shared" si="362"/>
        <v xml:space="preserve">  </v>
      </c>
      <c r="CP367" s="337"/>
      <c r="CQ367" s="28">
        <v>0.24997907473754941</v>
      </c>
      <c r="CR367" s="28">
        <v>1.9355891779626405E-2</v>
      </c>
      <c r="CS367" s="227">
        <v>0.1</v>
      </c>
      <c r="CT367" s="464">
        <v>0.13</v>
      </c>
      <c r="CU367" s="31" t="str">
        <f t="shared" si="366"/>
        <v xml:space="preserve">  </v>
      </c>
      <c r="CW367" s="336">
        <f t="shared" si="383"/>
        <v>0.79763824675621842</v>
      </c>
      <c r="CX367" s="227">
        <v>5.0656236388842473</v>
      </c>
      <c r="CY367" s="227"/>
      <c r="CZ367" s="10">
        <v>1.2</v>
      </c>
      <c r="DA367" s="910">
        <v>0.7</v>
      </c>
      <c r="DB367" s="675" t="str">
        <f t="shared" si="380"/>
        <v xml:space="preserve">  </v>
      </c>
      <c r="DC367" s="519"/>
      <c r="DD367" s="28">
        <v>0.90596730464660558</v>
      </c>
      <c r="DE367" s="28"/>
      <c r="DF367" s="28">
        <v>0.2</v>
      </c>
      <c r="DG367" s="28">
        <v>0.12</v>
      </c>
      <c r="DH367" s="28" t="str">
        <f t="shared" si="369"/>
        <v xml:space="preserve">  </v>
      </c>
      <c r="DI367" s="335"/>
      <c r="DJ367" s="31">
        <f t="shared" si="381"/>
        <v>2.8362356577761814</v>
      </c>
      <c r="DK367" s="550">
        <f t="shared" si="382"/>
        <v>2.7912160441606839</v>
      </c>
      <c r="DL367" s="67"/>
    </row>
    <row r="368" spans="1:116" ht="45" x14ac:dyDescent="0.25">
      <c r="A368" s="536" t="s">
        <v>2376</v>
      </c>
      <c r="B368" s="173" t="s">
        <v>1505</v>
      </c>
      <c r="C368" s="419" t="s">
        <v>584</v>
      </c>
      <c r="D368" s="419">
        <v>9</v>
      </c>
      <c r="E368" s="213">
        <v>1601651</v>
      </c>
      <c r="F368" s="421">
        <v>1</v>
      </c>
      <c r="G368" s="420">
        <v>11452600</v>
      </c>
      <c r="H368" s="420">
        <v>201601201540</v>
      </c>
      <c r="I368" s="420" t="s">
        <v>656</v>
      </c>
      <c r="J368" s="420"/>
      <c r="K368" s="663" t="s">
        <v>2556</v>
      </c>
      <c r="L368" s="163" t="s">
        <v>1658</v>
      </c>
      <c r="M368" s="419" t="s">
        <v>1087</v>
      </c>
      <c r="N368" s="419"/>
      <c r="O368" s="419"/>
      <c r="P368" s="117">
        <v>42389</v>
      </c>
      <c r="Q368" s="112">
        <v>0.65277777777777779</v>
      </c>
      <c r="R368" s="419" t="s">
        <v>1077</v>
      </c>
      <c r="S368" s="237" t="s">
        <v>1077</v>
      </c>
      <c r="T368" s="31">
        <v>127.7</v>
      </c>
      <c r="U368" s="251">
        <v>163.70000000000002</v>
      </c>
      <c r="V368" s="31">
        <v>36.000000000000014</v>
      </c>
      <c r="W368" s="464">
        <v>45</v>
      </c>
      <c r="X368" s="457">
        <v>800.00000000000034</v>
      </c>
      <c r="Y368" s="281" t="str">
        <f t="shared" si="359"/>
        <v xml:space="preserve">  </v>
      </c>
      <c r="Z368" s="237" t="s">
        <v>1077</v>
      </c>
      <c r="AA368" s="237">
        <v>126.2</v>
      </c>
      <c r="AB368" s="251">
        <v>188.70000000000002</v>
      </c>
      <c r="AC368" s="237">
        <v>62.500000000000014</v>
      </c>
      <c r="AD368" s="31">
        <v>62</v>
      </c>
      <c r="AE368" s="31">
        <v>1008.0645161290325</v>
      </c>
      <c r="AF368" s="281" t="str">
        <f t="shared" si="360"/>
        <v xml:space="preserve">  </v>
      </c>
      <c r="AG368" s="237" t="s">
        <v>1077</v>
      </c>
      <c r="AH368" s="31">
        <v>123.2</v>
      </c>
      <c r="AI368" s="251">
        <v>163.80000000000001</v>
      </c>
      <c r="AJ368" s="237">
        <v>40.600000000000009</v>
      </c>
      <c r="AK368" s="237">
        <v>46</v>
      </c>
      <c r="AL368" s="31">
        <v>882.60869565217411</v>
      </c>
      <c r="AM368" s="281" t="str">
        <f t="shared" si="358"/>
        <v xml:space="preserve">  </v>
      </c>
      <c r="AN368" s="31">
        <v>896.89107059373566</v>
      </c>
      <c r="AO368" s="31">
        <v>104.76497694115426</v>
      </c>
      <c r="AP368" s="31">
        <v>11.680903108088764</v>
      </c>
      <c r="AQ368" s="237">
        <v>3</v>
      </c>
      <c r="AR368" s="429" t="str">
        <f t="shared" si="361"/>
        <v xml:space="preserve">  </v>
      </c>
      <c r="AS368" s="498"/>
      <c r="AT368" s="662" t="s">
        <v>178</v>
      </c>
      <c r="AU368" s="662" t="s">
        <v>178</v>
      </c>
      <c r="AV368" s="662" t="s">
        <v>178</v>
      </c>
      <c r="AW368" s="661" t="s">
        <v>2720</v>
      </c>
      <c r="AX368" s="661" t="s">
        <v>2720</v>
      </c>
      <c r="AY368" s="10"/>
      <c r="AZ368" s="334"/>
      <c r="BA368" s="662" t="s">
        <v>178</v>
      </c>
      <c r="BB368" s="662" t="s">
        <v>178</v>
      </c>
      <c r="BC368" s="662" t="s">
        <v>178</v>
      </c>
      <c r="BD368" s="661" t="s">
        <v>2720</v>
      </c>
      <c r="BE368" s="661" t="s">
        <v>2720</v>
      </c>
      <c r="BF368" s="10" t="str">
        <f t="shared" si="363"/>
        <v xml:space="preserve">  </v>
      </c>
      <c r="BG368" s="334"/>
      <c r="BH368" s="852" t="s">
        <v>178</v>
      </c>
      <c r="BI368" s="18" t="s">
        <v>1097</v>
      </c>
      <c r="BJ368" s="28">
        <v>6.967526045524858</v>
      </c>
      <c r="BK368" s="28">
        <v>0.11842590450412516</v>
      </c>
      <c r="BL368" s="28">
        <v>0.1</v>
      </c>
      <c r="BM368" s="28">
        <v>1</v>
      </c>
      <c r="BN368" s="31" t="str">
        <f t="shared" si="372"/>
        <v xml:space="preserve">  </v>
      </c>
      <c r="BP368" s="417" t="s">
        <v>1077</v>
      </c>
      <c r="BQ368" s="716">
        <v>4.0661008330919207E-2</v>
      </c>
      <c r="BR368" s="716">
        <v>4.3095400446756249E-4</v>
      </c>
      <c r="BS368" s="715">
        <v>6.0000000000000001E-3</v>
      </c>
      <c r="BT368" s="716">
        <v>0.01</v>
      </c>
      <c r="BU368" s="31" t="str">
        <f t="shared" si="373"/>
        <v xml:space="preserve">  </v>
      </c>
      <c r="BV368" s="520"/>
      <c r="BW368" s="31">
        <f t="shared" si="377"/>
        <v>0.58357884944018523</v>
      </c>
      <c r="BX368" s="336"/>
      <c r="BY368" s="33">
        <v>157.49951908369178</v>
      </c>
      <c r="BZ368" s="31"/>
      <c r="CA368" s="680">
        <v>2</v>
      </c>
      <c r="CB368" s="680">
        <v>13</v>
      </c>
      <c r="CC368" s="680" t="str">
        <f t="shared" si="378"/>
        <v xml:space="preserve">  </v>
      </c>
      <c r="CD368" s="498"/>
      <c r="CE368" s="31">
        <v>125.99961526695347</v>
      </c>
      <c r="CF368" s="457"/>
      <c r="CG368" s="660">
        <v>0.5</v>
      </c>
      <c r="CH368" s="660">
        <v>3</v>
      </c>
      <c r="CI368" s="31" t="str">
        <f t="shared" si="365"/>
        <v xml:space="preserve">  </v>
      </c>
      <c r="CJ368" s="658"/>
      <c r="CK368" s="28">
        <v>0.9235407814376515</v>
      </c>
      <c r="CL368" s="227"/>
      <c r="CM368" s="227">
        <v>0.6</v>
      </c>
      <c r="CN368" s="227">
        <v>0.8</v>
      </c>
      <c r="CO368" s="31" t="str">
        <f t="shared" si="362"/>
        <v xml:space="preserve">  </v>
      </c>
      <c r="CP368" s="337"/>
      <c r="CQ368" s="28">
        <v>0.93098869096537451</v>
      </c>
      <c r="CR368" s="28"/>
      <c r="CS368" s="227">
        <v>0.1</v>
      </c>
      <c r="CT368" s="464">
        <v>0.13</v>
      </c>
      <c r="CU368" s="31" t="str">
        <f t="shared" si="366"/>
        <v xml:space="preserve">  </v>
      </c>
      <c r="CW368" s="336">
        <f t="shared" si="383"/>
        <v>0.58637688979031244</v>
      </c>
      <c r="CX368" s="227">
        <v>4.103005424630064</v>
      </c>
      <c r="CY368" s="227"/>
      <c r="CZ368" s="10">
        <v>1.2</v>
      </c>
      <c r="DA368" s="910">
        <v>0.7</v>
      </c>
      <c r="DB368" s="675" t="str">
        <f t="shared" si="380"/>
        <v xml:space="preserve">  </v>
      </c>
      <c r="DC368" s="519"/>
      <c r="DD368" s="28">
        <v>3.6213482660865357</v>
      </c>
      <c r="DE368" s="28"/>
      <c r="DF368" s="28">
        <v>0.2</v>
      </c>
      <c r="DG368" s="28">
        <v>0.12</v>
      </c>
      <c r="DH368" s="28" t="str">
        <f t="shared" si="369"/>
        <v xml:space="preserve">  </v>
      </c>
      <c r="DI368" s="335"/>
      <c r="DJ368" s="31">
        <f t="shared" si="381"/>
        <v>2.605090763769137</v>
      </c>
      <c r="DK368" s="550">
        <f t="shared" si="382"/>
        <v>2.874094701332254</v>
      </c>
      <c r="DL368" s="67"/>
    </row>
    <row r="369" spans="1:116" ht="45" x14ac:dyDescent="0.25">
      <c r="A369" s="536" t="s">
        <v>2377</v>
      </c>
      <c r="B369" s="173" t="s">
        <v>1506</v>
      </c>
      <c r="C369" s="419" t="s">
        <v>584</v>
      </c>
      <c r="D369" s="419">
        <v>9</v>
      </c>
      <c r="E369" s="213">
        <v>1601650</v>
      </c>
      <c r="F369" s="421">
        <v>1</v>
      </c>
      <c r="G369" s="420">
        <v>11452900</v>
      </c>
      <c r="H369" s="420">
        <v>201601231100</v>
      </c>
      <c r="I369" s="420" t="s">
        <v>656</v>
      </c>
      <c r="J369" s="420"/>
      <c r="K369" s="663" t="s">
        <v>2558</v>
      </c>
      <c r="L369" s="163" t="s">
        <v>729</v>
      </c>
      <c r="M369" s="419" t="s">
        <v>1088</v>
      </c>
      <c r="N369" s="419"/>
      <c r="O369" s="419"/>
      <c r="P369" s="117">
        <v>42392</v>
      </c>
      <c r="Q369" s="112">
        <v>0.45833333333333331</v>
      </c>
      <c r="R369" s="419" t="s">
        <v>1078</v>
      </c>
      <c r="S369" s="237" t="s">
        <v>1078</v>
      </c>
      <c r="T369" s="31">
        <v>131.9</v>
      </c>
      <c r="U369" s="251">
        <v>141.69999999999999</v>
      </c>
      <c r="V369" s="31">
        <v>9.7999999999999829</v>
      </c>
      <c r="W369" s="464">
        <v>172</v>
      </c>
      <c r="X369" s="457">
        <v>56.976744186046417</v>
      </c>
      <c r="Y369" s="281" t="str">
        <f t="shared" si="359"/>
        <v xml:space="preserve">  </v>
      </c>
      <c r="Z369" s="237" t="s">
        <v>1078</v>
      </c>
      <c r="AA369" s="237">
        <v>127.5</v>
      </c>
      <c r="AB369" s="251">
        <v>136.80000000000001</v>
      </c>
      <c r="AC369" s="237">
        <v>9.3000000000000114</v>
      </c>
      <c r="AD369" s="31">
        <v>162</v>
      </c>
      <c r="AE369" s="31">
        <v>57.407407407407476</v>
      </c>
      <c r="AF369" s="281" t="str">
        <f t="shared" si="360"/>
        <v xml:space="preserve">  </v>
      </c>
      <c r="AG369" s="237" t="s">
        <v>1078</v>
      </c>
      <c r="AH369" s="31">
        <v>126.6</v>
      </c>
      <c r="AI369" s="251">
        <v>138.6</v>
      </c>
      <c r="AJ369" s="237">
        <v>12</v>
      </c>
      <c r="AK369" s="237">
        <v>208</v>
      </c>
      <c r="AL369" s="31">
        <v>57.692307692307693</v>
      </c>
      <c r="AM369" s="281" t="str">
        <f t="shared" si="358"/>
        <v xml:space="preserve">  </v>
      </c>
      <c r="AN369" s="31">
        <v>57.358819761920529</v>
      </c>
      <c r="AO369" s="31">
        <v>0.36024762642341823</v>
      </c>
      <c r="AP369" s="31">
        <v>0.62805969146279406</v>
      </c>
      <c r="AQ369" s="237">
        <v>3</v>
      </c>
      <c r="AR369" s="429" t="str">
        <f t="shared" si="361"/>
        <v xml:space="preserve">  </v>
      </c>
      <c r="AS369" s="498"/>
      <c r="AT369" s="662" t="s">
        <v>178</v>
      </c>
      <c r="AU369" s="662" t="s">
        <v>178</v>
      </c>
      <c r="AV369" s="662" t="s">
        <v>178</v>
      </c>
      <c r="AW369" s="661" t="s">
        <v>2720</v>
      </c>
      <c r="AX369" s="661" t="s">
        <v>2720</v>
      </c>
      <c r="AY369" s="10"/>
      <c r="AZ369" s="334"/>
      <c r="BA369" s="662" t="s">
        <v>178</v>
      </c>
      <c r="BB369" s="662" t="s">
        <v>178</v>
      </c>
      <c r="BC369" s="662" t="s">
        <v>178</v>
      </c>
      <c r="BD369" s="661" t="s">
        <v>2720</v>
      </c>
      <c r="BE369" s="661" t="s">
        <v>2720</v>
      </c>
      <c r="BF369" s="10" t="str">
        <f t="shared" si="363"/>
        <v xml:space="preserve">  </v>
      </c>
      <c r="BG369" s="334"/>
      <c r="BH369" s="852" t="s">
        <v>178</v>
      </c>
      <c r="BI369" s="18" t="s">
        <v>1078</v>
      </c>
      <c r="BJ369" s="28">
        <v>6.3233058836375173</v>
      </c>
      <c r="BK369" s="28"/>
      <c r="BL369" s="28">
        <v>0.1</v>
      </c>
      <c r="BM369" s="28">
        <v>1</v>
      </c>
      <c r="BN369" s="31" t="str">
        <f t="shared" si="372"/>
        <v xml:space="preserve">  </v>
      </c>
      <c r="BP369" s="417" t="s">
        <v>1078</v>
      </c>
      <c r="BQ369" s="716">
        <v>7.2656728061643763E-2</v>
      </c>
      <c r="BS369" s="715">
        <v>6.0000000000000001E-3</v>
      </c>
      <c r="BT369" s="716">
        <v>0.01</v>
      </c>
      <c r="BU369" s="31" t="str">
        <f t="shared" si="373"/>
        <v xml:space="preserve">  </v>
      </c>
      <c r="BV369" s="520"/>
      <c r="BW369" s="31">
        <f t="shared" si="377"/>
        <v>1.149030734851112</v>
      </c>
      <c r="BX369" s="336"/>
      <c r="BY369" s="33">
        <v>210.68474199499025</v>
      </c>
      <c r="BZ369" s="31"/>
      <c r="CA369" s="680">
        <v>2</v>
      </c>
      <c r="CB369" s="680">
        <v>13</v>
      </c>
      <c r="CC369" s="680" t="str">
        <f t="shared" si="378"/>
        <v xml:space="preserve">  </v>
      </c>
      <c r="CD369" s="498"/>
      <c r="CE369" s="31">
        <v>12.004130648551749</v>
      </c>
      <c r="CF369" s="457"/>
      <c r="CG369" s="660">
        <v>0.5</v>
      </c>
      <c r="CH369" s="660">
        <v>3</v>
      </c>
      <c r="CI369" s="31" t="str">
        <f t="shared" si="365"/>
        <v xml:space="preserve">  </v>
      </c>
      <c r="CJ369" s="658"/>
      <c r="CK369" s="227">
        <v>1.2808479277058002</v>
      </c>
      <c r="CL369" s="227"/>
      <c r="CM369" s="227">
        <v>0.6</v>
      </c>
      <c r="CN369" s="227">
        <v>0.8</v>
      </c>
      <c r="CO369" s="31" t="str">
        <f t="shared" si="362"/>
        <v xml:space="preserve">  </v>
      </c>
      <c r="CP369" s="337"/>
      <c r="CQ369" s="28">
        <v>7.3530158812740401E-2</v>
      </c>
      <c r="CR369" s="28"/>
      <c r="CS369" s="227">
        <v>0.1</v>
      </c>
      <c r="CT369" s="464">
        <v>0.13</v>
      </c>
      <c r="CU369" s="31" t="str">
        <f t="shared" si="366"/>
        <v>&lt;MDL</v>
      </c>
      <c r="CW369" s="336">
        <f t="shared" si="383"/>
        <v>0.6079452719629107</v>
      </c>
      <c r="CX369" s="227">
        <v>6.7210694440716168</v>
      </c>
      <c r="CY369" s="227"/>
      <c r="CZ369" s="10">
        <v>1.2</v>
      </c>
      <c r="DA369" s="910">
        <v>0.7</v>
      </c>
      <c r="DB369" s="675" t="str">
        <f t="shared" si="380"/>
        <v xml:space="preserve">  </v>
      </c>
      <c r="DC369" s="519"/>
      <c r="DD369" s="28">
        <v>0.38775400638874719</v>
      </c>
      <c r="DE369" s="28"/>
      <c r="DF369" s="28">
        <v>0.2</v>
      </c>
      <c r="DG369" s="28">
        <v>0.12</v>
      </c>
      <c r="DH369" s="28" t="str">
        <f t="shared" si="369"/>
        <v xml:space="preserve">  </v>
      </c>
      <c r="DI369" s="335"/>
      <c r="DJ369" s="31">
        <f t="shared" si="381"/>
        <v>3.1901073520698682</v>
      </c>
      <c r="DK369" s="550">
        <f t="shared" si="382"/>
        <v>3.2301714946390407</v>
      </c>
      <c r="DL369" s="67"/>
    </row>
    <row r="370" spans="1:116" ht="45" x14ac:dyDescent="0.25">
      <c r="A370" s="536" t="s">
        <v>2378</v>
      </c>
      <c r="B370" s="173" t="s">
        <v>1507</v>
      </c>
      <c r="C370" s="419" t="s">
        <v>584</v>
      </c>
      <c r="D370" s="419">
        <v>9</v>
      </c>
      <c r="E370" s="213">
        <v>1601649</v>
      </c>
      <c r="F370" s="421">
        <v>1</v>
      </c>
      <c r="G370" s="420">
        <v>11452900</v>
      </c>
      <c r="H370" s="420">
        <v>201601240840</v>
      </c>
      <c r="I370" s="420" t="s">
        <v>656</v>
      </c>
      <c r="J370" s="420"/>
      <c r="K370" s="663" t="s">
        <v>2558</v>
      </c>
      <c r="L370" s="163" t="s">
        <v>729</v>
      </c>
      <c r="M370" s="419" t="s">
        <v>1088</v>
      </c>
      <c r="N370" s="419"/>
      <c r="O370" s="419"/>
      <c r="P370" s="117">
        <v>42393</v>
      </c>
      <c r="Q370" s="112">
        <v>0.3611111111111111</v>
      </c>
      <c r="R370" s="419" t="s">
        <v>1079</v>
      </c>
      <c r="S370" s="237" t="s">
        <v>1079</v>
      </c>
      <c r="T370" s="31">
        <v>124.9</v>
      </c>
      <c r="U370" s="251">
        <v>133.89999999999998</v>
      </c>
      <c r="V370" s="31">
        <v>8.9999999999999716</v>
      </c>
      <c r="W370" s="464">
        <v>278</v>
      </c>
      <c r="X370" s="457">
        <v>32.374100719424355</v>
      </c>
      <c r="Y370" s="281" t="str">
        <f t="shared" si="359"/>
        <v xml:space="preserve">  </v>
      </c>
      <c r="Z370" s="237" t="s">
        <v>1079</v>
      </c>
      <c r="AA370" s="237">
        <v>125.9</v>
      </c>
      <c r="AB370" s="251">
        <v>136</v>
      </c>
      <c r="AC370" s="237">
        <v>10.099999999999994</v>
      </c>
      <c r="AD370" s="31">
        <v>314</v>
      </c>
      <c r="AE370" s="31">
        <v>32.16560509554138</v>
      </c>
      <c r="AF370" s="281" t="str">
        <f t="shared" si="360"/>
        <v xml:space="preserve">  </v>
      </c>
      <c r="AG370" s="237" t="s">
        <v>1079</v>
      </c>
      <c r="AH370" s="31">
        <v>126.2</v>
      </c>
      <c r="AI370" s="251">
        <v>135.30000000000001</v>
      </c>
      <c r="AJ370" s="237">
        <v>9.1000000000000085</v>
      </c>
      <c r="AK370" s="237">
        <v>276</v>
      </c>
      <c r="AL370" s="31">
        <v>32.971014492753653</v>
      </c>
      <c r="AM370" s="281" t="str">
        <f t="shared" si="358"/>
        <v xml:space="preserve">  </v>
      </c>
      <c r="AN370" s="31">
        <v>32.503573435906468</v>
      </c>
      <c r="AO370" s="31">
        <v>0.41802327987135046</v>
      </c>
      <c r="AP370" s="31">
        <v>1.2860840691736468</v>
      </c>
      <c r="AQ370" s="237">
        <v>3</v>
      </c>
      <c r="AR370" s="429" t="str">
        <f t="shared" si="361"/>
        <v xml:space="preserve">  </v>
      </c>
      <c r="AS370" s="498"/>
      <c r="AT370" s="662" t="s">
        <v>178</v>
      </c>
      <c r="AU370" s="662" t="s">
        <v>178</v>
      </c>
      <c r="AV370" s="662" t="s">
        <v>178</v>
      </c>
      <c r="AW370" s="661" t="s">
        <v>2720</v>
      </c>
      <c r="AX370" s="661" t="s">
        <v>2720</v>
      </c>
      <c r="AY370" s="10"/>
      <c r="AZ370" s="334"/>
      <c r="BA370" s="662" t="s">
        <v>178</v>
      </c>
      <c r="BB370" s="662" t="s">
        <v>178</v>
      </c>
      <c r="BC370" s="662" t="s">
        <v>178</v>
      </c>
      <c r="BD370" s="661" t="s">
        <v>2720</v>
      </c>
      <c r="BE370" s="661" t="s">
        <v>2720</v>
      </c>
      <c r="BF370" s="10" t="str">
        <f t="shared" si="363"/>
        <v xml:space="preserve">  </v>
      </c>
      <c r="BG370" s="334"/>
      <c r="BH370" s="852" t="s">
        <v>178</v>
      </c>
      <c r="BI370" s="18" t="s">
        <v>1079</v>
      </c>
      <c r="BJ370" s="28">
        <v>4.6731344802758157</v>
      </c>
      <c r="BK370" s="28"/>
      <c r="BL370" s="28">
        <v>0.1</v>
      </c>
      <c r="BM370" s="28">
        <v>1</v>
      </c>
      <c r="BN370" s="31" t="str">
        <f t="shared" si="372"/>
        <v xml:space="preserve">  </v>
      </c>
      <c r="BP370" s="417" t="s">
        <v>1079</v>
      </c>
      <c r="BQ370" s="716">
        <v>7.568359454475504E-2</v>
      </c>
      <c r="BS370" s="715">
        <v>6.0000000000000001E-3</v>
      </c>
      <c r="BT370" s="716">
        <v>0.01</v>
      </c>
      <c r="BU370" s="31" t="str">
        <f t="shared" si="373"/>
        <v xml:space="preserve">  </v>
      </c>
      <c r="BV370" s="520"/>
      <c r="BW370" s="31">
        <f t="shared" si="377"/>
        <v>1.6195466846545377</v>
      </c>
      <c r="BX370" s="336"/>
      <c r="BY370" s="33">
        <v>216.83727066164815</v>
      </c>
      <c r="BZ370" s="31"/>
      <c r="CA370" s="680">
        <v>2</v>
      </c>
      <c r="CB370" s="680">
        <v>13</v>
      </c>
      <c r="CC370" s="680" t="str">
        <f t="shared" si="378"/>
        <v xml:space="preserve">  </v>
      </c>
      <c r="CD370" s="498"/>
      <c r="CE370" s="31">
        <v>7.0199116401252768</v>
      </c>
      <c r="CF370" s="457"/>
      <c r="CG370" s="660">
        <v>0.5</v>
      </c>
      <c r="CH370" s="660">
        <v>3</v>
      </c>
      <c r="CI370" s="31" t="str">
        <f t="shared" si="365"/>
        <v xml:space="preserve">  </v>
      </c>
      <c r="CJ370" s="658"/>
      <c r="CK370" s="227">
        <v>1.9402501672753183</v>
      </c>
      <c r="CL370" s="227"/>
      <c r="CM370" s="227">
        <v>0.6</v>
      </c>
      <c r="CN370" s="227">
        <v>0.8</v>
      </c>
      <c r="CO370" s="31" t="str">
        <f t="shared" si="362"/>
        <v xml:space="preserve">  </v>
      </c>
      <c r="CP370" s="337"/>
      <c r="CQ370" s="28">
        <v>6.2409320667136024E-2</v>
      </c>
      <c r="CR370" s="28"/>
      <c r="CS370" s="227">
        <v>0.1</v>
      </c>
      <c r="CT370" s="464">
        <v>0.13</v>
      </c>
      <c r="CU370" s="31" t="str">
        <f t="shared" si="366"/>
        <v>&lt;MDL</v>
      </c>
      <c r="CW370" s="336">
        <f t="shared" si="383"/>
        <v>0.89479551248497113</v>
      </c>
      <c r="CX370" s="227">
        <v>8.5316235317577398</v>
      </c>
      <c r="CY370" s="227"/>
      <c r="CZ370" s="10">
        <v>1.2</v>
      </c>
      <c r="DA370" s="910">
        <v>0.7</v>
      </c>
      <c r="DB370" s="675" t="str">
        <f t="shared" si="380"/>
        <v xml:space="preserve">  </v>
      </c>
      <c r="DC370" s="519"/>
      <c r="DD370" s="28">
        <v>0.28129628311230254</v>
      </c>
      <c r="DE370" s="28"/>
      <c r="DF370" s="28">
        <v>0.2</v>
      </c>
      <c r="DG370" s="28">
        <v>0.12</v>
      </c>
      <c r="DH370" s="28" t="str">
        <f t="shared" si="369"/>
        <v xml:space="preserve">  </v>
      </c>
      <c r="DI370" s="335"/>
      <c r="DJ370" s="31">
        <f t="shared" si="381"/>
        <v>3.9345743034510177</v>
      </c>
      <c r="DK370" s="550">
        <f t="shared" si="382"/>
        <v>4.0071199971298004</v>
      </c>
      <c r="DL370" s="67"/>
    </row>
    <row r="371" spans="1:116" ht="30" x14ac:dyDescent="0.25">
      <c r="A371" s="536" t="s">
        <v>2379</v>
      </c>
      <c r="B371" s="419" t="s">
        <v>1508</v>
      </c>
      <c r="C371" s="419" t="s">
        <v>584</v>
      </c>
      <c r="D371" s="419">
        <v>7</v>
      </c>
      <c r="E371" s="213">
        <v>1601648</v>
      </c>
      <c r="F371" s="421">
        <v>1</v>
      </c>
      <c r="G371" s="420">
        <v>11452800</v>
      </c>
      <c r="H371" s="420">
        <v>201601241030</v>
      </c>
      <c r="I371" s="420" t="s">
        <v>656</v>
      </c>
      <c r="J371" s="420"/>
      <c r="K371" s="164" t="s">
        <v>2557</v>
      </c>
      <c r="L371" s="163" t="s">
        <v>1660</v>
      </c>
      <c r="M371" s="419" t="s">
        <v>1089</v>
      </c>
      <c r="N371" s="419"/>
      <c r="O371" s="419"/>
      <c r="P371" s="117">
        <v>42393</v>
      </c>
      <c r="Q371" s="112">
        <v>0.4375</v>
      </c>
      <c r="R371" s="419" t="s">
        <v>1080</v>
      </c>
      <c r="S371" s="237" t="s">
        <v>1080</v>
      </c>
      <c r="T371" s="31">
        <v>124.1</v>
      </c>
      <c r="U371" s="251">
        <v>134.1</v>
      </c>
      <c r="V371" s="31">
        <v>10</v>
      </c>
      <c r="W371" s="464">
        <v>222</v>
      </c>
      <c r="X371" s="457">
        <v>45.045045045045043</v>
      </c>
      <c r="Y371" s="281" t="str">
        <f t="shared" si="359"/>
        <v xml:space="preserve">  </v>
      </c>
      <c r="Z371" s="237" t="s">
        <v>1080</v>
      </c>
      <c r="AA371" s="237">
        <v>125.4</v>
      </c>
      <c r="AB371" s="251">
        <v>135.4</v>
      </c>
      <c r="AC371" s="237">
        <v>10</v>
      </c>
      <c r="AD371" s="31">
        <v>222</v>
      </c>
      <c r="AE371" s="31">
        <v>45.045045045045043</v>
      </c>
      <c r="AF371" s="281" t="str">
        <f t="shared" si="360"/>
        <v xml:space="preserve">  </v>
      </c>
      <c r="AG371" s="237" t="s">
        <v>1080</v>
      </c>
      <c r="AH371" s="31">
        <v>124</v>
      </c>
      <c r="AI371" s="251">
        <v>133.6</v>
      </c>
      <c r="AJ371" s="237">
        <v>9.5999999999999943</v>
      </c>
      <c r="AK371" s="237">
        <v>214</v>
      </c>
      <c r="AL371" s="31">
        <v>44.859813084112126</v>
      </c>
      <c r="AM371" s="281" t="str">
        <f t="shared" si="358"/>
        <v xml:space="preserve">  </v>
      </c>
      <c r="AN371" s="31">
        <v>44.983301058067404</v>
      </c>
      <c r="AO371" s="31">
        <v>0.10694372250714196</v>
      </c>
      <c r="AP371" s="31">
        <v>0.2377409393968041</v>
      </c>
      <c r="AQ371" s="237">
        <v>3</v>
      </c>
      <c r="AR371" s="429" t="str">
        <f t="shared" si="361"/>
        <v xml:space="preserve">  </v>
      </c>
      <c r="AS371" s="498"/>
      <c r="AT371" s="662" t="s">
        <v>178</v>
      </c>
      <c r="AU371" s="662" t="s">
        <v>178</v>
      </c>
      <c r="AV371" s="662" t="s">
        <v>178</v>
      </c>
      <c r="AW371" s="661" t="s">
        <v>2720</v>
      </c>
      <c r="AX371" s="661" t="s">
        <v>2720</v>
      </c>
      <c r="AY371" s="10"/>
      <c r="AZ371" s="334"/>
      <c r="BA371" s="662" t="s">
        <v>178</v>
      </c>
      <c r="BB371" s="662" t="s">
        <v>178</v>
      </c>
      <c r="BC371" s="662" t="s">
        <v>178</v>
      </c>
      <c r="BD371" s="661" t="s">
        <v>2720</v>
      </c>
      <c r="BE371" s="661" t="s">
        <v>2720</v>
      </c>
      <c r="BF371" s="10" t="str">
        <f t="shared" si="363"/>
        <v xml:space="preserve">  </v>
      </c>
      <c r="BG371" s="334"/>
      <c r="BH371" s="852" t="s">
        <v>178</v>
      </c>
      <c r="BI371" s="18" t="s">
        <v>1080</v>
      </c>
      <c r="BJ371" s="28">
        <v>6.5126008194111806</v>
      </c>
      <c r="BK371" s="28"/>
      <c r="BL371" s="28">
        <v>0.1</v>
      </c>
      <c r="BM371" s="28">
        <v>1</v>
      </c>
      <c r="BN371" s="31" t="str">
        <f t="shared" si="372"/>
        <v xml:space="preserve">  </v>
      </c>
      <c r="BP371" s="417" t="s">
        <v>1080</v>
      </c>
      <c r="BQ371" s="716">
        <v>6.703488230975567E-2</v>
      </c>
      <c r="BS371" s="715">
        <v>6.0000000000000001E-3</v>
      </c>
      <c r="BT371" s="716">
        <v>0.01</v>
      </c>
      <c r="BU371" s="31" t="str">
        <f t="shared" si="373"/>
        <v xml:space="preserve">  </v>
      </c>
      <c r="BV371" s="520"/>
      <c r="BW371" s="31">
        <f t="shared" si="377"/>
        <v>1.0293104731669467</v>
      </c>
      <c r="BX371" s="336"/>
      <c r="BY371" s="33">
        <v>215.61180808393445</v>
      </c>
      <c r="BZ371" s="31"/>
      <c r="CA371" s="680">
        <v>2</v>
      </c>
      <c r="CB371" s="680">
        <v>13</v>
      </c>
      <c r="CC371" s="680" t="str">
        <f t="shared" si="378"/>
        <v xml:space="preserve">  </v>
      </c>
      <c r="CD371" s="498"/>
      <c r="CE371" s="31">
        <v>9.433016603672133</v>
      </c>
      <c r="CF371" s="457"/>
      <c r="CG371" s="660">
        <v>0.5</v>
      </c>
      <c r="CH371" s="660">
        <v>3</v>
      </c>
      <c r="CI371" s="31" t="str">
        <f t="shared" si="365"/>
        <v xml:space="preserve">  </v>
      </c>
      <c r="CJ371" s="658"/>
      <c r="CK371" s="227">
        <v>1.6910632761078768</v>
      </c>
      <c r="CL371" s="227"/>
      <c r="CM371" s="227">
        <v>0.6</v>
      </c>
      <c r="CN371" s="227">
        <v>0.8</v>
      </c>
      <c r="CO371" s="31" t="str">
        <f t="shared" si="362"/>
        <v xml:space="preserve">  </v>
      </c>
      <c r="CP371" s="337"/>
      <c r="CQ371" s="28">
        <v>7.6174021446300616E-2</v>
      </c>
      <c r="CR371" s="28"/>
      <c r="CS371" s="227">
        <v>0.1</v>
      </c>
      <c r="CT371" s="464">
        <v>0.13</v>
      </c>
      <c r="CU371" s="31" t="str">
        <f t="shared" si="366"/>
        <v>&lt;MDL</v>
      </c>
      <c r="CW371" s="336">
        <f t="shared" si="383"/>
        <v>0.78430921345901938</v>
      </c>
      <c r="CX371" s="227">
        <v>7.6161651410624689</v>
      </c>
      <c r="CY371" s="227"/>
      <c r="CZ371" s="10">
        <v>1.2</v>
      </c>
      <c r="DA371" s="910">
        <v>0.7</v>
      </c>
      <c r="DB371" s="675" t="str">
        <f t="shared" si="380"/>
        <v xml:space="preserve">  </v>
      </c>
      <c r="DC371" s="519"/>
      <c r="DD371" s="28">
        <v>0.3416597446457928</v>
      </c>
      <c r="DE371" s="28"/>
      <c r="DF371" s="28">
        <v>0.2</v>
      </c>
      <c r="DG371" s="28">
        <v>0.12</v>
      </c>
      <c r="DH371" s="28" t="str">
        <f t="shared" si="369"/>
        <v xml:space="preserve">  </v>
      </c>
      <c r="DI371" s="335"/>
      <c r="DJ371" s="31">
        <f t="shared" si="381"/>
        <v>3.5323506670365705</v>
      </c>
      <c r="DK371" s="550">
        <f t="shared" si="382"/>
        <v>3.6219563581896987</v>
      </c>
      <c r="DL371" s="67"/>
    </row>
    <row r="372" spans="1:116" ht="30" x14ac:dyDescent="0.25">
      <c r="A372" s="536" t="s">
        <v>2380</v>
      </c>
      <c r="B372" s="104" t="s">
        <v>1509</v>
      </c>
      <c r="C372" s="419" t="s">
        <v>585</v>
      </c>
      <c r="D372" s="104">
        <v>7</v>
      </c>
      <c r="E372" s="213">
        <v>1600429</v>
      </c>
      <c r="F372" s="421">
        <v>4</v>
      </c>
      <c r="G372" s="420">
        <v>11452800</v>
      </c>
      <c r="H372" s="103">
        <v>201601241031</v>
      </c>
      <c r="I372" s="420" t="s">
        <v>656</v>
      </c>
      <c r="J372" s="420"/>
      <c r="K372" s="164" t="s">
        <v>2557</v>
      </c>
      <c r="L372" s="163" t="s">
        <v>1660</v>
      </c>
      <c r="M372" s="419" t="s">
        <v>1089</v>
      </c>
      <c r="N372" s="419"/>
      <c r="O372" s="419" t="s">
        <v>40</v>
      </c>
      <c r="P372" s="117">
        <v>42393</v>
      </c>
      <c r="Q372" s="112">
        <v>0.4381944444444445</v>
      </c>
      <c r="R372" s="419" t="s">
        <v>1693</v>
      </c>
      <c r="S372" s="238" t="s">
        <v>1081</v>
      </c>
      <c r="T372" s="105">
        <v>131</v>
      </c>
      <c r="U372" s="254">
        <v>141.5</v>
      </c>
      <c r="V372" s="105">
        <v>10.5</v>
      </c>
      <c r="W372" s="125">
        <v>240</v>
      </c>
      <c r="X372" s="107">
        <v>43.75</v>
      </c>
      <c r="Y372" s="281" t="str">
        <f t="shared" si="359"/>
        <v xml:space="preserve">  </v>
      </c>
      <c r="Z372" s="238" t="s">
        <v>1081</v>
      </c>
      <c r="AA372" s="238">
        <v>123.5</v>
      </c>
      <c r="AB372" s="254">
        <v>135</v>
      </c>
      <c r="AC372" s="238">
        <v>11.5</v>
      </c>
      <c r="AD372" s="105">
        <v>254</v>
      </c>
      <c r="AE372" s="105">
        <v>45.275590551181104</v>
      </c>
      <c r="AF372" s="281" t="str">
        <f t="shared" si="360"/>
        <v xml:space="preserve">  </v>
      </c>
      <c r="AG372" s="238" t="s">
        <v>1081</v>
      </c>
      <c r="AH372" s="105">
        <v>124.2</v>
      </c>
      <c r="AI372" s="254">
        <v>135.30000000000001</v>
      </c>
      <c r="AJ372" s="238">
        <v>11.100000000000009</v>
      </c>
      <c r="AK372" s="238">
        <v>248</v>
      </c>
      <c r="AL372" s="105">
        <v>44.758064516129068</v>
      </c>
      <c r="AM372" s="281" t="str">
        <f t="shared" si="358"/>
        <v xml:space="preserve">  </v>
      </c>
      <c r="AN372" s="105">
        <v>44.59455168910339</v>
      </c>
      <c r="AO372" s="105">
        <v>0.77582792287640223</v>
      </c>
      <c r="AP372" s="105">
        <v>1.7397370160489238</v>
      </c>
      <c r="AQ372" s="238">
        <v>3</v>
      </c>
      <c r="AR372" s="429" t="str">
        <f t="shared" si="361"/>
        <v xml:space="preserve">  </v>
      </c>
      <c r="AS372" s="500"/>
      <c r="AT372" s="662" t="s">
        <v>178</v>
      </c>
      <c r="AU372" s="662" t="s">
        <v>178</v>
      </c>
      <c r="AV372" s="662" t="s">
        <v>178</v>
      </c>
      <c r="AW372" s="661" t="s">
        <v>2720</v>
      </c>
      <c r="AX372" s="661" t="s">
        <v>2720</v>
      </c>
      <c r="AY372" s="10"/>
      <c r="AZ372" s="334"/>
      <c r="BA372" s="662" t="s">
        <v>178</v>
      </c>
      <c r="BB372" s="662" t="s">
        <v>178</v>
      </c>
      <c r="BC372" s="662" t="s">
        <v>178</v>
      </c>
      <c r="BD372" s="661" t="s">
        <v>2720</v>
      </c>
      <c r="BE372" s="661" t="s">
        <v>2720</v>
      </c>
      <c r="BF372" s="10" t="str">
        <f t="shared" si="363"/>
        <v xml:space="preserve">  </v>
      </c>
      <c r="BG372" s="334"/>
      <c r="BH372" s="852" t="s">
        <v>178</v>
      </c>
      <c r="BI372" s="18" t="s">
        <v>1081</v>
      </c>
      <c r="BJ372" s="28">
        <v>5.8719313251671492</v>
      </c>
      <c r="BK372" s="28"/>
      <c r="BL372" s="28">
        <v>0.1</v>
      </c>
      <c r="BM372" s="28">
        <v>1</v>
      </c>
      <c r="BN372" s="31" t="str">
        <f t="shared" si="372"/>
        <v xml:space="preserve">  </v>
      </c>
      <c r="BP372" s="159" t="s">
        <v>1081</v>
      </c>
      <c r="BQ372" s="733">
        <v>8.3809155336079105E-2</v>
      </c>
      <c r="BR372" s="733"/>
      <c r="BS372" s="715">
        <v>6.0000000000000001E-3</v>
      </c>
      <c r="BT372" s="716">
        <v>0.01</v>
      </c>
      <c r="BU372" s="31" t="str">
        <f t="shared" si="373"/>
        <v xml:space="preserve">  </v>
      </c>
      <c r="BV372" s="520"/>
      <c r="BW372" s="105">
        <f t="shared" si="377"/>
        <v>1.4272843242711699</v>
      </c>
      <c r="BX372" s="771"/>
      <c r="BY372" s="33">
        <v>217.93312271070533</v>
      </c>
      <c r="BZ372" s="31"/>
      <c r="CA372" s="680">
        <v>2</v>
      </c>
      <c r="CB372" s="680">
        <v>13</v>
      </c>
      <c r="CC372" s="680" t="str">
        <f t="shared" si="378"/>
        <v xml:space="preserve">  </v>
      </c>
      <c r="CD372" s="498"/>
      <c r="CE372" s="31">
        <v>9.816807329311052</v>
      </c>
      <c r="CF372" s="107"/>
      <c r="CG372" s="660">
        <v>0.5</v>
      </c>
      <c r="CH372" s="660">
        <v>3</v>
      </c>
      <c r="CI372" s="31" t="str">
        <f t="shared" si="365"/>
        <v xml:space="preserve">  </v>
      </c>
      <c r="CJ372" s="828"/>
      <c r="CK372" s="227">
        <v>1.6521444671354812</v>
      </c>
      <c r="CL372" s="108"/>
      <c r="CM372" s="227">
        <v>0.6</v>
      </c>
      <c r="CN372" s="227">
        <v>0.8</v>
      </c>
      <c r="CO372" s="31" t="str">
        <f t="shared" si="362"/>
        <v xml:space="preserve">  </v>
      </c>
      <c r="CP372" s="624"/>
      <c r="CQ372" s="801">
        <v>7.480181642542541E-2</v>
      </c>
      <c r="CR372" s="801"/>
      <c r="CS372" s="227">
        <v>0.1</v>
      </c>
      <c r="CT372" s="464">
        <v>0.13</v>
      </c>
      <c r="CU372" s="31" t="str">
        <f t="shared" si="366"/>
        <v>&lt;MDL</v>
      </c>
      <c r="CW372" s="771">
        <f t="shared" si="383"/>
        <v>0.75809700085315412</v>
      </c>
      <c r="CX372" s="108">
        <v>6.5869536355134768</v>
      </c>
      <c r="CY372" s="108"/>
      <c r="CZ372" s="10">
        <v>1.2</v>
      </c>
      <c r="DA372" s="910">
        <v>0.7</v>
      </c>
      <c r="DB372" s="675" t="str">
        <f t="shared" si="380"/>
        <v xml:space="preserve">  </v>
      </c>
      <c r="DC372" s="480"/>
      <c r="DD372" s="28">
        <v>0.29481929578306315</v>
      </c>
      <c r="DE372" s="28"/>
      <c r="DF372" s="28">
        <v>0.2</v>
      </c>
      <c r="DG372" s="28">
        <v>0.12</v>
      </c>
      <c r="DH372" s="28" t="str">
        <f t="shared" si="369"/>
        <v xml:space="preserve">  </v>
      </c>
      <c r="DI372" s="335"/>
      <c r="DJ372" s="105">
        <f t="shared" si="381"/>
        <v>3.0224655864988952</v>
      </c>
      <c r="DK372" s="924">
        <f t="shared" si="382"/>
        <v>3.0032095557462029</v>
      </c>
      <c r="DL372" s="50"/>
    </row>
    <row r="373" spans="1:116" ht="45" x14ac:dyDescent="0.25">
      <c r="A373" s="536" t="s">
        <v>2381</v>
      </c>
      <c r="B373" s="173" t="s">
        <v>1510</v>
      </c>
      <c r="C373" s="419" t="s">
        <v>584</v>
      </c>
      <c r="D373" s="419">
        <v>9</v>
      </c>
      <c r="E373" s="213">
        <v>1601647</v>
      </c>
      <c r="F373" s="421">
        <v>1</v>
      </c>
      <c r="G373" s="420">
        <v>11452900</v>
      </c>
      <c r="H373" s="420">
        <v>201602021500</v>
      </c>
      <c r="I373" s="420" t="s">
        <v>656</v>
      </c>
      <c r="J373" s="420"/>
      <c r="K373" s="663" t="s">
        <v>2558</v>
      </c>
      <c r="L373" s="163" t="s">
        <v>729</v>
      </c>
      <c r="M373" s="419" t="s">
        <v>1088</v>
      </c>
      <c r="N373" s="419"/>
      <c r="O373" s="419"/>
      <c r="P373" s="117">
        <v>42402</v>
      </c>
      <c r="Q373" s="112">
        <v>0.625</v>
      </c>
      <c r="R373" s="419" t="s">
        <v>1082</v>
      </c>
      <c r="S373" s="237" t="s">
        <v>1082</v>
      </c>
      <c r="T373" s="31">
        <v>130.69999999999999</v>
      </c>
      <c r="U373" s="251">
        <v>141.6</v>
      </c>
      <c r="V373" s="31">
        <v>10.900000000000006</v>
      </c>
      <c r="W373" s="464">
        <v>138</v>
      </c>
      <c r="X373" s="457">
        <v>78.985507246376841</v>
      </c>
      <c r="Y373" s="281" t="str">
        <f t="shared" si="359"/>
        <v xml:space="preserve">  </v>
      </c>
      <c r="Z373" s="237" t="s">
        <v>1082</v>
      </c>
      <c r="AA373" s="237">
        <v>125.1</v>
      </c>
      <c r="AB373" s="251">
        <v>136.69999999999999</v>
      </c>
      <c r="AC373" s="237">
        <v>11.599999999999994</v>
      </c>
      <c r="AD373" s="31">
        <v>154</v>
      </c>
      <c r="AE373" s="31">
        <v>75.324675324675283</v>
      </c>
      <c r="AF373" s="281" t="str">
        <f t="shared" si="360"/>
        <v xml:space="preserve">  </v>
      </c>
      <c r="AG373" s="237" t="s">
        <v>1082</v>
      </c>
      <c r="AH373" s="31">
        <v>126.4</v>
      </c>
      <c r="AI373" s="251">
        <v>137.6</v>
      </c>
      <c r="AJ373" s="237">
        <v>11.199999999999989</v>
      </c>
      <c r="AK373" s="237">
        <v>141</v>
      </c>
      <c r="AL373" s="31">
        <v>79.4326241134751</v>
      </c>
      <c r="AM373" s="281" t="str">
        <f t="shared" si="358"/>
        <v xml:space="preserve">  </v>
      </c>
      <c r="AN373" s="31">
        <v>77.914268894842408</v>
      </c>
      <c r="AO373" s="31">
        <v>2.2537689582561757</v>
      </c>
      <c r="AP373" s="31">
        <v>2.8926267168058679</v>
      </c>
      <c r="AQ373" s="237">
        <v>3</v>
      </c>
      <c r="AR373" s="429" t="str">
        <f t="shared" si="361"/>
        <v xml:space="preserve">  </v>
      </c>
      <c r="AS373" s="498"/>
      <c r="AT373" s="662" t="s">
        <v>178</v>
      </c>
      <c r="AU373" s="662" t="s">
        <v>178</v>
      </c>
      <c r="AV373" s="662" t="s">
        <v>178</v>
      </c>
      <c r="AW373" s="661" t="s">
        <v>2720</v>
      </c>
      <c r="AX373" s="661" t="s">
        <v>2720</v>
      </c>
      <c r="AY373" s="10"/>
      <c r="AZ373" s="334"/>
      <c r="BA373" s="662" t="s">
        <v>178</v>
      </c>
      <c r="BB373" s="662" t="s">
        <v>178</v>
      </c>
      <c r="BC373" s="662" t="s">
        <v>178</v>
      </c>
      <c r="BD373" s="661" t="s">
        <v>2720</v>
      </c>
      <c r="BE373" s="661" t="s">
        <v>2720</v>
      </c>
      <c r="BF373" s="10" t="str">
        <f t="shared" si="363"/>
        <v xml:space="preserve">  </v>
      </c>
      <c r="BG373" s="334"/>
      <c r="BH373" s="852" t="s">
        <v>178</v>
      </c>
      <c r="BI373" s="18" t="s">
        <v>1082</v>
      </c>
      <c r="BJ373" s="28">
        <v>4.3860570337310758</v>
      </c>
      <c r="BK373" s="28"/>
      <c r="BL373" s="28">
        <v>0.1</v>
      </c>
      <c r="BM373" s="28">
        <v>1</v>
      </c>
      <c r="BN373" s="31" t="str">
        <f t="shared" si="372"/>
        <v xml:space="preserve">  </v>
      </c>
      <c r="BP373" s="417" t="s">
        <v>1082</v>
      </c>
      <c r="BQ373" s="716">
        <v>0.14359932735114381</v>
      </c>
      <c r="BS373" s="715">
        <v>6.0000000000000001E-3</v>
      </c>
      <c r="BT373" s="716">
        <v>0.01</v>
      </c>
      <c r="BU373" s="31" t="str">
        <f t="shared" si="373"/>
        <v xml:space="preserve">  </v>
      </c>
      <c r="BV373" s="520"/>
      <c r="BW373" s="31">
        <f t="shared" si="377"/>
        <v>3.2739958976089403</v>
      </c>
      <c r="BX373" s="336"/>
      <c r="BY373" s="33">
        <v>289.32822542015344</v>
      </c>
      <c r="BZ373" s="31"/>
      <c r="CA373" s="680">
        <v>2</v>
      </c>
      <c r="CB373" s="680">
        <v>13</v>
      </c>
      <c r="CC373" s="680" t="str">
        <f t="shared" si="378"/>
        <v xml:space="preserve">  </v>
      </c>
      <c r="CD373" s="498"/>
      <c r="CE373" s="31">
        <v>22.852736645504883</v>
      </c>
      <c r="CF373" s="457"/>
      <c r="CG373" s="660">
        <v>0.5</v>
      </c>
      <c r="CH373" s="660">
        <v>3</v>
      </c>
      <c r="CI373" s="31" t="str">
        <f t="shared" si="365"/>
        <v xml:space="preserve">  </v>
      </c>
      <c r="CJ373" s="658"/>
      <c r="CK373" s="227">
        <v>3.3680394543444008</v>
      </c>
      <c r="CL373" s="227"/>
      <c r="CM373" s="227">
        <v>0.6</v>
      </c>
      <c r="CN373" s="227">
        <v>0.8</v>
      </c>
      <c r="CO373" s="31" t="str">
        <f t="shared" si="362"/>
        <v xml:space="preserve">  </v>
      </c>
      <c r="CP373" s="337"/>
      <c r="CQ373" s="28">
        <v>0.25369647837918863</v>
      </c>
      <c r="CR373" s="28"/>
      <c r="CS373" s="227">
        <v>0.1</v>
      </c>
      <c r="CT373" s="464">
        <v>0.13</v>
      </c>
      <c r="CU373" s="31" t="str">
        <f t="shared" si="366"/>
        <v xml:space="preserve">  </v>
      </c>
      <c r="CW373" s="336">
        <f t="shared" si="383"/>
        <v>1.164089486759696</v>
      </c>
      <c r="CX373" s="227">
        <v>7.06654497624353</v>
      </c>
      <c r="CY373" s="227"/>
      <c r="CZ373" s="10">
        <v>1.2</v>
      </c>
      <c r="DA373" s="910">
        <v>0.7</v>
      </c>
      <c r="DB373" s="675" t="str">
        <f t="shared" si="380"/>
        <v xml:space="preserve">  </v>
      </c>
      <c r="DC373" s="519"/>
      <c r="DD373" s="28">
        <v>0.5613142108789182</v>
      </c>
      <c r="DE373" s="28"/>
      <c r="DF373" s="28">
        <v>0.2</v>
      </c>
      <c r="DG373" s="28">
        <v>0.12</v>
      </c>
      <c r="DH373" s="28" t="str">
        <f t="shared" si="369"/>
        <v xml:space="preserve">  </v>
      </c>
      <c r="DI373" s="335"/>
      <c r="DJ373" s="31">
        <f t="shared" si="381"/>
        <v>2.4423973727353125</v>
      </c>
      <c r="DK373" s="550">
        <f t="shared" si="382"/>
        <v>2.4562231630553022</v>
      </c>
      <c r="DL373" s="67"/>
    </row>
    <row r="374" spans="1:116" ht="45" x14ac:dyDescent="0.25">
      <c r="A374" s="536" t="s">
        <v>2382</v>
      </c>
      <c r="B374" s="173" t="s">
        <v>1511</v>
      </c>
      <c r="C374" s="419" t="s">
        <v>584</v>
      </c>
      <c r="D374" s="419">
        <v>7</v>
      </c>
      <c r="E374" s="213">
        <v>1601646</v>
      </c>
      <c r="F374" s="421">
        <v>1</v>
      </c>
      <c r="G374" s="420">
        <v>11452900</v>
      </c>
      <c r="H374" s="420">
        <v>201602031400</v>
      </c>
      <c r="I374" s="420" t="s">
        <v>656</v>
      </c>
      <c r="J374" s="420"/>
      <c r="K374" s="663" t="s">
        <v>2558</v>
      </c>
      <c r="L374" s="163" t="s">
        <v>729</v>
      </c>
      <c r="M374" s="419" t="s">
        <v>1088</v>
      </c>
      <c r="N374" s="419"/>
      <c r="O374" s="419"/>
      <c r="P374" s="117">
        <v>42403</v>
      </c>
      <c r="Q374" s="112">
        <v>0.58333333333333337</v>
      </c>
      <c r="R374" s="419" t="s">
        <v>1083</v>
      </c>
      <c r="S374" s="237" t="s">
        <v>1083</v>
      </c>
      <c r="T374" s="31">
        <v>128.69999999999999</v>
      </c>
      <c r="U374" s="251">
        <v>138.69999999999999</v>
      </c>
      <c r="V374" s="31">
        <v>10</v>
      </c>
      <c r="W374" s="464">
        <v>122</v>
      </c>
      <c r="X374" s="457">
        <v>81.967213114754102</v>
      </c>
      <c r="Y374" s="281" t="str">
        <f t="shared" si="359"/>
        <v xml:space="preserve">  </v>
      </c>
      <c r="Z374" s="237" t="s">
        <v>1083</v>
      </c>
      <c r="AA374" s="237">
        <v>128.9</v>
      </c>
      <c r="AB374" s="251">
        <v>138.69999999999999</v>
      </c>
      <c r="AC374" s="237">
        <v>9.7999999999999829</v>
      </c>
      <c r="AD374" s="31">
        <v>122</v>
      </c>
      <c r="AE374" s="31">
        <v>80.327868852458877</v>
      </c>
      <c r="AF374" s="281" t="str">
        <f t="shared" si="360"/>
        <v xml:space="preserve">  </v>
      </c>
      <c r="AG374" s="237" t="s">
        <v>1083</v>
      </c>
      <c r="AH374" s="31">
        <v>122.6</v>
      </c>
      <c r="AI374" s="251">
        <v>132.6</v>
      </c>
      <c r="AJ374" s="237">
        <v>10</v>
      </c>
      <c r="AK374" s="237">
        <v>124</v>
      </c>
      <c r="AL374" s="31">
        <v>80.645161290322577</v>
      </c>
      <c r="AM374" s="281" t="str">
        <f t="shared" si="358"/>
        <v xml:space="preserve">  </v>
      </c>
      <c r="AN374" s="31">
        <v>80.980081085845185</v>
      </c>
      <c r="AO374" s="31">
        <v>0.86947734568230617</v>
      </c>
      <c r="AP374" s="31">
        <v>1.0736928563464792</v>
      </c>
      <c r="AQ374" s="237">
        <v>3</v>
      </c>
      <c r="AR374" s="429" t="str">
        <f t="shared" si="361"/>
        <v xml:space="preserve">  </v>
      </c>
      <c r="AS374" s="498"/>
      <c r="AT374" s="662" t="s">
        <v>178</v>
      </c>
      <c r="AU374" s="662" t="s">
        <v>178</v>
      </c>
      <c r="AV374" s="662" t="s">
        <v>178</v>
      </c>
      <c r="AW374" s="661" t="s">
        <v>2720</v>
      </c>
      <c r="AX374" s="661" t="s">
        <v>2720</v>
      </c>
      <c r="AY374" s="10"/>
      <c r="AZ374" s="334"/>
      <c r="BA374" s="662" t="s">
        <v>178</v>
      </c>
      <c r="BB374" s="662" t="s">
        <v>178</v>
      </c>
      <c r="BC374" s="662" t="s">
        <v>178</v>
      </c>
      <c r="BD374" s="661" t="s">
        <v>2720</v>
      </c>
      <c r="BE374" s="661" t="s">
        <v>2720</v>
      </c>
      <c r="BF374" s="10" t="str">
        <f t="shared" si="363"/>
        <v xml:space="preserve">  </v>
      </c>
      <c r="BG374" s="334"/>
      <c r="BH374" s="852" t="s">
        <v>178</v>
      </c>
      <c r="BI374" s="18" t="s">
        <v>1083</v>
      </c>
      <c r="BJ374" s="28">
        <v>6.8067065499635397</v>
      </c>
      <c r="BK374" s="28"/>
      <c r="BL374" s="28">
        <v>0.1</v>
      </c>
      <c r="BM374" s="28">
        <v>1</v>
      </c>
      <c r="BN374" s="31" t="str">
        <f t="shared" si="372"/>
        <v xml:space="preserve">  </v>
      </c>
      <c r="BP374" s="417" t="s">
        <v>1083</v>
      </c>
      <c r="BQ374" s="716">
        <v>0.2549875212310852</v>
      </c>
      <c r="BS374" s="715">
        <v>6.0000000000000001E-3</v>
      </c>
      <c r="BT374" s="716">
        <v>0.01</v>
      </c>
      <c r="BU374" s="31" t="str">
        <f t="shared" si="373"/>
        <v xml:space="preserve">  </v>
      </c>
      <c r="BV374" s="520"/>
      <c r="BW374" s="31">
        <f t="shared" si="377"/>
        <v>3.7461218484944241</v>
      </c>
      <c r="BX374" s="336"/>
      <c r="BY374" s="33">
        <v>332.07027366607724</v>
      </c>
      <c r="BZ374" s="31"/>
      <c r="CA374" s="680">
        <v>2</v>
      </c>
      <c r="CB374" s="680">
        <v>13</v>
      </c>
      <c r="CC374" s="680" t="str">
        <f t="shared" si="378"/>
        <v xml:space="preserve">  </v>
      </c>
      <c r="CD374" s="783"/>
      <c r="CE374" s="31">
        <v>27.218874890662072</v>
      </c>
      <c r="CF374" s="457"/>
      <c r="CG374" s="660">
        <v>0.5</v>
      </c>
      <c r="CH374" s="660">
        <v>3</v>
      </c>
      <c r="CI374" s="31" t="str">
        <f t="shared" si="365"/>
        <v xml:space="preserve">  </v>
      </c>
      <c r="CJ374" s="658"/>
      <c r="CK374" s="227">
        <v>4.3444736132911528</v>
      </c>
      <c r="CL374" s="227"/>
      <c r="CM374" s="227">
        <v>0.6</v>
      </c>
      <c r="CN374" s="227">
        <v>0.8</v>
      </c>
      <c r="CO374" s="31" t="str">
        <f t="shared" si="362"/>
        <v xml:space="preserve">  </v>
      </c>
      <c r="CP374" s="337"/>
      <c r="CQ374" s="28">
        <v>0.3489823066414196</v>
      </c>
      <c r="CR374" s="28"/>
      <c r="CS374" s="227">
        <v>0.1</v>
      </c>
      <c r="CT374" s="464">
        <v>0.13</v>
      </c>
      <c r="CU374" s="31" t="str">
        <f t="shared" si="366"/>
        <v xml:space="preserve">  </v>
      </c>
      <c r="CW374" s="336">
        <f t="shared" si="383"/>
        <v>1.308299464847571</v>
      </c>
      <c r="CX374" s="227">
        <v>7.9145303733927461</v>
      </c>
      <c r="CY374" s="227"/>
      <c r="CZ374" s="10">
        <v>1.2</v>
      </c>
      <c r="DA374" s="910">
        <v>0.7</v>
      </c>
      <c r="DB374" s="675" t="str">
        <f t="shared" si="380"/>
        <v xml:space="preserve">  </v>
      </c>
      <c r="DC374" s="519"/>
      <c r="DD374" s="28">
        <v>0.63826857849941498</v>
      </c>
      <c r="DE374" s="28"/>
      <c r="DF374" s="28">
        <v>0.2</v>
      </c>
      <c r="DG374" s="28">
        <v>0.12</v>
      </c>
      <c r="DH374" s="28" t="str">
        <f t="shared" si="369"/>
        <v xml:space="preserve">  </v>
      </c>
      <c r="DI374" s="335"/>
      <c r="DJ374" s="31">
        <f t="shared" si="381"/>
        <v>2.3833902041323425</v>
      </c>
      <c r="DK374" s="550">
        <f t="shared" si="382"/>
        <v>2.3449484266463365</v>
      </c>
      <c r="DL374" s="67"/>
    </row>
    <row r="375" spans="1:116" ht="45" x14ac:dyDescent="0.25">
      <c r="A375" s="536" t="s">
        <v>2383</v>
      </c>
      <c r="B375" s="169" t="s">
        <v>1512</v>
      </c>
      <c r="C375" s="419" t="s">
        <v>585</v>
      </c>
      <c r="D375" s="104">
        <v>7</v>
      </c>
      <c r="E375" s="213">
        <v>1600428</v>
      </c>
      <c r="F375" s="421">
        <v>4</v>
      </c>
      <c r="G375" s="420">
        <v>11452900</v>
      </c>
      <c r="H375" s="103">
        <v>201602031401</v>
      </c>
      <c r="I375" s="420" t="s">
        <v>656</v>
      </c>
      <c r="J375" s="420"/>
      <c r="K375" s="663" t="s">
        <v>2558</v>
      </c>
      <c r="L375" s="163" t="s">
        <v>729</v>
      </c>
      <c r="M375" s="419" t="s">
        <v>1088</v>
      </c>
      <c r="N375" s="419"/>
      <c r="O375" s="419" t="s">
        <v>40</v>
      </c>
      <c r="P375" s="117">
        <v>42403</v>
      </c>
      <c r="Q375" s="112">
        <v>0.58402777777777781</v>
      </c>
      <c r="R375" s="419" t="s">
        <v>1694</v>
      </c>
      <c r="S375" s="238" t="s">
        <v>1084</v>
      </c>
      <c r="T375" s="105">
        <v>131.80000000000001</v>
      </c>
      <c r="U375" s="254">
        <v>141.6</v>
      </c>
      <c r="V375" s="105">
        <v>9.7999999999999829</v>
      </c>
      <c r="W375" s="125">
        <v>126</v>
      </c>
      <c r="X375" s="107">
        <v>77.777777777777644</v>
      </c>
      <c r="Y375" s="281" t="str">
        <f t="shared" si="359"/>
        <v xml:space="preserve">  </v>
      </c>
      <c r="Z375" s="238" t="s">
        <v>1084</v>
      </c>
      <c r="AA375" s="238">
        <v>123.5</v>
      </c>
      <c r="AB375" s="254">
        <v>133</v>
      </c>
      <c r="AC375" s="238">
        <v>9.5</v>
      </c>
      <c r="AD375" s="105">
        <v>120</v>
      </c>
      <c r="AE375" s="105">
        <v>79.166666666666671</v>
      </c>
      <c r="AF375" s="281" t="str">
        <f t="shared" si="360"/>
        <v xml:space="preserve">  </v>
      </c>
      <c r="AG375" s="238" t="s">
        <v>1084</v>
      </c>
      <c r="AH375" s="105">
        <v>129</v>
      </c>
      <c r="AI375" s="254">
        <v>139.19999999999999</v>
      </c>
      <c r="AJ375" s="238">
        <v>10.199999999999989</v>
      </c>
      <c r="AK375" s="238">
        <v>124</v>
      </c>
      <c r="AL375" s="105">
        <v>82.25806451612894</v>
      </c>
      <c r="AM375" s="281" t="str">
        <f t="shared" si="358"/>
        <v xml:space="preserve">  </v>
      </c>
      <c r="AN375" s="105">
        <v>79.734169653524418</v>
      </c>
      <c r="AO375" s="105">
        <v>2.2934225612675418</v>
      </c>
      <c r="AP375" s="105">
        <v>2.8763359187577211</v>
      </c>
      <c r="AQ375" s="238">
        <v>3</v>
      </c>
      <c r="AR375" s="429" t="str">
        <f t="shared" si="361"/>
        <v xml:space="preserve">  </v>
      </c>
      <c r="AS375" s="500"/>
      <c r="AT375" s="662" t="s">
        <v>178</v>
      </c>
      <c r="AU375" s="662" t="s">
        <v>178</v>
      </c>
      <c r="AV375" s="662" t="s">
        <v>178</v>
      </c>
      <c r="AW375" s="661" t="s">
        <v>2720</v>
      </c>
      <c r="AX375" s="661" t="s">
        <v>2720</v>
      </c>
      <c r="AY375" s="10"/>
      <c r="AZ375" s="334"/>
      <c r="BA375" s="662" t="s">
        <v>178</v>
      </c>
      <c r="BB375" s="662" t="s">
        <v>178</v>
      </c>
      <c r="BC375" s="662" t="s">
        <v>178</v>
      </c>
      <c r="BD375" s="661" t="s">
        <v>2720</v>
      </c>
      <c r="BE375" s="661" t="s">
        <v>2720</v>
      </c>
      <c r="BF375" s="10" t="str">
        <f t="shared" si="363"/>
        <v xml:space="preserve">  </v>
      </c>
      <c r="BG375" s="334"/>
      <c r="BH375" s="852" t="s">
        <v>178</v>
      </c>
      <c r="BI375" s="18" t="s">
        <v>1084</v>
      </c>
      <c r="BJ375" s="28">
        <v>6.3580738220849362</v>
      </c>
      <c r="BK375" s="28"/>
      <c r="BL375" s="28">
        <v>0.1</v>
      </c>
      <c r="BM375" s="28">
        <v>1</v>
      </c>
      <c r="BN375" s="31" t="str">
        <f t="shared" si="372"/>
        <v xml:space="preserve">  </v>
      </c>
      <c r="BP375" s="159" t="s">
        <v>1084</v>
      </c>
      <c r="BQ375" s="733">
        <v>0.24303993281612685</v>
      </c>
      <c r="BR375" s="733"/>
      <c r="BS375" s="715">
        <v>6.0000000000000001E-3</v>
      </c>
      <c r="BT375" s="716">
        <v>0.01</v>
      </c>
      <c r="BU375" s="31" t="str">
        <f t="shared" ref="BU375:BU406" si="384">IF(BQ375&lt;BS375,"&lt;MDL",IF(BQ375&lt;BT375,"E, &lt;RL",IF(BQ375&gt;BT375,"  ",)))</f>
        <v xml:space="preserve">  </v>
      </c>
      <c r="BV375" s="520"/>
      <c r="BW375" s="105">
        <f t="shared" si="377"/>
        <v>3.8225402789744476</v>
      </c>
      <c r="BX375" s="771"/>
      <c r="BY375" s="33">
        <v>333.56843664081998</v>
      </c>
      <c r="BZ375" s="31"/>
      <c r="CA375" s="680">
        <v>2</v>
      </c>
      <c r="CB375" s="680">
        <v>13</v>
      </c>
      <c r="CC375" s="680" t="str">
        <f t="shared" si="378"/>
        <v xml:space="preserve">  </v>
      </c>
      <c r="CD375" s="498"/>
      <c r="CE375" s="31">
        <v>25.944211738730395</v>
      </c>
      <c r="CF375" s="107"/>
      <c r="CG375" s="660">
        <v>0.5</v>
      </c>
      <c r="CH375" s="660">
        <v>3</v>
      </c>
      <c r="CI375" s="31" t="str">
        <f t="shared" si="365"/>
        <v xml:space="preserve">  </v>
      </c>
      <c r="CJ375" s="828"/>
      <c r="CK375" s="227">
        <v>4.9057560318795899</v>
      </c>
      <c r="CL375" s="108"/>
      <c r="CM375" s="227">
        <v>0.6</v>
      </c>
      <c r="CN375" s="227">
        <v>0.8</v>
      </c>
      <c r="CO375" s="31" t="str">
        <f t="shared" si="362"/>
        <v xml:space="preserve">  </v>
      </c>
      <c r="CP375" s="624"/>
      <c r="CQ375" s="801">
        <v>0.38837235252380126</v>
      </c>
      <c r="CR375" s="801"/>
      <c r="CS375" s="227">
        <v>0.1</v>
      </c>
      <c r="CT375" s="464">
        <v>0.13</v>
      </c>
      <c r="CU375" s="31" t="str">
        <f t="shared" si="366"/>
        <v xml:space="preserve">  </v>
      </c>
      <c r="CW375" s="771">
        <f t="shared" si="383"/>
        <v>1.4706895176542176</v>
      </c>
      <c r="CX375" s="108">
        <v>9.9762987899908673</v>
      </c>
      <c r="CY375" s="108"/>
      <c r="CZ375" s="10">
        <v>1.2</v>
      </c>
      <c r="DA375" s="910">
        <v>0.7</v>
      </c>
      <c r="DB375" s="675" t="str">
        <f t="shared" si="380"/>
        <v xml:space="preserve">  </v>
      </c>
      <c r="DC375" s="480"/>
      <c r="DD375" s="28">
        <v>0.82063102949924782</v>
      </c>
      <c r="DE375" s="28"/>
      <c r="DF375" s="28">
        <v>0.2</v>
      </c>
      <c r="DG375" s="28">
        <v>0.12</v>
      </c>
      <c r="DH375" s="28" t="str">
        <f t="shared" si="369"/>
        <v xml:space="preserve">  </v>
      </c>
      <c r="DI375" s="335"/>
      <c r="DJ375" s="105">
        <f t="shared" si="381"/>
        <v>2.9907802100392225</v>
      </c>
      <c r="DK375" s="924">
        <f t="shared" si="382"/>
        <v>3.1630601760553092</v>
      </c>
      <c r="DL375" s="50"/>
    </row>
    <row r="376" spans="1:116" ht="45" x14ac:dyDescent="0.25">
      <c r="A376" s="536" t="s">
        <v>2384</v>
      </c>
      <c r="B376" s="173" t="s">
        <v>1513</v>
      </c>
      <c r="C376" s="419" t="s">
        <v>584</v>
      </c>
      <c r="D376" s="419">
        <v>9</v>
      </c>
      <c r="E376" s="213">
        <v>1601645</v>
      </c>
      <c r="F376" s="421">
        <v>1</v>
      </c>
      <c r="G376" s="420">
        <v>11452900</v>
      </c>
      <c r="H376" s="420">
        <v>201602041240</v>
      </c>
      <c r="I376" s="420" t="s">
        <v>656</v>
      </c>
      <c r="J376" s="420"/>
      <c r="K376" s="663" t="s">
        <v>2558</v>
      </c>
      <c r="L376" s="163" t="s">
        <v>729</v>
      </c>
      <c r="M376" s="419" t="s">
        <v>1088</v>
      </c>
      <c r="N376" s="419"/>
      <c r="O376" s="419"/>
      <c r="P376" s="117">
        <v>42404</v>
      </c>
      <c r="Q376" s="112">
        <v>0.52777777777777779</v>
      </c>
      <c r="R376" s="419" t="s">
        <v>1085</v>
      </c>
      <c r="S376" s="237" t="s">
        <v>1085</v>
      </c>
      <c r="T376" s="31">
        <v>130.80000000000001</v>
      </c>
      <c r="U376" s="251">
        <v>147.4</v>
      </c>
      <c r="V376" s="31">
        <v>16.599999999999994</v>
      </c>
      <c r="W376" s="464">
        <v>72</v>
      </c>
      <c r="X376" s="457">
        <v>230.55555555555549</v>
      </c>
      <c r="Y376" s="281" t="str">
        <f t="shared" si="359"/>
        <v xml:space="preserve">  </v>
      </c>
      <c r="Z376" s="237" t="s">
        <v>1085</v>
      </c>
      <c r="AA376" s="237">
        <v>124.3</v>
      </c>
      <c r="AB376" s="251">
        <v>143.80000000000001</v>
      </c>
      <c r="AC376" s="237">
        <v>19.500000000000014</v>
      </c>
      <c r="AD376" s="31">
        <v>90</v>
      </c>
      <c r="AE376" s="31">
        <v>216.66666666666683</v>
      </c>
      <c r="AF376" s="281" t="str">
        <f t="shared" si="360"/>
        <v xml:space="preserve">  </v>
      </c>
      <c r="AG376" s="237" t="s">
        <v>1085</v>
      </c>
      <c r="AH376" s="31">
        <v>123.3</v>
      </c>
      <c r="AI376" s="251">
        <v>137.6</v>
      </c>
      <c r="AJ376" s="237">
        <v>14.299999999999997</v>
      </c>
      <c r="AK376" s="237">
        <v>64</v>
      </c>
      <c r="AL376" s="31">
        <v>223.43749999999994</v>
      </c>
      <c r="AM376" s="281" t="str">
        <f t="shared" si="358"/>
        <v xml:space="preserve">  </v>
      </c>
      <c r="AN376" s="31">
        <v>223.55324074074073</v>
      </c>
      <c r="AO376" s="31">
        <v>6.9451677864018615</v>
      </c>
      <c r="AP376" s="31">
        <v>3.106717560161123</v>
      </c>
      <c r="AQ376" s="237">
        <v>3</v>
      </c>
      <c r="AR376" s="429" t="str">
        <f t="shared" si="361"/>
        <v xml:space="preserve">  </v>
      </c>
      <c r="AS376" s="498"/>
      <c r="AT376" s="662" t="s">
        <v>178</v>
      </c>
      <c r="AU376" s="662" t="s">
        <v>178</v>
      </c>
      <c r="AV376" s="662" t="s">
        <v>178</v>
      </c>
      <c r="AW376" s="661" t="s">
        <v>2720</v>
      </c>
      <c r="AX376" s="661" t="s">
        <v>2720</v>
      </c>
      <c r="AY376" s="10"/>
      <c r="AZ376" s="334"/>
      <c r="BA376" s="662" t="s">
        <v>178</v>
      </c>
      <c r="BB376" s="662" t="s">
        <v>178</v>
      </c>
      <c r="BC376" s="662" t="s">
        <v>178</v>
      </c>
      <c r="BD376" s="661" t="s">
        <v>2720</v>
      </c>
      <c r="BE376" s="661" t="s">
        <v>2720</v>
      </c>
      <c r="BF376" s="10" t="str">
        <f t="shared" si="363"/>
        <v xml:space="preserve">  </v>
      </c>
      <c r="BG376" s="334"/>
      <c r="BH376" s="852" t="s">
        <v>178</v>
      </c>
      <c r="BI376" s="18" t="s">
        <v>1085</v>
      </c>
      <c r="BJ376" s="28">
        <v>7.4843351192013774</v>
      </c>
      <c r="BK376" s="28"/>
      <c r="BL376" s="28">
        <v>0.1</v>
      </c>
      <c r="BM376" s="28">
        <v>1</v>
      </c>
      <c r="BN376" s="31" t="str">
        <f t="shared" si="372"/>
        <v xml:space="preserve">  </v>
      </c>
      <c r="BP376" s="417" t="s">
        <v>1085</v>
      </c>
      <c r="BQ376" s="716">
        <v>0.24820905070862978</v>
      </c>
      <c r="BS376" s="715">
        <v>6.0000000000000001E-3</v>
      </c>
      <c r="BT376" s="716">
        <v>0.01</v>
      </c>
      <c r="BU376" s="31" t="str">
        <f t="shared" si="384"/>
        <v xml:space="preserve">  </v>
      </c>
      <c r="BV376" s="520"/>
      <c r="BW376" s="31">
        <f t="shared" si="377"/>
        <v>3.3163807707091979</v>
      </c>
      <c r="BX376" s="336"/>
      <c r="BY376" s="33">
        <v>368.95017043651535</v>
      </c>
      <c r="BZ376" s="31"/>
      <c r="CA376" s="680">
        <v>2</v>
      </c>
      <c r="CB376" s="680">
        <v>13</v>
      </c>
      <c r="CC376" s="680" t="str">
        <f t="shared" si="378"/>
        <v xml:space="preserve">  </v>
      </c>
      <c r="CD376" s="498"/>
      <c r="CE376" s="31">
        <v>85.063511517307674</v>
      </c>
      <c r="CF376" s="457"/>
      <c r="CG376" s="660">
        <v>0.5</v>
      </c>
      <c r="CH376" s="660">
        <v>3</v>
      </c>
      <c r="CI376" s="31" t="str">
        <f t="shared" si="365"/>
        <v xml:space="preserve">  </v>
      </c>
      <c r="CJ376" s="658"/>
      <c r="CK376" s="227">
        <v>3.8324082249435385</v>
      </c>
      <c r="CL376" s="227"/>
      <c r="CM376" s="227">
        <v>0.6</v>
      </c>
      <c r="CN376" s="227">
        <v>0.8</v>
      </c>
      <c r="CO376" s="31" t="str">
        <f t="shared" si="362"/>
        <v xml:space="preserve">  </v>
      </c>
      <c r="CP376" s="337"/>
      <c r="CQ376" s="28">
        <v>0.83035511540443407</v>
      </c>
      <c r="CR376" s="28"/>
      <c r="CS376" s="227">
        <v>0.1</v>
      </c>
      <c r="CT376" s="464">
        <v>0.13</v>
      </c>
      <c r="CU376" s="31" t="str">
        <f t="shared" si="366"/>
        <v xml:space="preserve">  </v>
      </c>
      <c r="CW376" s="336">
        <f t="shared" si="383"/>
        <v>1.0387332848794482</v>
      </c>
      <c r="CX376" s="227">
        <v>7.9593345746407245</v>
      </c>
      <c r="CY376" s="227"/>
      <c r="CZ376" s="10">
        <v>1.2</v>
      </c>
      <c r="DA376" s="910">
        <v>0.7</v>
      </c>
      <c r="DB376" s="675" t="str">
        <f t="shared" si="380"/>
        <v xml:space="preserve">  </v>
      </c>
      <c r="DC376" s="519"/>
      <c r="DD376" s="28">
        <v>1.7784138190212864</v>
      </c>
      <c r="DE376" s="28"/>
      <c r="DF376" s="28">
        <v>0.2</v>
      </c>
      <c r="DG376" s="28">
        <v>0.12</v>
      </c>
      <c r="DH376" s="28" t="str">
        <f t="shared" si="369"/>
        <v xml:space="preserve">  </v>
      </c>
      <c r="DI376" s="335"/>
      <c r="DJ376" s="31">
        <f t="shared" si="381"/>
        <v>2.1572925593783601</v>
      </c>
      <c r="DK376" s="550">
        <f t="shared" si="382"/>
        <v>2.0906894005421308</v>
      </c>
      <c r="DL376" s="67"/>
    </row>
    <row r="377" spans="1:116" ht="15" x14ac:dyDescent="0.25">
      <c r="A377" s="536" t="s">
        <v>2385</v>
      </c>
      <c r="B377" s="173" t="s">
        <v>1514</v>
      </c>
      <c r="C377" s="419" t="s">
        <v>584</v>
      </c>
      <c r="D377" s="419">
        <v>9</v>
      </c>
      <c r="E377" s="213">
        <v>1602358</v>
      </c>
      <c r="F377" s="421">
        <v>1</v>
      </c>
      <c r="G377" s="420">
        <v>11451800</v>
      </c>
      <c r="H377" s="420">
        <v>201602180830</v>
      </c>
      <c r="I377" s="420" t="s">
        <v>656</v>
      </c>
      <c r="J377" s="420"/>
      <c r="K377" s="663" t="s">
        <v>1655</v>
      </c>
      <c r="L377" s="163" t="s">
        <v>1656</v>
      </c>
      <c r="M377" s="419" t="s">
        <v>1028</v>
      </c>
      <c r="N377" s="419"/>
      <c r="O377" s="419"/>
      <c r="P377" s="117">
        <v>42418</v>
      </c>
      <c r="Q377" s="112">
        <v>0.35416666666666669</v>
      </c>
      <c r="R377" s="419" t="s">
        <v>1105</v>
      </c>
      <c r="S377" s="250" t="s">
        <v>1105</v>
      </c>
      <c r="T377" s="31">
        <v>131.6</v>
      </c>
      <c r="U377" s="250">
        <v>133.70000000000002</v>
      </c>
      <c r="V377" s="31">
        <v>2.1000000000000227</v>
      </c>
      <c r="W377" s="457">
        <v>528</v>
      </c>
      <c r="X377" s="457">
        <v>3.9772727272727701</v>
      </c>
      <c r="Y377" s="281" t="str">
        <f t="shared" si="359"/>
        <v xml:space="preserve">  </v>
      </c>
      <c r="Z377" s="250" t="s">
        <v>1105</v>
      </c>
      <c r="AA377" s="31">
        <v>124.3</v>
      </c>
      <c r="AB377" s="250">
        <v>126.5</v>
      </c>
      <c r="AC377" s="31">
        <v>2.2000000000000028</v>
      </c>
      <c r="AD377" s="31">
        <v>518</v>
      </c>
      <c r="AE377" s="31">
        <v>4.2471042471042528</v>
      </c>
      <c r="AF377" s="281" t="str">
        <f t="shared" si="360"/>
        <v xml:space="preserve">  </v>
      </c>
      <c r="AG377" s="250" t="s">
        <v>1105</v>
      </c>
      <c r="AH377" s="250">
        <v>131.69999999999999</v>
      </c>
      <c r="AI377" s="31">
        <v>133.5</v>
      </c>
      <c r="AJ377" s="457">
        <v>1.8000000000000114</v>
      </c>
      <c r="AK377" s="457">
        <v>416</v>
      </c>
      <c r="AL377" s="275">
        <v>4.3269230769231042</v>
      </c>
      <c r="AM377" s="281" t="str">
        <f t="shared" si="358"/>
        <v xml:space="preserve">  </v>
      </c>
      <c r="AN377" s="31">
        <v>4.1837666837667093</v>
      </c>
      <c r="AO377" s="250">
        <v>0.18322821002728604</v>
      </c>
      <c r="AP377" s="31">
        <v>4.3795035401525517</v>
      </c>
      <c r="AQ377" s="33">
        <v>3</v>
      </c>
      <c r="AR377" s="429" t="str">
        <f t="shared" si="361"/>
        <v xml:space="preserve">  </v>
      </c>
      <c r="AS377" s="498"/>
      <c r="AT377" s="662" t="s">
        <v>178</v>
      </c>
      <c r="AU377" s="662" t="s">
        <v>178</v>
      </c>
      <c r="AV377" s="662" t="s">
        <v>178</v>
      </c>
      <c r="AW377" s="661" t="s">
        <v>2720</v>
      </c>
      <c r="AX377" s="661" t="s">
        <v>2720</v>
      </c>
      <c r="AY377" s="661"/>
      <c r="AZ377" s="519"/>
      <c r="BA377" s="662" t="s">
        <v>178</v>
      </c>
      <c r="BB377" s="662" t="s">
        <v>178</v>
      </c>
      <c r="BC377" s="662" t="s">
        <v>178</v>
      </c>
      <c r="BD377" s="661" t="s">
        <v>2720</v>
      </c>
      <c r="BE377" s="661" t="s">
        <v>2720</v>
      </c>
      <c r="BF377" s="10" t="str">
        <f t="shared" si="363"/>
        <v xml:space="preserve">  </v>
      </c>
      <c r="BG377" s="334"/>
      <c r="BH377" s="852" t="s">
        <v>178</v>
      </c>
      <c r="BI377" s="18" t="s">
        <v>1105</v>
      </c>
      <c r="BJ377" s="28">
        <v>3.8152493972050592</v>
      </c>
      <c r="BK377" s="28"/>
      <c r="BL377" s="28">
        <v>0.1</v>
      </c>
      <c r="BM377" s="28">
        <v>1</v>
      </c>
      <c r="BN377" s="31" t="str">
        <f t="shared" si="372"/>
        <v xml:space="preserve">  </v>
      </c>
      <c r="BP377" s="417" t="s">
        <v>1105</v>
      </c>
      <c r="BQ377" s="716">
        <v>5.0418035576860566E-2</v>
      </c>
      <c r="BS377" s="715">
        <v>6.0000000000000001E-3</v>
      </c>
      <c r="BT377" s="716">
        <v>0.01</v>
      </c>
      <c r="BU377" s="31" t="str">
        <f t="shared" si="384"/>
        <v xml:space="preserve">  </v>
      </c>
      <c r="BV377" s="520"/>
      <c r="BW377" s="31">
        <f t="shared" si="377"/>
        <v>1.3214872824249799</v>
      </c>
      <c r="BX377" s="336"/>
      <c r="BY377" s="33">
        <v>404.77996517804775</v>
      </c>
      <c r="BZ377" s="31"/>
      <c r="CA377" s="680">
        <v>2</v>
      </c>
      <c r="CB377" s="680">
        <v>13</v>
      </c>
      <c r="CC377" s="680" t="str">
        <f t="shared" si="378"/>
        <v xml:space="preserve">  </v>
      </c>
      <c r="CD377" s="498"/>
      <c r="CE377" s="31">
        <v>1.6099203160490712</v>
      </c>
      <c r="CF377" s="457"/>
      <c r="CG377" s="660">
        <v>0.5</v>
      </c>
      <c r="CH377" s="660">
        <v>3</v>
      </c>
      <c r="CI377" s="31" t="str">
        <f t="shared" si="365"/>
        <v>E, &lt;RL</v>
      </c>
      <c r="CJ377" s="658"/>
      <c r="CK377" s="227">
        <v>6.9590313129411481</v>
      </c>
      <c r="CL377" s="227"/>
      <c r="CM377" s="227">
        <v>0.6</v>
      </c>
      <c r="CN377" s="227">
        <v>0.8</v>
      </c>
      <c r="CO377" s="31" t="str">
        <f t="shared" si="362"/>
        <v xml:space="preserve">  </v>
      </c>
      <c r="CP377" s="337"/>
      <c r="CQ377" s="28">
        <v>2.9555731444923895E-2</v>
      </c>
      <c r="CR377" s="28"/>
      <c r="CS377" s="227">
        <v>0.1</v>
      </c>
      <c r="CT377" s="464">
        <v>0.13</v>
      </c>
      <c r="CU377" s="31" t="str">
        <f t="shared" si="366"/>
        <v>&lt;MDL</v>
      </c>
      <c r="CW377" s="336">
        <f t="shared" si="383"/>
        <v>1.7192133780336998</v>
      </c>
      <c r="CX377" s="227">
        <v>33.598409542743326</v>
      </c>
      <c r="CY377" s="227"/>
      <c r="CZ377" s="10">
        <v>1.2</v>
      </c>
      <c r="DA377" s="910">
        <v>0.7</v>
      </c>
      <c r="DB377" s="675" t="str">
        <f t="shared" si="380"/>
        <v xml:space="preserve">  </v>
      </c>
      <c r="DC377" s="922"/>
      <c r="DD377" s="28">
        <v>0.14537773359840955</v>
      </c>
      <c r="DE377" s="28"/>
      <c r="DF377" s="28">
        <v>0.2</v>
      </c>
      <c r="DG377" s="28">
        <v>0.12</v>
      </c>
      <c r="DH377" s="28" t="str">
        <f t="shared" si="369"/>
        <v>E, &lt;RL</v>
      </c>
      <c r="DI377" s="335"/>
      <c r="DJ377" s="31">
        <f t="shared" si="381"/>
        <v>8.3004131708852302</v>
      </c>
      <c r="DK377" s="550">
        <f t="shared" si="382"/>
        <v>9.0301198232707041</v>
      </c>
      <c r="DL377" s="67"/>
    </row>
    <row r="378" spans="1:116" ht="15" x14ac:dyDescent="0.25">
      <c r="A378" s="536" t="s">
        <v>2386</v>
      </c>
      <c r="B378" s="173" t="s">
        <v>1515</v>
      </c>
      <c r="C378" s="419" t="s">
        <v>584</v>
      </c>
      <c r="D378" s="419">
        <v>9</v>
      </c>
      <c r="E378" s="213">
        <v>1602562</v>
      </c>
      <c r="F378" s="421">
        <v>1</v>
      </c>
      <c r="G378" s="420">
        <v>11451800</v>
      </c>
      <c r="H378" s="420">
        <v>201603060330</v>
      </c>
      <c r="I378" s="420" t="s">
        <v>656</v>
      </c>
      <c r="J378" s="420"/>
      <c r="K378" s="663" t="s">
        <v>1655</v>
      </c>
      <c r="L378" s="163" t="s">
        <v>1656</v>
      </c>
      <c r="M378" s="419" t="s">
        <v>1028</v>
      </c>
      <c r="N378" s="419"/>
      <c r="O378" s="419"/>
      <c r="P378" s="117">
        <v>42435</v>
      </c>
      <c r="Q378" s="112">
        <v>0.14583333333333334</v>
      </c>
      <c r="R378" s="419" t="s">
        <v>1106</v>
      </c>
      <c r="S378" s="250" t="s">
        <v>1106</v>
      </c>
      <c r="T378" s="31">
        <v>133</v>
      </c>
      <c r="U378" s="250">
        <v>180.10000000000002</v>
      </c>
      <c r="V378" s="31">
        <v>47.100000000000023</v>
      </c>
      <c r="W378" s="457">
        <v>2</v>
      </c>
      <c r="X378" s="457">
        <v>23550.000000000011</v>
      </c>
      <c r="Y378" s="281" t="str">
        <f t="shared" si="359"/>
        <v xml:space="preserve">  </v>
      </c>
      <c r="Z378" s="250" t="s">
        <v>1106</v>
      </c>
      <c r="AA378" s="31">
        <v>125.8</v>
      </c>
      <c r="AB378" s="250">
        <v>385.6</v>
      </c>
      <c r="AC378" s="31">
        <v>259.8</v>
      </c>
      <c r="AD378" s="31">
        <v>10</v>
      </c>
      <c r="AE378" s="31">
        <v>25980</v>
      </c>
      <c r="AF378" s="281" t="str">
        <f t="shared" si="360"/>
        <v xml:space="preserve">  </v>
      </c>
      <c r="AG378" s="250" t="s">
        <v>1106</v>
      </c>
      <c r="AH378" s="250">
        <v>123.1</v>
      </c>
      <c r="AI378" s="31">
        <v>250.9</v>
      </c>
      <c r="AJ378" s="457">
        <v>127.80000000000001</v>
      </c>
      <c r="AK378" s="457">
        <v>4</v>
      </c>
      <c r="AL378" s="275">
        <v>31950.000000000004</v>
      </c>
      <c r="AM378" s="281" t="str">
        <f t="shared" si="358"/>
        <v xml:space="preserve">  </v>
      </c>
      <c r="AN378" s="31">
        <v>27160.000000000004</v>
      </c>
      <c r="AO378" s="250">
        <v>4322.5339790451899</v>
      </c>
      <c r="AP378" s="31">
        <v>15.915073560549297</v>
      </c>
      <c r="AQ378" s="33">
        <v>3</v>
      </c>
      <c r="AR378" s="429" t="str">
        <f t="shared" si="361"/>
        <v xml:space="preserve">  </v>
      </c>
      <c r="AS378" s="498"/>
      <c r="AT378" s="662" t="s">
        <v>178</v>
      </c>
      <c r="AU378" s="662" t="s">
        <v>178</v>
      </c>
      <c r="AV378" s="662" t="s">
        <v>178</v>
      </c>
      <c r="AW378" s="661" t="s">
        <v>2720</v>
      </c>
      <c r="AX378" s="661" t="s">
        <v>2720</v>
      </c>
      <c r="AY378" s="661"/>
      <c r="AZ378" s="519"/>
      <c r="BA378" s="662" t="s">
        <v>178</v>
      </c>
      <c r="BB378" s="662" t="s">
        <v>178</v>
      </c>
      <c r="BC378" s="662" t="s">
        <v>178</v>
      </c>
      <c r="BD378" s="661" t="s">
        <v>2720</v>
      </c>
      <c r="BE378" s="661" t="s">
        <v>2720</v>
      </c>
      <c r="BF378" s="10" t="str">
        <f t="shared" si="363"/>
        <v xml:space="preserve">  </v>
      </c>
      <c r="BG378" s="334"/>
      <c r="BH378" s="852" t="s">
        <v>178</v>
      </c>
      <c r="BI378" s="18" t="s">
        <v>1106</v>
      </c>
      <c r="BJ378" s="28">
        <v>5.7839314750054296</v>
      </c>
      <c r="BK378" s="28"/>
      <c r="BL378" s="28">
        <v>0.1</v>
      </c>
      <c r="BM378" s="28">
        <v>1</v>
      </c>
      <c r="BN378" s="31" t="str">
        <f t="shared" si="372"/>
        <v xml:space="preserve">  </v>
      </c>
      <c r="BP378" s="417" t="s">
        <v>1106</v>
      </c>
      <c r="BQ378" s="716">
        <v>8.3680257261767171E-2</v>
      </c>
      <c r="BS378" s="715">
        <v>6.0000000000000001E-3</v>
      </c>
      <c r="BT378" s="716">
        <v>0.01</v>
      </c>
      <c r="BU378" s="31" t="str">
        <f t="shared" si="384"/>
        <v xml:space="preserve">  </v>
      </c>
      <c r="BV378" s="520"/>
      <c r="BW378" s="31">
        <f t="shared" si="377"/>
        <v>1.4467712424218964</v>
      </c>
      <c r="BX378" s="336"/>
      <c r="BY378" s="33">
        <v>140.52569647522972</v>
      </c>
      <c r="BZ378" s="31"/>
      <c r="CA378" s="680">
        <v>2</v>
      </c>
      <c r="CB378" s="680">
        <v>13</v>
      </c>
      <c r="CC378" s="680" t="str">
        <f t="shared" si="378"/>
        <v xml:space="preserve">  </v>
      </c>
      <c r="CD378" s="498"/>
      <c r="CE378" s="31">
        <v>3309.3801519916619</v>
      </c>
      <c r="CF378" s="457"/>
      <c r="CG378" s="660">
        <v>0.5</v>
      </c>
      <c r="CH378" s="660">
        <v>3</v>
      </c>
      <c r="CI378" s="31" t="str">
        <f t="shared" si="365"/>
        <v xml:space="preserve">  </v>
      </c>
      <c r="CJ378" s="658"/>
      <c r="CK378" s="28">
        <v>0.57954137631896296</v>
      </c>
      <c r="CL378" s="227"/>
      <c r="CM378" s="227">
        <v>0.6</v>
      </c>
      <c r="CN378" s="227">
        <v>0.8</v>
      </c>
      <c r="CO378" s="31" t="str">
        <f t="shared" si="362"/>
        <v>&lt;MDL</v>
      </c>
      <c r="CP378" s="337"/>
      <c r="CQ378" s="28">
        <v>15.056484956766662</v>
      </c>
      <c r="CR378" s="28"/>
      <c r="CS378" s="227">
        <v>0.1</v>
      </c>
      <c r="CT378" s="464">
        <v>0.13</v>
      </c>
      <c r="CU378" s="31" t="str">
        <f t="shared" si="366"/>
        <v xml:space="preserve">  </v>
      </c>
      <c r="CW378" s="895" t="s">
        <v>79</v>
      </c>
      <c r="CX378" s="227">
        <v>4.2710870924686617</v>
      </c>
      <c r="CY378" s="227"/>
      <c r="CZ378" s="10">
        <v>1.2</v>
      </c>
      <c r="DA378" s="910">
        <v>0.7</v>
      </c>
      <c r="DB378" s="675" t="str">
        <f t="shared" si="380"/>
        <v xml:space="preserve">  </v>
      </c>
      <c r="DC378" s="922"/>
      <c r="DD378" s="28">
        <v>136.46123260437375</v>
      </c>
      <c r="DE378" s="28"/>
      <c r="DF378" s="28">
        <v>0.2</v>
      </c>
      <c r="DG378" s="28">
        <v>0.12</v>
      </c>
      <c r="DH378" s="28" t="str">
        <f t="shared" si="369"/>
        <v xml:space="preserve">  </v>
      </c>
      <c r="DI378" s="335"/>
      <c r="DJ378" s="31">
        <f t="shared" si="381"/>
        <v>3.0393637602226868</v>
      </c>
      <c r="DK378" s="550">
        <f t="shared" si="382"/>
        <v>4.1234680313849168</v>
      </c>
      <c r="DL378" s="67"/>
    </row>
    <row r="379" spans="1:116" ht="15" x14ac:dyDescent="0.25">
      <c r="A379" s="536" t="s">
        <v>2387</v>
      </c>
      <c r="B379" s="173" t="s">
        <v>1516</v>
      </c>
      <c r="C379" s="419" t="s">
        <v>584</v>
      </c>
      <c r="D379" s="419">
        <v>9</v>
      </c>
      <c r="E379" s="213">
        <v>1602360</v>
      </c>
      <c r="F379" s="421">
        <v>1</v>
      </c>
      <c r="G379" s="420">
        <v>11451800</v>
      </c>
      <c r="H379" s="420">
        <v>201603061040</v>
      </c>
      <c r="I379" s="420" t="s">
        <v>656</v>
      </c>
      <c r="J379" s="420"/>
      <c r="K379" s="663" t="s">
        <v>1655</v>
      </c>
      <c r="L379" s="163" t="s">
        <v>1656</v>
      </c>
      <c r="M379" s="419" t="s">
        <v>1028</v>
      </c>
      <c r="N379" s="419"/>
      <c r="O379" s="419"/>
      <c r="P379" s="117">
        <v>42435</v>
      </c>
      <c r="Q379" s="112">
        <v>0.44444444444444442</v>
      </c>
      <c r="R379" s="419" t="s">
        <v>1107</v>
      </c>
      <c r="S379" s="250" t="s">
        <v>1107</v>
      </c>
      <c r="T379" s="31">
        <v>124.6</v>
      </c>
      <c r="U379" s="250">
        <v>212.5</v>
      </c>
      <c r="V379" s="31">
        <v>87.9</v>
      </c>
      <c r="W379" s="457">
        <v>20</v>
      </c>
      <c r="X379" s="457">
        <v>4395</v>
      </c>
      <c r="Y379" s="281" t="str">
        <f t="shared" si="359"/>
        <v xml:space="preserve">  </v>
      </c>
      <c r="Z379" s="250" t="s">
        <v>1107</v>
      </c>
      <c r="AA379" s="31">
        <v>123.3</v>
      </c>
      <c r="AB379" s="250">
        <v>185.6</v>
      </c>
      <c r="AC379" s="31">
        <v>62.3</v>
      </c>
      <c r="AD379" s="31">
        <v>16</v>
      </c>
      <c r="AE379" s="31">
        <v>3893.7499999999995</v>
      </c>
      <c r="AF379" s="281" t="str">
        <f t="shared" si="360"/>
        <v xml:space="preserve">  </v>
      </c>
      <c r="AG379" s="250" t="s">
        <v>1107</v>
      </c>
      <c r="AH379" s="250">
        <v>123.8</v>
      </c>
      <c r="AI379" s="31">
        <v>183.10000000000002</v>
      </c>
      <c r="AJ379" s="457">
        <v>59.300000000000026</v>
      </c>
      <c r="AK379" s="457">
        <v>14</v>
      </c>
      <c r="AL379" s="275">
        <v>4235.7142857142871</v>
      </c>
      <c r="AM379" s="281" t="str">
        <f t="shared" si="358"/>
        <v xml:space="preserve">  </v>
      </c>
      <c r="AN379" s="31">
        <v>4174.8214285714284</v>
      </c>
      <c r="AO379" s="250">
        <v>256.11295489151956</v>
      </c>
      <c r="AP379" s="31">
        <v>6.1347044244514715</v>
      </c>
      <c r="AQ379" s="33">
        <v>3</v>
      </c>
      <c r="AR379" s="429" t="str">
        <f t="shared" si="361"/>
        <v xml:space="preserve">  </v>
      </c>
      <c r="AS379" s="498"/>
      <c r="AT379" s="662" t="s">
        <v>178</v>
      </c>
      <c r="AU379" s="662" t="s">
        <v>178</v>
      </c>
      <c r="AV379" s="662" t="s">
        <v>178</v>
      </c>
      <c r="AW379" s="661" t="s">
        <v>2720</v>
      </c>
      <c r="AX379" s="661" t="s">
        <v>2720</v>
      </c>
      <c r="AY379" s="10"/>
      <c r="AZ379" s="334"/>
      <c r="BA379" s="662" t="s">
        <v>178</v>
      </c>
      <c r="BB379" s="662" t="s">
        <v>178</v>
      </c>
      <c r="BC379" s="662" t="s">
        <v>178</v>
      </c>
      <c r="BD379" s="661" t="s">
        <v>2720</v>
      </c>
      <c r="BE379" s="661" t="s">
        <v>2720</v>
      </c>
      <c r="BF379" s="10" t="str">
        <f t="shared" si="363"/>
        <v xml:space="preserve">  </v>
      </c>
      <c r="BG379" s="334"/>
      <c r="BH379" s="852" t="s">
        <v>178</v>
      </c>
      <c r="BI379" s="18" t="s">
        <v>1107</v>
      </c>
      <c r="BJ379" s="28">
        <v>9.3084093251796105</v>
      </c>
      <c r="BK379" s="28"/>
      <c r="BL379" s="28">
        <v>0.1</v>
      </c>
      <c r="BM379" s="28">
        <v>1</v>
      </c>
      <c r="BN379" s="31" t="str">
        <f t="shared" si="372"/>
        <v xml:space="preserve">  </v>
      </c>
      <c r="BP379" s="417" t="s">
        <v>1107</v>
      </c>
      <c r="BQ379" s="716">
        <v>6.6276500146249778E-2</v>
      </c>
      <c r="BS379" s="715">
        <v>6.0000000000000001E-3</v>
      </c>
      <c r="BT379" s="716">
        <v>0.01</v>
      </c>
      <c r="BU379" s="31" t="str">
        <f t="shared" si="384"/>
        <v xml:space="preserve">  </v>
      </c>
      <c r="BV379" s="520"/>
      <c r="BW379" s="31">
        <f t="shared" si="377"/>
        <v>0.71200672242645435</v>
      </c>
      <c r="BX379" s="336"/>
      <c r="BY379" s="33">
        <v>192.66971587465773</v>
      </c>
      <c r="BZ379" s="31"/>
      <c r="CA379" s="680">
        <v>2</v>
      </c>
      <c r="CB379" s="680">
        <v>13</v>
      </c>
      <c r="CC379" s="680" t="str">
        <f t="shared" si="378"/>
        <v xml:space="preserve">  </v>
      </c>
      <c r="CD379" s="498"/>
      <c r="CE379" s="31">
        <v>846.78340126912076</v>
      </c>
      <c r="CF379" s="457"/>
      <c r="CG379" s="660">
        <v>0.5</v>
      </c>
      <c r="CH379" s="660">
        <v>3</v>
      </c>
      <c r="CI379" s="31" t="str">
        <f t="shared" si="365"/>
        <v xml:space="preserve">  </v>
      </c>
      <c r="CJ379" s="658"/>
      <c r="CK379" s="28">
        <v>0.70703723028282039</v>
      </c>
      <c r="CL379" s="227"/>
      <c r="CM379" s="227">
        <v>0.6</v>
      </c>
      <c r="CN379" s="227">
        <v>0.8</v>
      </c>
      <c r="CO379" s="31" t="str">
        <f t="shared" si="362"/>
        <v>E, &lt;RL</v>
      </c>
      <c r="CP379" s="337"/>
      <c r="CQ379" s="28">
        <v>2.7530262154137315</v>
      </c>
      <c r="CR379" s="28"/>
      <c r="CS379" s="227">
        <v>0.1</v>
      </c>
      <c r="CT379" s="464">
        <v>0.13</v>
      </c>
      <c r="CU379" s="31" t="str">
        <f t="shared" si="366"/>
        <v xml:space="preserve">  </v>
      </c>
      <c r="CW379" s="336">
        <f>CK379/BY379*100</f>
        <v>0.36696853320881373</v>
      </c>
      <c r="CX379" s="227">
        <v>4.105552184364301</v>
      </c>
      <c r="CY379" s="227"/>
      <c r="CZ379" s="10">
        <v>1.2</v>
      </c>
      <c r="DA379" s="910">
        <v>0.7</v>
      </c>
      <c r="DB379" s="675" t="str">
        <f t="shared" si="380"/>
        <v xml:space="preserve">  </v>
      </c>
      <c r="DC379" s="922"/>
      <c r="DD379" s="28">
        <v>17.389946038057367</v>
      </c>
      <c r="DE379" s="28"/>
      <c r="DF379" s="28">
        <v>0.2</v>
      </c>
      <c r="DG379" s="28">
        <v>0.12</v>
      </c>
      <c r="DH379" s="28" t="str">
        <f t="shared" si="369"/>
        <v xml:space="preserve">  </v>
      </c>
      <c r="DI379" s="335"/>
      <c r="DJ379" s="31">
        <f t="shared" si="381"/>
        <v>2.1308757142898314</v>
      </c>
      <c r="DK379" s="550">
        <f t="shared" si="382"/>
        <v>2.0536474867119621</v>
      </c>
      <c r="DL379" s="67"/>
    </row>
    <row r="380" spans="1:116" ht="45" x14ac:dyDescent="0.25">
      <c r="A380" s="536" t="s">
        <v>2388</v>
      </c>
      <c r="B380" s="173" t="s">
        <v>1517</v>
      </c>
      <c r="C380" s="419" t="s">
        <v>584</v>
      </c>
      <c r="D380" s="419">
        <v>9</v>
      </c>
      <c r="E380" s="213">
        <v>1602366</v>
      </c>
      <c r="F380" s="421">
        <v>1</v>
      </c>
      <c r="G380" s="420">
        <v>11452600</v>
      </c>
      <c r="H380" s="420">
        <v>201603061640</v>
      </c>
      <c r="I380" s="420" t="s">
        <v>656</v>
      </c>
      <c r="J380" s="420"/>
      <c r="K380" s="663" t="s">
        <v>2556</v>
      </c>
      <c r="L380" s="163" t="s">
        <v>1658</v>
      </c>
      <c r="M380" s="419" t="s">
        <v>1101</v>
      </c>
      <c r="N380" s="419"/>
      <c r="O380" s="419"/>
      <c r="P380" s="117">
        <v>42435</v>
      </c>
      <c r="Q380" s="112">
        <v>0.69444444444444453</v>
      </c>
      <c r="R380" s="419" t="s">
        <v>1108</v>
      </c>
      <c r="S380" s="250" t="s">
        <v>1108</v>
      </c>
      <c r="T380" s="31">
        <v>129.1</v>
      </c>
      <c r="U380" s="250">
        <v>325.40000000000003</v>
      </c>
      <c r="V380" s="31">
        <v>196.30000000000004</v>
      </c>
      <c r="W380" s="457">
        <v>18</v>
      </c>
      <c r="X380" s="457">
        <v>10905.555555555558</v>
      </c>
      <c r="Y380" s="281" t="str">
        <f t="shared" si="359"/>
        <v xml:space="preserve">  </v>
      </c>
      <c r="Z380" s="250" t="s">
        <v>1108</v>
      </c>
      <c r="AA380" s="31">
        <v>131.80000000000001</v>
      </c>
      <c r="AB380" s="250">
        <v>313</v>
      </c>
      <c r="AC380" s="31">
        <v>181.2</v>
      </c>
      <c r="AD380" s="31">
        <v>16</v>
      </c>
      <c r="AE380" s="31">
        <v>11324.999999999998</v>
      </c>
      <c r="AF380" s="281" t="str">
        <f t="shared" si="360"/>
        <v xml:space="preserve">  </v>
      </c>
      <c r="AG380" s="250" t="s">
        <v>1108</v>
      </c>
      <c r="AH380" s="250">
        <v>128.80000000000001</v>
      </c>
      <c r="AI380" s="31">
        <v>324.60000000000002</v>
      </c>
      <c r="AJ380" s="457">
        <v>195.8</v>
      </c>
      <c r="AK380" s="457">
        <v>16</v>
      </c>
      <c r="AL380" s="275">
        <v>12237.5</v>
      </c>
      <c r="AM380" s="281" t="str">
        <f t="shared" si="358"/>
        <v xml:space="preserve">  </v>
      </c>
      <c r="AN380" s="31">
        <v>11489.351851851852</v>
      </c>
      <c r="AO380" s="250">
        <v>681.0122239556008</v>
      </c>
      <c r="AP380" s="31">
        <v>5.9273336976431379</v>
      </c>
      <c r="AQ380" s="33">
        <v>3</v>
      </c>
      <c r="AR380" s="429" t="str">
        <f t="shared" si="361"/>
        <v xml:space="preserve">  </v>
      </c>
      <c r="AS380" s="498"/>
      <c r="AT380" s="662" t="s">
        <v>178</v>
      </c>
      <c r="AU380" s="662" t="s">
        <v>178</v>
      </c>
      <c r="AV380" s="662" t="s">
        <v>178</v>
      </c>
      <c r="AW380" s="661" t="s">
        <v>2720</v>
      </c>
      <c r="AX380" s="661" t="s">
        <v>2720</v>
      </c>
      <c r="AY380" s="10"/>
      <c r="AZ380" s="334"/>
      <c r="BA380" s="662" t="s">
        <v>178</v>
      </c>
      <c r="BB380" s="662" t="s">
        <v>178</v>
      </c>
      <c r="BC380" s="662" t="s">
        <v>178</v>
      </c>
      <c r="BD380" s="661" t="s">
        <v>2720</v>
      </c>
      <c r="BE380" s="661" t="s">
        <v>2720</v>
      </c>
      <c r="BF380" s="10" t="str">
        <f t="shared" si="363"/>
        <v xml:space="preserve">  </v>
      </c>
      <c r="BG380" s="334"/>
      <c r="BH380" s="852" t="s">
        <v>178</v>
      </c>
      <c r="BI380" s="18" t="s">
        <v>1108</v>
      </c>
      <c r="BJ380" s="28">
        <v>4.6934963012854505</v>
      </c>
      <c r="BK380" s="28"/>
      <c r="BL380" s="28">
        <v>0.1</v>
      </c>
      <c r="BM380" s="28">
        <v>1</v>
      </c>
      <c r="BN380" s="31" t="str">
        <f t="shared" si="372"/>
        <v xml:space="preserve">  </v>
      </c>
      <c r="BP380" s="417" t="s">
        <v>1108</v>
      </c>
      <c r="BQ380" s="716">
        <v>3.4663251065819037E-2</v>
      </c>
      <c r="BS380" s="715">
        <v>6.0000000000000001E-3</v>
      </c>
      <c r="BT380" s="716">
        <v>0.01</v>
      </c>
      <c r="BU380" s="31" t="str">
        <f t="shared" si="384"/>
        <v xml:space="preserve">  </v>
      </c>
      <c r="BV380" s="520"/>
      <c r="BW380" s="31">
        <f t="shared" si="377"/>
        <v>0.73853794358643676</v>
      </c>
      <c r="BX380" s="336"/>
      <c r="BY380" s="33">
        <v>108.54838228273573</v>
      </c>
      <c r="BZ380" s="31"/>
      <c r="CA380" s="680">
        <v>2</v>
      </c>
      <c r="CB380" s="680">
        <v>13</v>
      </c>
      <c r="CC380" s="680" t="str">
        <f t="shared" si="378"/>
        <v xml:space="preserve">  </v>
      </c>
      <c r="CD380" s="498"/>
      <c r="CE380" s="31">
        <v>1183.7804134500573</v>
      </c>
      <c r="CF380" s="457"/>
      <c r="CG380" s="660">
        <v>0.5</v>
      </c>
      <c r="CH380" s="660">
        <v>3</v>
      </c>
      <c r="CI380" s="31" t="str">
        <f t="shared" si="365"/>
        <v xml:space="preserve">  </v>
      </c>
      <c r="CJ380" s="658"/>
      <c r="CK380" s="28">
        <v>0.83600339319614958</v>
      </c>
      <c r="CL380" s="227"/>
      <c r="CM380" s="227">
        <v>0.6</v>
      </c>
      <c r="CN380" s="227">
        <v>0.8</v>
      </c>
      <c r="CO380" s="31" t="str">
        <f t="shared" si="362"/>
        <v xml:space="preserve">  </v>
      </c>
      <c r="CP380" s="337"/>
      <c r="CQ380" s="28">
        <v>9.4677384279463936</v>
      </c>
      <c r="CR380" s="28"/>
      <c r="CS380" s="227">
        <v>0.1</v>
      </c>
      <c r="CT380" s="464">
        <v>0.13</v>
      </c>
      <c r="CU380" s="31" t="str">
        <f t="shared" si="366"/>
        <v xml:space="preserve">  </v>
      </c>
      <c r="CW380" s="336">
        <f>CK380/BY380*100</f>
        <v>0.77016660738306852</v>
      </c>
      <c r="CX380" s="227">
        <v>4.8627540172651518</v>
      </c>
      <c r="CY380" s="227"/>
      <c r="CZ380" s="10">
        <v>1.2</v>
      </c>
      <c r="DA380" s="910">
        <v>0.7</v>
      </c>
      <c r="DB380" s="675" t="str">
        <f t="shared" si="380"/>
        <v xml:space="preserve">  </v>
      </c>
      <c r="DC380" s="922"/>
      <c r="DD380" s="28">
        <v>59.507952286282297</v>
      </c>
      <c r="DE380" s="28"/>
      <c r="DF380" s="28">
        <v>0.2</v>
      </c>
      <c r="DG380" s="28">
        <v>0.12</v>
      </c>
      <c r="DH380" s="28" t="str">
        <f t="shared" si="369"/>
        <v xml:space="preserve">  </v>
      </c>
      <c r="DI380" s="335"/>
      <c r="DJ380" s="31">
        <f t="shared" si="381"/>
        <v>4.4798033052202912</v>
      </c>
      <c r="DK380" s="550">
        <f t="shared" si="382"/>
        <v>5.0269417883718761</v>
      </c>
      <c r="DL380" s="67"/>
    </row>
    <row r="381" spans="1:116" ht="15" x14ac:dyDescent="0.25">
      <c r="A381" s="536" t="s">
        <v>2389</v>
      </c>
      <c r="B381" s="173" t="s">
        <v>1518</v>
      </c>
      <c r="C381" s="419" t="s">
        <v>584</v>
      </c>
      <c r="D381" s="419">
        <v>9</v>
      </c>
      <c r="E381" s="213">
        <v>1602561</v>
      </c>
      <c r="F381" s="421">
        <v>1</v>
      </c>
      <c r="G381" s="420">
        <v>11451800</v>
      </c>
      <c r="H381" s="420">
        <v>201603070620</v>
      </c>
      <c r="I381" s="420" t="s">
        <v>656</v>
      </c>
      <c r="J381" s="420"/>
      <c r="K381" s="663" t="s">
        <v>1655</v>
      </c>
      <c r="L381" s="163" t="s">
        <v>1656</v>
      </c>
      <c r="M381" s="419" t="s">
        <v>1028</v>
      </c>
      <c r="N381" s="419"/>
      <c r="O381" s="419"/>
      <c r="P381" s="117">
        <v>42436</v>
      </c>
      <c r="Q381" s="112">
        <v>0.2638888888888889</v>
      </c>
      <c r="R381" s="419" t="s">
        <v>1109</v>
      </c>
      <c r="S381" s="250" t="s">
        <v>1109</v>
      </c>
      <c r="T381" s="31">
        <v>133.19999999999999</v>
      </c>
      <c r="U381" s="250">
        <v>318.2</v>
      </c>
      <c r="V381" s="31">
        <v>185</v>
      </c>
      <c r="W381" s="457">
        <v>20</v>
      </c>
      <c r="X381" s="457">
        <v>9250</v>
      </c>
      <c r="Y381" s="281" t="str">
        <f t="shared" si="359"/>
        <v xml:space="preserve">  </v>
      </c>
      <c r="Z381" s="250" t="s">
        <v>1109</v>
      </c>
      <c r="AA381" s="31">
        <v>129</v>
      </c>
      <c r="AB381" s="250">
        <v>183.79999999999998</v>
      </c>
      <c r="AC381" s="31">
        <v>54.799999999999983</v>
      </c>
      <c r="AD381" s="31">
        <v>6</v>
      </c>
      <c r="AE381" s="31">
        <v>9133.3333333333303</v>
      </c>
      <c r="AF381" s="281" t="str">
        <f t="shared" si="360"/>
        <v xml:space="preserve">  </v>
      </c>
      <c r="AG381" s="250" t="s">
        <v>1109</v>
      </c>
      <c r="AH381" s="250">
        <v>125.7</v>
      </c>
      <c r="AI381" s="31">
        <v>194.70000000000002</v>
      </c>
      <c r="AJ381" s="457">
        <v>69.000000000000014</v>
      </c>
      <c r="AK381" s="457">
        <v>8</v>
      </c>
      <c r="AL381" s="275">
        <v>8625.0000000000018</v>
      </c>
      <c r="AM381" s="281" t="str">
        <f t="shared" si="358"/>
        <v xml:space="preserve">  </v>
      </c>
      <c r="AN381" s="31">
        <v>9002.7777777777756</v>
      </c>
      <c r="AO381" s="250">
        <v>332.32486337139107</v>
      </c>
      <c r="AP381" s="31">
        <v>3.6913591735174585</v>
      </c>
      <c r="AQ381" s="33">
        <v>3</v>
      </c>
      <c r="AR381" s="429" t="str">
        <f t="shared" si="361"/>
        <v xml:space="preserve">  </v>
      </c>
      <c r="AS381" s="498"/>
      <c r="AT381" s="662" t="s">
        <v>178</v>
      </c>
      <c r="AU381" s="662" t="s">
        <v>178</v>
      </c>
      <c r="AV381" s="662" t="s">
        <v>178</v>
      </c>
      <c r="AW381" s="661" t="s">
        <v>2720</v>
      </c>
      <c r="AX381" s="661" t="s">
        <v>2720</v>
      </c>
      <c r="AY381" s="10"/>
      <c r="AZ381" s="334"/>
      <c r="BA381" s="662" t="s">
        <v>178</v>
      </c>
      <c r="BB381" s="662" t="s">
        <v>178</v>
      </c>
      <c r="BC381" s="662" t="s">
        <v>178</v>
      </c>
      <c r="BD381" s="661" t="s">
        <v>2720</v>
      </c>
      <c r="BE381" s="661" t="s">
        <v>2720</v>
      </c>
      <c r="BF381" s="10" t="str">
        <f t="shared" si="363"/>
        <v xml:space="preserve">  </v>
      </c>
      <c r="BG381" s="334"/>
      <c r="BH381" s="852" t="s">
        <v>178</v>
      </c>
      <c r="BI381" s="18" t="s">
        <v>1109</v>
      </c>
      <c r="BJ381" s="28">
        <v>12.199191922160097</v>
      </c>
      <c r="BK381" s="28"/>
      <c r="BL381" s="28">
        <v>0.1</v>
      </c>
      <c r="BM381" s="28">
        <v>1</v>
      </c>
      <c r="BN381" s="31" t="str">
        <f t="shared" si="372"/>
        <v xml:space="preserve">  </v>
      </c>
      <c r="BP381" s="417" t="s">
        <v>1109</v>
      </c>
      <c r="BQ381" s="716">
        <v>4.9021251319770712E-2</v>
      </c>
      <c r="BS381" s="715">
        <v>6.0000000000000001E-3</v>
      </c>
      <c r="BT381" s="716">
        <v>0.01</v>
      </c>
      <c r="BU381" s="31" t="str">
        <f t="shared" si="384"/>
        <v xml:space="preserve">  </v>
      </c>
      <c r="BV381" s="520"/>
      <c r="BW381" s="31">
        <f t="shared" si="377"/>
        <v>0.40184015164744269</v>
      </c>
      <c r="BX381" s="336"/>
      <c r="BY381" s="33">
        <v>187.44733869697586</v>
      </c>
      <c r="BZ381" s="31"/>
      <c r="CA381" s="680">
        <v>2</v>
      </c>
      <c r="CB381" s="680">
        <v>13</v>
      </c>
      <c r="CC381" s="680" t="str">
        <f t="shared" si="378"/>
        <v xml:space="preserve">  </v>
      </c>
      <c r="CD381" s="498"/>
      <c r="CE381" s="31">
        <v>1733.8878829470268</v>
      </c>
      <c r="CF381" s="457"/>
      <c r="CG381" s="660">
        <v>0.5</v>
      </c>
      <c r="CH381" s="660">
        <v>3</v>
      </c>
      <c r="CI381" s="31" t="str">
        <f t="shared" si="365"/>
        <v xml:space="preserve">  </v>
      </c>
      <c r="CJ381" s="658"/>
      <c r="CK381" s="227">
        <v>1.4517134334604993</v>
      </c>
      <c r="CL381" s="227"/>
      <c r="CM381" s="227">
        <v>0.6</v>
      </c>
      <c r="CN381" s="227">
        <v>0.8</v>
      </c>
      <c r="CO381" s="31" t="str">
        <f t="shared" si="362"/>
        <v xml:space="preserve">  </v>
      </c>
      <c r="CP381" s="337"/>
      <c r="CQ381" s="28">
        <v>13.258982692272555</v>
      </c>
      <c r="CR381" s="28"/>
      <c r="CS381" s="227">
        <v>0.1</v>
      </c>
      <c r="CT381" s="464">
        <v>0.13</v>
      </c>
      <c r="CU381" s="31" t="str">
        <f t="shared" si="366"/>
        <v xml:space="preserve">  </v>
      </c>
      <c r="CW381" s="336">
        <f>CK381/BY381*100</f>
        <v>0.77446468088155374</v>
      </c>
      <c r="CX381" s="227">
        <v>4.2700319820209165</v>
      </c>
      <c r="CY381" s="227"/>
      <c r="CZ381" s="10">
        <v>1.2</v>
      </c>
      <c r="DA381" s="910">
        <v>0.7</v>
      </c>
      <c r="DB381" s="675" t="str">
        <f t="shared" si="380"/>
        <v xml:space="preserve">  </v>
      </c>
      <c r="DC381" s="922"/>
      <c r="DD381" s="28">
        <v>36.829025844930413</v>
      </c>
      <c r="DE381" s="28"/>
      <c r="DF381" s="28">
        <v>0.2</v>
      </c>
      <c r="DG381" s="28">
        <v>0.12</v>
      </c>
      <c r="DH381" s="28" t="str">
        <f t="shared" si="369"/>
        <v xml:space="preserve">  </v>
      </c>
      <c r="DI381" s="335"/>
      <c r="DJ381" s="31">
        <f t="shared" si="381"/>
        <v>2.277990187379388</v>
      </c>
      <c r="DK381" s="550">
        <f t="shared" si="382"/>
        <v>2.1240719314753758</v>
      </c>
      <c r="DL381" s="67"/>
    </row>
    <row r="382" spans="1:116" ht="45" x14ac:dyDescent="0.25">
      <c r="A382" s="536" t="s">
        <v>2390</v>
      </c>
      <c r="B382" s="173" t="s">
        <v>1519</v>
      </c>
      <c r="C382" s="419" t="s">
        <v>584</v>
      </c>
      <c r="D382" s="419">
        <v>9</v>
      </c>
      <c r="E382" s="213">
        <v>1602320</v>
      </c>
      <c r="F382" s="421">
        <v>1</v>
      </c>
      <c r="G382" s="420">
        <v>11452900</v>
      </c>
      <c r="H382" s="420">
        <v>201603071340</v>
      </c>
      <c r="I382" s="420" t="s">
        <v>656</v>
      </c>
      <c r="J382" s="420"/>
      <c r="K382" s="663" t="s">
        <v>2558</v>
      </c>
      <c r="L382" s="163" t="s">
        <v>729</v>
      </c>
      <c r="M382" s="419" t="s">
        <v>1102</v>
      </c>
      <c r="N382" s="419"/>
      <c r="O382" s="419"/>
      <c r="P382" s="117">
        <v>42436</v>
      </c>
      <c r="Q382" s="112">
        <v>0.56944444444444442</v>
      </c>
      <c r="R382" s="419" t="s">
        <v>1110</v>
      </c>
      <c r="S382" s="250" t="s">
        <v>1110</v>
      </c>
      <c r="T382" s="31">
        <v>129.1</v>
      </c>
      <c r="U382" s="250">
        <v>181.9</v>
      </c>
      <c r="V382" s="31">
        <v>52.800000000000011</v>
      </c>
      <c r="W382" s="457">
        <v>48</v>
      </c>
      <c r="X382" s="457">
        <v>1100.0000000000002</v>
      </c>
      <c r="Y382" s="281" t="str">
        <f t="shared" si="359"/>
        <v xml:space="preserve">  </v>
      </c>
      <c r="Z382" s="250" t="s">
        <v>1110</v>
      </c>
      <c r="AA382" s="31">
        <v>131.5</v>
      </c>
      <c r="AB382" s="250">
        <v>152.60000000000002</v>
      </c>
      <c r="AC382" s="31">
        <v>21.100000000000023</v>
      </c>
      <c r="AD382" s="31">
        <v>30</v>
      </c>
      <c r="AE382" s="31">
        <v>703.33333333333417</v>
      </c>
      <c r="AF382" s="281" t="str">
        <f t="shared" si="360"/>
        <v xml:space="preserve">  </v>
      </c>
      <c r="AG382" s="250" t="s">
        <v>1110</v>
      </c>
      <c r="AH382" s="250">
        <v>131.80000000000001</v>
      </c>
      <c r="AI382" s="31">
        <v>149.5</v>
      </c>
      <c r="AJ382" s="457">
        <v>17.699999999999989</v>
      </c>
      <c r="AK382" s="457">
        <v>24</v>
      </c>
      <c r="AL382" s="275">
        <v>737.49999999999955</v>
      </c>
      <c r="AM382" s="281" t="str">
        <f t="shared" si="358"/>
        <v xml:space="preserve">  </v>
      </c>
      <c r="AN382" s="31">
        <v>846.94444444444468</v>
      </c>
      <c r="AO382" s="250">
        <v>219.81736948186344</v>
      </c>
      <c r="AP382" s="31">
        <v>25.954166288445656</v>
      </c>
      <c r="AQ382" s="33">
        <v>3</v>
      </c>
      <c r="AR382" s="429" t="str">
        <f t="shared" si="361"/>
        <v xml:space="preserve">  </v>
      </c>
      <c r="AS382" s="498"/>
      <c r="AT382" s="662" t="s">
        <v>178</v>
      </c>
      <c r="AU382" s="662" t="s">
        <v>178</v>
      </c>
      <c r="AV382" s="662" t="s">
        <v>178</v>
      </c>
      <c r="AW382" s="661" t="s">
        <v>2720</v>
      </c>
      <c r="AX382" s="661" t="s">
        <v>2720</v>
      </c>
      <c r="AY382" s="10"/>
      <c r="AZ382" s="334"/>
      <c r="BA382" s="662" t="s">
        <v>178</v>
      </c>
      <c r="BB382" s="662" t="s">
        <v>178</v>
      </c>
      <c r="BC382" s="662" t="s">
        <v>178</v>
      </c>
      <c r="BD382" s="661" t="s">
        <v>2720</v>
      </c>
      <c r="BE382" s="661" t="s">
        <v>2720</v>
      </c>
      <c r="BF382" s="10" t="str">
        <f t="shared" si="363"/>
        <v xml:space="preserve">  </v>
      </c>
      <c r="BG382" s="334"/>
      <c r="BH382" s="852" t="s">
        <v>178</v>
      </c>
      <c r="BI382" s="18" t="s">
        <v>1110</v>
      </c>
      <c r="BJ382" s="28">
        <v>7.0963523914979971</v>
      </c>
      <c r="BK382" s="28"/>
      <c r="BL382" s="28">
        <v>0.1</v>
      </c>
      <c r="BM382" s="28">
        <v>1</v>
      </c>
      <c r="BN382" s="31" t="str">
        <f t="shared" si="372"/>
        <v xml:space="preserve">  </v>
      </c>
      <c r="BP382" s="417" t="s">
        <v>1110</v>
      </c>
      <c r="BQ382" s="716">
        <v>6.2770111499733799E-2</v>
      </c>
      <c r="BS382" s="715">
        <v>6.0000000000000001E-3</v>
      </c>
      <c r="BT382" s="716">
        <v>0.01</v>
      </c>
      <c r="BU382" s="31" t="str">
        <f t="shared" si="384"/>
        <v xml:space="preserve">  </v>
      </c>
      <c r="BV382" s="520"/>
      <c r="BW382" s="31">
        <f t="shared" si="377"/>
        <v>0.88454050809169871</v>
      </c>
      <c r="BX382" s="336"/>
      <c r="BY382" s="33">
        <v>168.0933872144843</v>
      </c>
      <c r="BZ382" s="31"/>
      <c r="CA382" s="680">
        <v>2</v>
      </c>
      <c r="CB382" s="680">
        <v>13</v>
      </c>
      <c r="CC382" s="680" t="str">
        <f t="shared" si="378"/>
        <v xml:space="preserve">  </v>
      </c>
      <c r="CD382" s="498"/>
      <c r="CE382" s="31">
        <v>184.90272593593278</v>
      </c>
      <c r="CF382" s="457"/>
      <c r="CG382" s="660">
        <v>0.5</v>
      </c>
      <c r="CH382" s="660">
        <v>3</v>
      </c>
      <c r="CI382" s="31" t="str">
        <f t="shared" si="365"/>
        <v xml:space="preserve">  </v>
      </c>
      <c r="CJ382" s="658"/>
      <c r="CK382" s="28">
        <v>0.70578945013269201</v>
      </c>
      <c r="CL382" s="227">
        <v>3.95935062247178E-2</v>
      </c>
      <c r="CM382" s="227">
        <v>0.6</v>
      </c>
      <c r="CN382" s="227">
        <v>0.8</v>
      </c>
      <c r="CO382" s="31" t="str">
        <f t="shared" si="362"/>
        <v>E, &lt;RL</v>
      </c>
      <c r="CP382" s="443" t="s">
        <v>3084</v>
      </c>
      <c r="CQ382" s="28">
        <v>0.49640524659332685</v>
      </c>
      <c r="CR382" s="28">
        <v>2.7847432711384817E-2</v>
      </c>
      <c r="CS382" s="227">
        <v>0.1</v>
      </c>
      <c r="CT382" s="464">
        <v>0.13</v>
      </c>
      <c r="CU382" s="31" t="str">
        <f t="shared" si="366"/>
        <v xml:space="preserve">  </v>
      </c>
      <c r="CV382" s="521" t="s">
        <v>3084</v>
      </c>
      <c r="CW382" s="336">
        <f>CK382/BY382*100</f>
        <v>0.41987936695696232</v>
      </c>
      <c r="CX382" s="227">
        <v>4.4681066145499901</v>
      </c>
      <c r="CY382" s="227"/>
      <c r="CZ382" s="10">
        <v>1.2</v>
      </c>
      <c r="DA382" s="910">
        <v>0.7</v>
      </c>
      <c r="DB382" s="675" t="str">
        <f t="shared" si="380"/>
        <v xml:space="preserve">  </v>
      </c>
      <c r="DC382" s="922"/>
      <c r="DD382" s="28">
        <v>3.2952286282306158</v>
      </c>
      <c r="DE382" s="28"/>
      <c r="DF382" s="28">
        <v>0.2</v>
      </c>
      <c r="DG382" s="28">
        <v>0.12</v>
      </c>
      <c r="DH382" s="28" t="str">
        <f t="shared" si="369"/>
        <v xml:space="preserve">  </v>
      </c>
      <c r="DI382" s="335"/>
      <c r="DJ382" s="31">
        <f t="shared" si="381"/>
        <v>2.6581096904477048</v>
      </c>
      <c r="DK382" s="550">
        <f t="shared" si="382"/>
        <v>1.7821417242774369</v>
      </c>
      <c r="DL382" s="67"/>
    </row>
    <row r="383" spans="1:116" ht="45" x14ac:dyDescent="0.25">
      <c r="A383" s="536" t="s">
        <v>2391</v>
      </c>
      <c r="B383" s="173" t="s">
        <v>1520</v>
      </c>
      <c r="C383" s="419" t="s">
        <v>584</v>
      </c>
      <c r="D383" s="419">
        <v>9</v>
      </c>
      <c r="E383" s="213">
        <v>1602367</v>
      </c>
      <c r="F383" s="421">
        <v>1</v>
      </c>
      <c r="G383" s="420">
        <v>11452600</v>
      </c>
      <c r="H383" s="420">
        <v>201603071710</v>
      </c>
      <c r="I383" s="420" t="s">
        <v>656</v>
      </c>
      <c r="J383" s="420"/>
      <c r="K383" s="663" t="s">
        <v>2556</v>
      </c>
      <c r="L383" s="163" t="s">
        <v>1658</v>
      </c>
      <c r="M383" s="419" t="s">
        <v>1101</v>
      </c>
      <c r="N383" s="419"/>
      <c r="O383" s="419"/>
      <c r="P383" s="117">
        <v>42436</v>
      </c>
      <c r="Q383" s="112">
        <v>0.71527777777777779</v>
      </c>
      <c r="R383" s="419" t="s">
        <v>1111</v>
      </c>
      <c r="S383" s="250" t="s">
        <v>1111</v>
      </c>
      <c r="T383" s="31">
        <v>126.1</v>
      </c>
      <c r="U383" s="250">
        <v>215.9</v>
      </c>
      <c r="V383" s="31">
        <v>89.800000000000011</v>
      </c>
      <c r="W383" s="457">
        <v>34</v>
      </c>
      <c r="X383" s="457">
        <v>2641.1764705882356</v>
      </c>
      <c r="Y383" s="281" t="str">
        <f t="shared" si="359"/>
        <v xml:space="preserve">  </v>
      </c>
      <c r="Z383" s="250" t="s">
        <v>1111</v>
      </c>
      <c r="AA383" s="31">
        <v>125.7</v>
      </c>
      <c r="AB383" s="250">
        <v>164.5</v>
      </c>
      <c r="AC383" s="31">
        <v>38.799999999999997</v>
      </c>
      <c r="AD383" s="31">
        <v>14</v>
      </c>
      <c r="AE383" s="31">
        <v>2771.4285714285711</v>
      </c>
      <c r="AF383" s="281" t="str">
        <f t="shared" si="360"/>
        <v xml:space="preserve">  </v>
      </c>
      <c r="AG383" s="250" t="s">
        <v>1111</v>
      </c>
      <c r="AH383" s="250">
        <v>132.30000000000001</v>
      </c>
      <c r="AI383" s="31">
        <v>186.9</v>
      </c>
      <c r="AJ383" s="457">
        <v>54.599999999999994</v>
      </c>
      <c r="AK383" s="457">
        <v>22</v>
      </c>
      <c r="AL383" s="275">
        <v>2481.8181818181815</v>
      </c>
      <c r="AM383" s="281" t="str">
        <f t="shared" si="358"/>
        <v xml:space="preserve">  </v>
      </c>
      <c r="AN383" s="31">
        <v>2631.4744079449961</v>
      </c>
      <c r="AO383" s="250">
        <v>145.04875717227094</v>
      </c>
      <c r="AP383" s="31">
        <v>5.5120717394908745</v>
      </c>
      <c r="AQ383" s="33">
        <v>3</v>
      </c>
      <c r="AR383" s="429" t="str">
        <f t="shared" si="361"/>
        <v xml:space="preserve">  </v>
      </c>
      <c r="AS383" s="498"/>
      <c r="AT383" s="662" t="s">
        <v>178</v>
      </c>
      <c r="AU383" s="662" t="s">
        <v>178</v>
      </c>
      <c r="AV383" s="662" t="s">
        <v>178</v>
      </c>
      <c r="AW383" s="661" t="s">
        <v>2720</v>
      </c>
      <c r="AX383" s="661" t="s">
        <v>2720</v>
      </c>
      <c r="AY383" s="10"/>
      <c r="AZ383" s="334"/>
      <c r="BA383" s="662" t="s">
        <v>178</v>
      </c>
      <c r="BB383" s="662" t="s">
        <v>178</v>
      </c>
      <c r="BC383" s="662" t="s">
        <v>178</v>
      </c>
      <c r="BD383" s="661" t="s">
        <v>2720</v>
      </c>
      <c r="BE383" s="661" t="s">
        <v>2720</v>
      </c>
      <c r="BF383" s="10" t="str">
        <f t="shared" si="363"/>
        <v xml:space="preserve">  </v>
      </c>
      <c r="BG383" s="334"/>
      <c r="BH383" s="852" t="s">
        <v>178</v>
      </c>
      <c r="BI383" s="18" t="s">
        <v>1111</v>
      </c>
      <c r="BJ383" s="28">
        <v>9.6995326202111887</v>
      </c>
      <c r="BK383" s="28"/>
      <c r="BL383" s="28">
        <v>0.1</v>
      </c>
      <c r="BM383" s="28">
        <v>1</v>
      </c>
      <c r="BN383" s="31" t="str">
        <f t="shared" si="372"/>
        <v xml:space="preserve">  </v>
      </c>
      <c r="BP383" s="417" t="s">
        <v>1111</v>
      </c>
      <c r="BQ383" s="716">
        <v>0.12404748936108978</v>
      </c>
      <c r="BS383" s="715">
        <v>6.0000000000000001E-3</v>
      </c>
      <c r="BT383" s="716">
        <v>0.01</v>
      </c>
      <c r="BU383" s="31" t="str">
        <f t="shared" si="384"/>
        <v xml:space="preserve">  </v>
      </c>
      <c r="BV383" s="520"/>
      <c r="BW383" s="31">
        <f t="shared" si="377"/>
        <v>1.2789017184457789</v>
      </c>
      <c r="BX383" s="336"/>
      <c r="BY383" s="33">
        <v>177.11966202211264</v>
      </c>
      <c r="BZ383" s="31"/>
      <c r="CA383" s="680">
        <v>2</v>
      </c>
      <c r="CB383" s="680">
        <v>13</v>
      </c>
      <c r="CC383" s="680" t="str">
        <f t="shared" si="378"/>
        <v xml:space="preserve">  </v>
      </c>
      <c r="CD383" s="498"/>
      <c r="CE383" s="31">
        <v>467.80428381134453</v>
      </c>
      <c r="CF383" s="457"/>
      <c r="CG383" s="660">
        <v>0.5</v>
      </c>
      <c r="CH383" s="660">
        <v>3</v>
      </c>
      <c r="CI383" s="31" t="str">
        <f t="shared" si="365"/>
        <v xml:space="preserve">  </v>
      </c>
      <c r="CJ383" s="658"/>
      <c r="CK383" s="28">
        <v>0.80152998030478773</v>
      </c>
      <c r="CL383" s="227"/>
      <c r="CM383" s="227">
        <v>0.6</v>
      </c>
      <c r="CN383" s="227">
        <v>0.8</v>
      </c>
      <c r="CO383" s="31" t="str">
        <f t="shared" si="362"/>
        <v xml:space="preserve">  </v>
      </c>
      <c r="CP383" s="337"/>
      <c r="CQ383" s="28">
        <v>2.221383088273269</v>
      </c>
      <c r="CR383" s="28"/>
      <c r="CS383" s="227">
        <v>0.1</v>
      </c>
      <c r="CT383" s="464">
        <v>0.13</v>
      </c>
      <c r="CU383" s="31" t="str">
        <f t="shared" si="366"/>
        <v xml:space="preserve">  </v>
      </c>
      <c r="CW383" s="336">
        <f>CK383/BY383*100</f>
        <v>0.45253585691955539</v>
      </c>
      <c r="CX383" s="227">
        <v>5.1121840386253901</v>
      </c>
      <c r="CY383" s="227"/>
      <c r="CZ383" s="10">
        <v>1.2</v>
      </c>
      <c r="DA383" s="910">
        <v>0.7</v>
      </c>
      <c r="DB383" s="675" t="str">
        <f t="shared" si="380"/>
        <v xml:space="preserve">  </v>
      </c>
      <c r="DC383" s="922"/>
      <c r="DD383" s="28">
        <v>12.687511295861198</v>
      </c>
      <c r="DE383" s="28"/>
      <c r="DF383" s="28">
        <v>0.2</v>
      </c>
      <c r="DG383" s="28">
        <v>0.12</v>
      </c>
      <c r="DH383" s="28" t="str">
        <f t="shared" si="369"/>
        <v xml:space="preserve">  </v>
      </c>
      <c r="DI383" s="335"/>
      <c r="DJ383" s="31">
        <f t="shared" si="381"/>
        <v>2.8862882755428676</v>
      </c>
      <c r="DK383" s="550">
        <f t="shared" si="382"/>
        <v>2.7121408962936728</v>
      </c>
      <c r="DL383" s="67"/>
    </row>
    <row r="384" spans="1:116" ht="45" x14ac:dyDescent="0.25">
      <c r="A384" s="536" t="s">
        <v>2392</v>
      </c>
      <c r="B384" s="169" t="s">
        <v>1521</v>
      </c>
      <c r="C384" s="419" t="s">
        <v>586</v>
      </c>
      <c r="D384" s="102">
        <v>2</v>
      </c>
      <c r="E384" s="213">
        <v>1600533</v>
      </c>
      <c r="F384" s="421">
        <v>4</v>
      </c>
      <c r="G384" s="420">
        <v>11452900</v>
      </c>
      <c r="H384" s="103">
        <v>201603081355</v>
      </c>
      <c r="I384" s="420" t="s">
        <v>656</v>
      </c>
      <c r="J384" s="420"/>
      <c r="K384" s="663" t="s">
        <v>2558</v>
      </c>
      <c r="L384" s="163" t="s">
        <v>729</v>
      </c>
      <c r="M384" s="419" t="s">
        <v>1102</v>
      </c>
      <c r="N384" s="419"/>
      <c r="O384" s="419" t="s">
        <v>124</v>
      </c>
      <c r="P384" s="117">
        <v>42437</v>
      </c>
      <c r="Q384" s="112">
        <v>0.57986111111111105</v>
      </c>
      <c r="R384" s="419" t="s">
        <v>1112</v>
      </c>
      <c r="S384" s="286" t="s">
        <v>1692</v>
      </c>
      <c r="T384" s="105">
        <v>130.69999999999999</v>
      </c>
      <c r="U384" s="580">
        <v>130.6</v>
      </c>
      <c r="V384" s="105">
        <v>-9.9999999999994316E-2</v>
      </c>
      <c r="W384" s="107">
        <v>162</v>
      </c>
      <c r="X384" s="107">
        <v>-0.61728395061724883</v>
      </c>
      <c r="Y384" s="281" t="str">
        <f t="shared" si="359"/>
        <v>&lt;MDL</v>
      </c>
      <c r="Z384" s="286" t="s">
        <v>1692</v>
      </c>
      <c r="AA384" s="105">
        <v>131.80000000000001</v>
      </c>
      <c r="AB384" s="580">
        <v>131.89999999999998</v>
      </c>
      <c r="AC384" s="105">
        <v>9.9999999999965894E-2</v>
      </c>
      <c r="AD384" s="105">
        <v>116</v>
      </c>
      <c r="AE384" s="105">
        <v>0.86206896551694734</v>
      </c>
      <c r="AF384" s="281" t="str">
        <f t="shared" si="360"/>
        <v>&lt;MDL</v>
      </c>
      <c r="AG384" s="286" t="s">
        <v>1692</v>
      </c>
      <c r="AH384" s="580">
        <v>123.5</v>
      </c>
      <c r="AI384" s="105">
        <v>123.39999999999999</v>
      </c>
      <c r="AJ384" s="107">
        <v>-0.10000000000000853</v>
      </c>
      <c r="AK384" s="107">
        <v>122</v>
      </c>
      <c r="AL384" s="106">
        <v>-0.81967213114761084</v>
      </c>
      <c r="AM384" s="281" t="str">
        <f t="shared" si="358"/>
        <v>&lt;MDL</v>
      </c>
      <c r="AN384" s="105">
        <v>-0.19162903874930412</v>
      </c>
      <c r="AO384" s="580">
        <v>0.91812300758155951</v>
      </c>
      <c r="AP384" s="105">
        <v>-479.11475921072724</v>
      </c>
      <c r="AQ384" s="109">
        <v>3</v>
      </c>
      <c r="AR384" s="429" t="str">
        <f t="shared" si="361"/>
        <v>&lt;MDL</v>
      </c>
      <c r="AS384" s="500"/>
      <c r="AT384" s="662" t="s">
        <v>178</v>
      </c>
      <c r="AU384" s="662" t="s">
        <v>178</v>
      </c>
      <c r="AV384" s="662" t="s">
        <v>178</v>
      </c>
      <c r="AW384" s="661" t="s">
        <v>2720</v>
      </c>
      <c r="AX384" s="661" t="s">
        <v>2720</v>
      </c>
      <c r="AY384" s="10"/>
      <c r="AZ384" s="334"/>
      <c r="BA384" s="662" t="s">
        <v>178</v>
      </c>
      <c r="BB384" s="662" t="s">
        <v>178</v>
      </c>
      <c r="BC384" s="662" t="s">
        <v>178</v>
      </c>
      <c r="BD384" s="661" t="s">
        <v>2720</v>
      </c>
      <c r="BE384" s="661" t="s">
        <v>2720</v>
      </c>
      <c r="BF384" s="10" t="str">
        <f t="shared" si="363"/>
        <v xml:space="preserve">  </v>
      </c>
      <c r="BG384" s="334"/>
      <c r="BH384" s="852" t="s">
        <v>178</v>
      </c>
      <c r="BI384" s="18" t="s">
        <v>1112</v>
      </c>
      <c r="BJ384" s="28">
        <v>-2.2499203526714348E-2</v>
      </c>
      <c r="BK384" s="28"/>
      <c r="BL384" s="28">
        <v>0.1</v>
      </c>
      <c r="BM384" s="28">
        <v>1</v>
      </c>
      <c r="BN384" s="31" t="str">
        <f t="shared" si="372"/>
        <v>&lt;MDL</v>
      </c>
      <c r="BP384" s="159" t="s">
        <v>1112</v>
      </c>
      <c r="BQ384" s="733">
        <v>4.3505769796062591E-4</v>
      </c>
      <c r="BR384" s="733"/>
      <c r="BS384" s="715">
        <v>6.0000000000000001E-3</v>
      </c>
      <c r="BT384" s="716">
        <v>0.01</v>
      </c>
      <c r="BU384" s="31" t="str">
        <f t="shared" si="384"/>
        <v>&lt;MDL</v>
      </c>
      <c r="BV384" s="520"/>
      <c r="BW384" s="31" t="s">
        <v>79</v>
      </c>
      <c r="BX384" s="793"/>
      <c r="BY384" s="742" t="s">
        <v>2667</v>
      </c>
      <c r="BZ384" s="742"/>
      <c r="CA384" s="680"/>
      <c r="CB384" s="680"/>
      <c r="CC384" s="742" t="s">
        <v>79</v>
      </c>
      <c r="CD384" s="816"/>
      <c r="CE384" s="840">
        <v>-0.23354214028696083</v>
      </c>
      <c r="CF384" s="64"/>
      <c r="CG384" s="660">
        <v>0.5</v>
      </c>
      <c r="CH384" s="660">
        <v>3</v>
      </c>
      <c r="CI384" s="31" t="str">
        <f t="shared" si="365"/>
        <v>&lt;MDL</v>
      </c>
      <c r="CJ384" s="334"/>
      <c r="CK384" s="227" t="s">
        <v>2667</v>
      </c>
      <c r="CL384" s="108"/>
      <c r="CM384" s="227"/>
      <c r="CN384" s="227"/>
      <c r="CO384" s="31" t="s">
        <v>79</v>
      </c>
      <c r="CP384" s="624"/>
      <c r="CQ384" s="840">
        <v>4.1185228500358821E-2</v>
      </c>
      <c r="CR384" s="801"/>
      <c r="CS384" s="227">
        <v>0.1</v>
      </c>
      <c r="CT384" s="464">
        <v>0.13</v>
      </c>
      <c r="CU384" s="31" t="str">
        <f t="shared" si="366"/>
        <v>&lt;MDL</v>
      </c>
      <c r="CW384" s="895" t="s">
        <v>79</v>
      </c>
      <c r="CX384" s="909" t="s">
        <v>2667</v>
      </c>
      <c r="CY384" s="108"/>
      <c r="CZ384" s="10">
        <v>1.2</v>
      </c>
      <c r="DA384" s="910">
        <v>0.7</v>
      </c>
      <c r="DB384" s="457" t="s">
        <v>79</v>
      </c>
      <c r="DC384" s="928"/>
      <c r="DD384" s="28">
        <v>-2.5421243033601666E-2</v>
      </c>
      <c r="DE384" s="28"/>
      <c r="DF384" s="28">
        <v>0.2</v>
      </c>
      <c r="DG384" s="28">
        <v>0.12</v>
      </c>
      <c r="DH384" s="28" t="str">
        <f t="shared" si="369"/>
        <v>&lt;MDL</v>
      </c>
      <c r="DI384" s="335"/>
      <c r="DJ384" s="31" t="s">
        <v>79</v>
      </c>
      <c r="DK384" s="336" t="s">
        <v>79</v>
      </c>
      <c r="DL384" s="50"/>
    </row>
    <row r="385" spans="1:116" ht="45" x14ac:dyDescent="0.25">
      <c r="A385" s="536" t="s">
        <v>2393</v>
      </c>
      <c r="B385" s="173" t="s">
        <v>1522</v>
      </c>
      <c r="C385" s="419" t="s">
        <v>584</v>
      </c>
      <c r="D385" s="419">
        <v>9</v>
      </c>
      <c r="E385" s="213">
        <v>1602322</v>
      </c>
      <c r="F385" s="421">
        <v>1</v>
      </c>
      <c r="G385" s="420">
        <v>11452900</v>
      </c>
      <c r="H385" s="420">
        <v>201603081420</v>
      </c>
      <c r="I385" s="420" t="s">
        <v>656</v>
      </c>
      <c r="J385" s="420"/>
      <c r="K385" s="663" t="s">
        <v>2558</v>
      </c>
      <c r="L385" s="163" t="s">
        <v>729</v>
      </c>
      <c r="M385" s="419" t="s">
        <v>1102</v>
      </c>
      <c r="N385" s="419"/>
      <c r="O385" s="419"/>
      <c r="P385" s="117">
        <v>42437</v>
      </c>
      <c r="Q385" s="112">
        <v>0.59722222222222221</v>
      </c>
      <c r="R385" s="419" t="s">
        <v>1113</v>
      </c>
      <c r="S385" s="250" t="s">
        <v>1113</v>
      </c>
      <c r="T385" s="31">
        <v>124.9</v>
      </c>
      <c r="U385" s="250">
        <v>162.6</v>
      </c>
      <c r="V385" s="31">
        <v>37.699999999999989</v>
      </c>
      <c r="W385" s="457">
        <v>46</v>
      </c>
      <c r="X385" s="457">
        <v>819.56521739130415</v>
      </c>
      <c r="Y385" s="281" t="str">
        <f t="shared" si="359"/>
        <v xml:space="preserve">  </v>
      </c>
      <c r="Z385" s="250" t="s">
        <v>1113</v>
      </c>
      <c r="AA385" s="31">
        <v>131.5</v>
      </c>
      <c r="AB385" s="250">
        <v>145.5</v>
      </c>
      <c r="AC385" s="31">
        <v>14</v>
      </c>
      <c r="AD385" s="31">
        <v>18</v>
      </c>
      <c r="AE385" s="31">
        <v>777.77777777777783</v>
      </c>
      <c r="AF385" s="281" t="str">
        <f t="shared" si="360"/>
        <v xml:space="preserve">  </v>
      </c>
      <c r="AG385" s="250" t="s">
        <v>1113</v>
      </c>
      <c r="AH385" s="250">
        <v>124.2</v>
      </c>
      <c r="AI385" s="31">
        <v>141.69999999999999</v>
      </c>
      <c r="AJ385" s="457">
        <v>17.499999999999986</v>
      </c>
      <c r="AK385" s="457">
        <v>22</v>
      </c>
      <c r="AL385" s="275">
        <v>795.45454545454481</v>
      </c>
      <c r="AM385" s="281" t="str">
        <f t="shared" si="358"/>
        <v xml:space="preserve">  </v>
      </c>
      <c r="AN385" s="31">
        <v>797.59918020787552</v>
      </c>
      <c r="AO385" s="250">
        <v>20.976108338593765</v>
      </c>
      <c r="AP385" s="31">
        <v>2.6299059551599382</v>
      </c>
      <c r="AQ385" s="33">
        <v>3</v>
      </c>
      <c r="AR385" s="429" t="str">
        <f t="shared" si="361"/>
        <v xml:space="preserve">  </v>
      </c>
      <c r="AS385" s="498"/>
      <c r="AT385" s="662" t="s">
        <v>178</v>
      </c>
      <c r="AU385" s="662" t="s">
        <v>178</v>
      </c>
      <c r="AV385" s="662" t="s">
        <v>178</v>
      </c>
      <c r="AW385" s="661" t="s">
        <v>2720</v>
      </c>
      <c r="AX385" s="661" t="s">
        <v>2720</v>
      </c>
      <c r="AY385" s="10"/>
      <c r="AZ385" s="334"/>
      <c r="BA385" s="662" t="s">
        <v>178</v>
      </c>
      <c r="BB385" s="662" t="s">
        <v>178</v>
      </c>
      <c r="BC385" s="662" t="s">
        <v>178</v>
      </c>
      <c r="BD385" s="661" t="s">
        <v>2720</v>
      </c>
      <c r="BE385" s="661" t="s">
        <v>2720</v>
      </c>
      <c r="BF385" s="10" t="str">
        <f t="shared" si="363"/>
        <v xml:space="preserve">  </v>
      </c>
      <c r="BG385" s="334"/>
      <c r="BH385" s="852" t="s">
        <v>178</v>
      </c>
      <c r="BI385" s="18" t="s">
        <v>1113</v>
      </c>
      <c r="BJ385" s="28">
        <v>10.617317194047541</v>
      </c>
      <c r="BK385" s="28">
        <v>5.6078760185096499E-3</v>
      </c>
      <c r="BL385" s="28">
        <v>0.1</v>
      </c>
      <c r="BM385" s="28">
        <v>1</v>
      </c>
      <c r="BN385" s="31" t="str">
        <f t="shared" si="372"/>
        <v xml:space="preserve">  </v>
      </c>
      <c r="BP385" s="417" t="s">
        <v>1113</v>
      </c>
      <c r="BQ385" s="716">
        <v>7.7030574232075377E-2</v>
      </c>
      <c r="BR385" s="716">
        <v>8.5981686969347562E-3</v>
      </c>
      <c r="BS385" s="715">
        <v>6.0000000000000001E-3</v>
      </c>
      <c r="BT385" s="716">
        <v>0.01</v>
      </c>
      <c r="BU385" s="31" t="str">
        <f t="shared" si="384"/>
        <v xml:space="preserve">  </v>
      </c>
      <c r="BV385" s="520"/>
      <c r="BW385" s="31">
        <f t="shared" ref="BW385:BW393" si="385">BQ385/BJ385*100</f>
        <v>0.72551825309751095</v>
      </c>
      <c r="BX385" s="336"/>
      <c r="BY385" s="33">
        <v>229.29503703418655</v>
      </c>
      <c r="BZ385" s="31"/>
      <c r="CA385" s="680">
        <v>2</v>
      </c>
      <c r="CB385" s="680">
        <v>13</v>
      </c>
      <c r="CC385" s="680" t="str">
        <f t="shared" ref="CC385:CC393" si="386">IF(BY385&lt;CA385,"&lt;MDL",IF(BY385&lt;CB385,"E, &lt;RL",IF(BY385&gt;CB385,"  ",)))</f>
        <v xml:space="preserve">  </v>
      </c>
      <c r="CD385" s="498"/>
      <c r="CE385" s="31">
        <v>187.92223687367022</v>
      </c>
      <c r="CF385" s="457"/>
      <c r="CG385" s="660">
        <v>0.5</v>
      </c>
      <c r="CH385" s="660">
        <v>3</v>
      </c>
      <c r="CI385" s="31" t="str">
        <f t="shared" si="365"/>
        <v xml:space="preserve">  </v>
      </c>
      <c r="CJ385" s="658"/>
      <c r="CK385" s="28">
        <v>0.81744404722639863</v>
      </c>
      <c r="CL385" s="227">
        <v>6.12949638908179E-2</v>
      </c>
      <c r="CM385" s="227">
        <v>0.6</v>
      </c>
      <c r="CN385" s="227">
        <v>0.8</v>
      </c>
      <c r="CO385" s="31" t="str">
        <f t="shared" si="362"/>
        <v xml:space="preserve">  </v>
      </c>
      <c r="CP385" s="337"/>
      <c r="CQ385" s="28">
        <v>0.63578981450942051</v>
      </c>
      <c r="CR385" s="28">
        <v>4.7673860803969459E-2</v>
      </c>
      <c r="CS385" s="227">
        <v>0.1</v>
      </c>
      <c r="CT385" s="464">
        <v>0.13</v>
      </c>
      <c r="CU385" s="31" t="str">
        <f t="shared" si="366"/>
        <v xml:space="preserve">  </v>
      </c>
      <c r="CW385" s="336">
        <f>CK385/BY385*100</f>
        <v>0.35650315759103085</v>
      </c>
      <c r="CX385" s="227">
        <v>4.2533371201363286</v>
      </c>
      <c r="CY385" s="227"/>
      <c r="CZ385" s="10">
        <v>1.2</v>
      </c>
      <c r="DA385" s="910">
        <v>0.7</v>
      </c>
      <c r="DB385" s="675" t="str">
        <f t="shared" ref="DB385:DB393" si="387">IF(CX385&lt;DA385,"&lt;MDL",IF(CX385&lt;CZ385,"E, &lt;RL",IF(CX385&gt;CZ385,"  ",)))</f>
        <v xml:space="preserve">  </v>
      </c>
      <c r="DC385" s="922"/>
      <c r="DD385" s="28">
        <v>3.3833363455629857</v>
      </c>
      <c r="DE385" s="28"/>
      <c r="DF385" s="28">
        <v>0.2</v>
      </c>
      <c r="DG385" s="28">
        <v>0.12</v>
      </c>
      <c r="DH385" s="28" t="str">
        <f t="shared" si="369"/>
        <v xml:space="preserve">  </v>
      </c>
      <c r="DI385" s="335"/>
      <c r="DJ385" s="31">
        <f t="shared" ref="DJ385:DJ393" si="388">CX385/BY385*100</f>
        <v>1.8549625736130437</v>
      </c>
      <c r="DK385" s="550">
        <f t="shared" ref="DK385:DK393" si="389">100*DD385/CE385</f>
        <v>1.8003916949101755</v>
      </c>
      <c r="DL385" s="67"/>
    </row>
    <row r="386" spans="1:116" ht="45" x14ac:dyDescent="0.25">
      <c r="A386" s="536" t="s">
        <v>2394</v>
      </c>
      <c r="B386" s="173" t="s">
        <v>1523</v>
      </c>
      <c r="C386" s="419" t="s">
        <v>584</v>
      </c>
      <c r="D386" s="419">
        <v>9</v>
      </c>
      <c r="E386" s="213">
        <v>1602323</v>
      </c>
      <c r="F386" s="421">
        <v>1</v>
      </c>
      <c r="G386" s="420">
        <v>11452900</v>
      </c>
      <c r="H386" s="420">
        <v>201603091400</v>
      </c>
      <c r="I386" s="420" t="s">
        <v>656</v>
      </c>
      <c r="J386" s="420"/>
      <c r="K386" s="663" t="s">
        <v>2558</v>
      </c>
      <c r="L386" s="163" t="s">
        <v>729</v>
      </c>
      <c r="M386" s="419" t="s">
        <v>1102</v>
      </c>
      <c r="N386" s="419"/>
      <c r="O386" s="419"/>
      <c r="P386" s="117">
        <v>42438</v>
      </c>
      <c r="Q386" s="112">
        <v>0.58333333333333337</v>
      </c>
      <c r="R386" s="419" t="s">
        <v>1114</v>
      </c>
      <c r="S386" s="250" t="s">
        <v>1114</v>
      </c>
      <c r="T386" s="31">
        <v>130.9</v>
      </c>
      <c r="U386" s="250">
        <v>152.60000000000002</v>
      </c>
      <c r="V386" s="31">
        <v>21.700000000000017</v>
      </c>
      <c r="W386" s="457">
        <v>78</v>
      </c>
      <c r="X386" s="457">
        <v>278.2051282051284</v>
      </c>
      <c r="Y386" s="281" t="str">
        <f t="shared" si="359"/>
        <v xml:space="preserve">  </v>
      </c>
      <c r="Z386" s="250" t="s">
        <v>1114</v>
      </c>
      <c r="AA386" s="31">
        <v>126.1</v>
      </c>
      <c r="AB386" s="250">
        <v>144.4</v>
      </c>
      <c r="AC386" s="31">
        <v>18.300000000000011</v>
      </c>
      <c r="AD386" s="31">
        <v>66</v>
      </c>
      <c r="AE386" s="31">
        <v>277.27272727272742</v>
      </c>
      <c r="AF386" s="281" t="str">
        <f t="shared" si="360"/>
        <v xml:space="preserve">  </v>
      </c>
      <c r="AG386" s="250" t="s">
        <v>1114</v>
      </c>
      <c r="AH386" s="250">
        <v>127.7</v>
      </c>
      <c r="AI386" s="31">
        <v>147.60000000000002</v>
      </c>
      <c r="AJ386" s="457">
        <v>19.90000000000002</v>
      </c>
      <c r="AK386" s="457">
        <v>74</v>
      </c>
      <c r="AL386" s="275">
        <v>268.91891891891919</v>
      </c>
      <c r="AM386" s="281" t="str">
        <f t="shared" si="358"/>
        <v xml:space="preserve">  </v>
      </c>
      <c r="AN386" s="31">
        <v>274.79892479892504</v>
      </c>
      <c r="AO386" s="250">
        <v>5.1135305549456511</v>
      </c>
      <c r="AP386" s="31">
        <v>1.8608262600326064</v>
      </c>
      <c r="AQ386" s="33">
        <v>3</v>
      </c>
      <c r="AR386" s="429" t="str">
        <f t="shared" si="361"/>
        <v xml:space="preserve">  </v>
      </c>
      <c r="AS386" s="498"/>
      <c r="AT386" s="662" t="s">
        <v>178</v>
      </c>
      <c r="AU386" s="662" t="s">
        <v>178</v>
      </c>
      <c r="AV386" s="662" t="s">
        <v>178</v>
      </c>
      <c r="AW386" s="661" t="s">
        <v>2720</v>
      </c>
      <c r="AX386" s="661" t="s">
        <v>2720</v>
      </c>
      <c r="AY386" s="10"/>
      <c r="AZ386" s="334"/>
      <c r="BA386" s="662" t="s">
        <v>178</v>
      </c>
      <c r="BB386" s="662" t="s">
        <v>178</v>
      </c>
      <c r="BC386" s="662" t="s">
        <v>178</v>
      </c>
      <c r="BD386" s="661" t="s">
        <v>2720</v>
      </c>
      <c r="BE386" s="661" t="s">
        <v>2720</v>
      </c>
      <c r="BF386" s="10" t="str">
        <f t="shared" si="363"/>
        <v xml:space="preserve">  </v>
      </c>
      <c r="BG386" s="334"/>
      <c r="BH386" s="852" t="s">
        <v>178</v>
      </c>
      <c r="BI386" s="18" t="s">
        <v>1114</v>
      </c>
      <c r="BJ386" s="28">
        <v>9.763862033926646</v>
      </c>
      <c r="BK386" s="28"/>
      <c r="BL386" s="28">
        <v>0.1</v>
      </c>
      <c r="BM386" s="28">
        <v>1</v>
      </c>
      <c r="BN386" s="31" t="str">
        <f t="shared" si="372"/>
        <v xml:space="preserve">  </v>
      </c>
      <c r="BP386" s="417" t="s">
        <v>1114</v>
      </c>
      <c r="BQ386" s="716">
        <v>6.8939687617700862E-2</v>
      </c>
      <c r="BS386" s="715">
        <v>6.0000000000000001E-3</v>
      </c>
      <c r="BT386" s="716">
        <v>0.01</v>
      </c>
      <c r="BU386" s="31" t="str">
        <f t="shared" si="384"/>
        <v xml:space="preserve">  </v>
      </c>
      <c r="BV386" s="520"/>
      <c r="BW386" s="31">
        <f t="shared" si="385"/>
        <v>0.7060698663925713</v>
      </c>
      <c r="BX386" s="336"/>
      <c r="BY386" s="33">
        <v>233.89359128397098</v>
      </c>
      <c r="BZ386" s="31"/>
      <c r="CA386" s="680">
        <v>2</v>
      </c>
      <c r="CB386" s="680">
        <v>13</v>
      </c>
      <c r="CC386" s="680" t="str">
        <f t="shared" si="386"/>
        <v xml:space="preserve">  </v>
      </c>
      <c r="CD386" s="498"/>
      <c r="CE386" s="31">
        <v>65.070396549515053</v>
      </c>
      <c r="CF386" s="457"/>
      <c r="CG386" s="660">
        <v>0.5</v>
      </c>
      <c r="CH386" s="660">
        <v>3</v>
      </c>
      <c r="CI386" s="31" t="str">
        <f t="shared" si="365"/>
        <v xml:space="preserve">  </v>
      </c>
      <c r="CJ386" s="658"/>
      <c r="CK386" s="28">
        <v>0.66312904696025698</v>
      </c>
      <c r="CL386" s="227"/>
      <c r="CM386" s="227">
        <v>0.6</v>
      </c>
      <c r="CN386" s="227">
        <v>0.8</v>
      </c>
      <c r="CO386" s="31" t="str">
        <f t="shared" si="362"/>
        <v>E, &lt;RL</v>
      </c>
      <c r="CP386" s="337"/>
      <c r="CQ386" s="28">
        <v>0.183867599384435</v>
      </c>
      <c r="CR386" s="28"/>
      <c r="CS386" s="227">
        <v>0.1</v>
      </c>
      <c r="CT386" s="464">
        <v>0.13</v>
      </c>
      <c r="CU386" s="31" t="str">
        <f t="shared" si="366"/>
        <v xml:space="preserve">  </v>
      </c>
      <c r="CW386" s="336">
        <f>CK386/BY386*100</f>
        <v>0.28351740777503809</v>
      </c>
      <c r="CX386" s="227">
        <v>4.5196159725066636</v>
      </c>
      <c r="CY386" s="227"/>
      <c r="CZ386" s="10">
        <v>1.2</v>
      </c>
      <c r="DA386" s="910">
        <v>0.7</v>
      </c>
      <c r="DB386" s="675" t="str">
        <f t="shared" si="387"/>
        <v xml:space="preserve">  </v>
      </c>
      <c r="DC386" s="922"/>
      <c r="DD386" s="28">
        <v>1.2154102412551715</v>
      </c>
      <c r="DE386" s="28"/>
      <c r="DF386" s="28">
        <v>0.2</v>
      </c>
      <c r="DG386" s="28">
        <v>0.12</v>
      </c>
      <c r="DH386" s="28" t="str">
        <f t="shared" si="369"/>
        <v xml:space="preserve">  </v>
      </c>
      <c r="DI386" s="335"/>
      <c r="DJ386" s="31">
        <f t="shared" si="388"/>
        <v>1.9323385252652703</v>
      </c>
      <c r="DK386" s="550">
        <f t="shared" si="389"/>
        <v>1.8678389954644123</v>
      </c>
      <c r="DL386" s="67"/>
    </row>
    <row r="387" spans="1:116" ht="45" x14ac:dyDescent="0.25">
      <c r="A387" s="536" t="s">
        <v>2395</v>
      </c>
      <c r="B387" s="173" t="s">
        <v>1524</v>
      </c>
      <c r="C387" s="419" t="s">
        <v>584</v>
      </c>
      <c r="D387" s="419">
        <v>9</v>
      </c>
      <c r="E387" s="213">
        <v>1602324</v>
      </c>
      <c r="F387" s="421">
        <v>1</v>
      </c>
      <c r="G387" s="420">
        <v>11452900</v>
      </c>
      <c r="H387" s="420">
        <v>201603101540</v>
      </c>
      <c r="I387" s="420" t="s">
        <v>656</v>
      </c>
      <c r="J387" s="420"/>
      <c r="K387" s="663" t="s">
        <v>2558</v>
      </c>
      <c r="L387" s="163" t="s">
        <v>729</v>
      </c>
      <c r="M387" s="419" t="s">
        <v>1102</v>
      </c>
      <c r="N387" s="419"/>
      <c r="O387" s="419"/>
      <c r="P387" s="117">
        <v>42439</v>
      </c>
      <c r="Q387" s="112">
        <v>0.65277777777777779</v>
      </c>
      <c r="R387" s="419" t="s">
        <v>1115</v>
      </c>
      <c r="S387" s="250" t="s">
        <v>1115</v>
      </c>
      <c r="T387" s="31">
        <v>132.19999999999999</v>
      </c>
      <c r="U387" s="250">
        <v>151.29999999999998</v>
      </c>
      <c r="V387" s="31">
        <v>19.099999999999994</v>
      </c>
      <c r="W387" s="457">
        <v>152</v>
      </c>
      <c r="X387" s="457">
        <v>125.65789473684207</v>
      </c>
      <c r="Y387" s="281" t="str">
        <f t="shared" si="359"/>
        <v xml:space="preserve">  </v>
      </c>
      <c r="Z387" s="250" t="s">
        <v>1115</v>
      </c>
      <c r="AA387" s="31">
        <v>124</v>
      </c>
      <c r="AB387" s="250">
        <v>136.6</v>
      </c>
      <c r="AC387" s="31">
        <v>12.599999999999994</v>
      </c>
      <c r="AD387" s="31">
        <v>102</v>
      </c>
      <c r="AE387" s="31">
        <v>123.52941176470584</v>
      </c>
      <c r="AF387" s="281" t="str">
        <f t="shared" si="360"/>
        <v xml:space="preserve">  </v>
      </c>
      <c r="AG387" s="250" t="s">
        <v>1115</v>
      </c>
      <c r="AH387" s="266">
        <v>125.3</v>
      </c>
      <c r="AI387" s="33">
        <v>139.80000000000001</v>
      </c>
      <c r="AJ387" s="275">
        <v>14.500000000000014</v>
      </c>
      <c r="AK387" s="275">
        <v>116</v>
      </c>
      <c r="AL387" s="275">
        <v>125.00000000000011</v>
      </c>
      <c r="AM387" s="281" t="str">
        <f t="shared" si="358"/>
        <v xml:space="preserve">  </v>
      </c>
      <c r="AN387" s="31">
        <v>124.72910216718269</v>
      </c>
      <c r="AO387" s="250">
        <v>1.0897931764960516</v>
      </c>
      <c r="AP387" s="31">
        <v>0.87372806952088022</v>
      </c>
      <c r="AQ387" s="33">
        <v>3</v>
      </c>
      <c r="AR387" s="429" t="str">
        <f t="shared" si="361"/>
        <v xml:space="preserve">  </v>
      </c>
      <c r="AS387" s="498"/>
      <c r="AT387" s="662" t="s">
        <v>178</v>
      </c>
      <c r="AU387" s="662" t="s">
        <v>178</v>
      </c>
      <c r="AV387" s="662" t="s">
        <v>178</v>
      </c>
      <c r="AW387" s="661" t="s">
        <v>2720</v>
      </c>
      <c r="AX387" s="661" t="s">
        <v>2720</v>
      </c>
      <c r="AY387" s="10"/>
      <c r="AZ387" s="334"/>
      <c r="BA387" s="662" t="s">
        <v>178</v>
      </c>
      <c r="BB387" s="662" t="s">
        <v>178</v>
      </c>
      <c r="BC387" s="662" t="s">
        <v>178</v>
      </c>
      <c r="BD387" s="661" t="s">
        <v>2720</v>
      </c>
      <c r="BE387" s="661" t="s">
        <v>2720</v>
      </c>
      <c r="BF387" s="10" t="str">
        <f t="shared" si="363"/>
        <v xml:space="preserve">  </v>
      </c>
      <c r="BG387" s="334"/>
      <c r="BH387" s="852" t="s">
        <v>178</v>
      </c>
      <c r="BI387" s="18" t="s">
        <v>1115</v>
      </c>
      <c r="BJ387" s="28">
        <v>8.4533945222002167</v>
      </c>
      <c r="BK387" s="28"/>
      <c r="BL387" s="28">
        <v>0.1</v>
      </c>
      <c r="BM387" s="28">
        <v>1</v>
      </c>
      <c r="BN387" s="31" t="str">
        <f t="shared" si="372"/>
        <v xml:space="preserve">  </v>
      </c>
      <c r="BP387" s="417" t="s">
        <v>1115</v>
      </c>
      <c r="BQ387" s="716">
        <v>0.10675548309092875</v>
      </c>
      <c r="BS387" s="715">
        <v>6.0000000000000001E-3</v>
      </c>
      <c r="BT387" s="716">
        <v>0.01</v>
      </c>
      <c r="BU387" s="31" t="str">
        <f t="shared" si="384"/>
        <v xml:space="preserve">  </v>
      </c>
      <c r="BV387" s="520"/>
      <c r="BW387" s="31">
        <f t="shared" si="385"/>
        <v>1.2628711792708671</v>
      </c>
      <c r="BX387" s="336"/>
      <c r="BY387" s="33">
        <v>257.62531401525177</v>
      </c>
      <c r="BZ387" s="31"/>
      <c r="CA387" s="680">
        <v>2</v>
      </c>
      <c r="CB387" s="680">
        <v>13</v>
      </c>
      <c r="CC387" s="680" t="str">
        <f t="shared" si="386"/>
        <v xml:space="preserve">  </v>
      </c>
      <c r="CD387" s="498"/>
      <c r="CE387" s="31">
        <v>32.372654590074397</v>
      </c>
      <c r="CF387" s="457"/>
      <c r="CG387" s="660">
        <v>0.5</v>
      </c>
      <c r="CH387" s="660">
        <v>3</v>
      </c>
      <c r="CI387" s="31" t="str">
        <f t="shared" si="365"/>
        <v xml:space="preserve">  </v>
      </c>
      <c r="CJ387" s="658"/>
      <c r="CK387" s="227">
        <v>0.98963736126264501</v>
      </c>
      <c r="CL387" s="227"/>
      <c r="CM387" s="227">
        <v>0.6</v>
      </c>
      <c r="CN387" s="227">
        <v>0.8</v>
      </c>
      <c r="CO387" s="31" t="str">
        <f t="shared" si="362"/>
        <v xml:space="preserve">  </v>
      </c>
      <c r="CP387" s="337"/>
      <c r="CQ387" s="28">
        <v>0.12224932109715027</v>
      </c>
      <c r="CR387" s="28"/>
      <c r="CS387" s="227">
        <v>0.1</v>
      </c>
      <c r="CT387" s="464">
        <v>0.13</v>
      </c>
      <c r="CU387" s="31" t="str">
        <f t="shared" si="366"/>
        <v>E, &lt;RL</v>
      </c>
      <c r="CW387" s="336">
        <f>CK387/BY387*100</f>
        <v>0.38413824551575593</v>
      </c>
      <c r="CX387" s="227">
        <v>6.7375059984918009</v>
      </c>
      <c r="CY387" s="227"/>
      <c r="CZ387" s="10">
        <v>1.2</v>
      </c>
      <c r="DA387" s="910">
        <v>0.7</v>
      </c>
      <c r="DB387" s="675" t="str">
        <f t="shared" si="387"/>
        <v xml:space="preserve">  </v>
      </c>
      <c r="DC387" s="922"/>
      <c r="DD387" s="28">
        <v>0.84218824981147589</v>
      </c>
      <c r="DE387" s="28"/>
      <c r="DF387" s="28">
        <v>0.2</v>
      </c>
      <c r="DG387" s="28">
        <v>0.12</v>
      </c>
      <c r="DH387" s="28" t="str">
        <f t="shared" si="369"/>
        <v xml:space="preserve">  </v>
      </c>
      <c r="DI387" s="335"/>
      <c r="DJ387" s="31">
        <f t="shared" si="388"/>
        <v>2.6152344633699047</v>
      </c>
      <c r="DK387" s="550">
        <f t="shared" si="389"/>
        <v>2.601542136336557</v>
      </c>
      <c r="DL387" s="67"/>
    </row>
    <row r="388" spans="1:116" ht="30" x14ac:dyDescent="0.25">
      <c r="A388" s="536" t="s">
        <v>2396</v>
      </c>
      <c r="B388" s="173" t="s">
        <v>1525</v>
      </c>
      <c r="C388" s="419" t="s">
        <v>584</v>
      </c>
      <c r="D388" s="419">
        <v>9</v>
      </c>
      <c r="E388" s="213">
        <v>1602314</v>
      </c>
      <c r="F388" s="421">
        <v>1</v>
      </c>
      <c r="G388" s="420">
        <v>11452800</v>
      </c>
      <c r="H388" s="420">
        <v>201603101610</v>
      </c>
      <c r="I388" s="420" t="s">
        <v>656</v>
      </c>
      <c r="J388" s="420"/>
      <c r="K388" s="164" t="s">
        <v>2557</v>
      </c>
      <c r="L388" s="163" t="s">
        <v>1660</v>
      </c>
      <c r="M388" s="419" t="s">
        <v>1103</v>
      </c>
      <c r="N388" s="419"/>
      <c r="O388" s="419"/>
      <c r="P388" s="117">
        <v>42439</v>
      </c>
      <c r="Q388" s="112">
        <v>0.67361111111111116</v>
      </c>
      <c r="R388" s="419" t="s">
        <v>1116</v>
      </c>
      <c r="S388" s="250" t="s">
        <v>1116</v>
      </c>
      <c r="T388" s="31">
        <v>123.9</v>
      </c>
      <c r="U388" s="250">
        <v>132.20000000000002</v>
      </c>
      <c r="V388" s="31">
        <v>8.3000000000000114</v>
      </c>
      <c r="W388" s="457">
        <v>70</v>
      </c>
      <c r="X388" s="457">
        <v>118.57142857142873</v>
      </c>
      <c r="Y388" s="281" t="str">
        <f t="shared" si="359"/>
        <v xml:space="preserve">  </v>
      </c>
      <c r="Z388" s="250" t="s">
        <v>1116</v>
      </c>
      <c r="AA388" s="31">
        <v>124</v>
      </c>
      <c r="AB388" s="250">
        <v>131.89999999999998</v>
      </c>
      <c r="AC388" s="31">
        <v>7.8999999999999773</v>
      </c>
      <c r="AD388" s="31">
        <v>66</v>
      </c>
      <c r="AE388" s="31">
        <v>119.69696969696935</v>
      </c>
      <c r="AF388" s="281" t="str">
        <f t="shared" si="360"/>
        <v xml:space="preserve">  </v>
      </c>
      <c r="AG388" s="250" t="s">
        <v>1116</v>
      </c>
      <c r="AH388" s="266">
        <v>133.6</v>
      </c>
      <c r="AI388" s="33">
        <v>142.19999999999999</v>
      </c>
      <c r="AJ388" s="275">
        <v>8.5999999999999943</v>
      </c>
      <c r="AK388" s="275">
        <v>72</v>
      </c>
      <c r="AL388" s="275">
        <v>119.44444444444437</v>
      </c>
      <c r="AM388" s="281" t="str">
        <f t="shared" si="358"/>
        <v xml:space="preserve">  </v>
      </c>
      <c r="AN388" s="31">
        <v>119.23761423761414</v>
      </c>
      <c r="AO388" s="250">
        <v>0.59058848377181139</v>
      </c>
      <c r="AP388" s="31">
        <v>0.49530384144964473</v>
      </c>
      <c r="AQ388" s="33">
        <v>3</v>
      </c>
      <c r="AR388" s="429" t="str">
        <f t="shared" si="361"/>
        <v xml:space="preserve">  </v>
      </c>
      <c r="AS388" s="498"/>
      <c r="AT388" s="662" t="s">
        <v>178</v>
      </c>
      <c r="AU388" s="662" t="s">
        <v>178</v>
      </c>
      <c r="AV388" s="662" t="s">
        <v>178</v>
      </c>
      <c r="AW388" s="661" t="s">
        <v>2720</v>
      </c>
      <c r="AX388" s="661" t="s">
        <v>2720</v>
      </c>
      <c r="AY388" s="10"/>
      <c r="AZ388" s="334"/>
      <c r="BA388" s="662" t="s">
        <v>178</v>
      </c>
      <c r="BB388" s="662" t="s">
        <v>178</v>
      </c>
      <c r="BC388" s="662" t="s">
        <v>178</v>
      </c>
      <c r="BD388" s="661" t="s">
        <v>2720</v>
      </c>
      <c r="BE388" s="661" t="s">
        <v>2720</v>
      </c>
      <c r="BF388" s="10" t="str">
        <f t="shared" si="363"/>
        <v xml:space="preserve">  </v>
      </c>
      <c r="BG388" s="334"/>
      <c r="BH388" s="852" t="s">
        <v>178</v>
      </c>
      <c r="BI388" s="18" t="s">
        <v>1116</v>
      </c>
      <c r="BJ388" s="28">
        <v>8.2384101097300668</v>
      </c>
      <c r="BK388" s="28"/>
      <c r="BL388" s="28">
        <v>0.1</v>
      </c>
      <c r="BM388" s="28">
        <v>1</v>
      </c>
      <c r="BN388" s="31" t="str">
        <f t="shared" si="372"/>
        <v xml:space="preserve">  </v>
      </c>
      <c r="BP388" s="417" t="s">
        <v>1116</v>
      </c>
      <c r="BQ388" s="716">
        <v>9.5528271160793612E-2</v>
      </c>
      <c r="BS388" s="715">
        <v>6.0000000000000001E-3</v>
      </c>
      <c r="BT388" s="716">
        <v>0.01</v>
      </c>
      <c r="BU388" s="31" t="str">
        <f t="shared" si="384"/>
        <v xml:space="preserve">  </v>
      </c>
      <c r="BV388" s="520"/>
      <c r="BW388" s="31">
        <f t="shared" si="385"/>
        <v>1.1595474113138513</v>
      </c>
      <c r="BX388" s="336"/>
      <c r="BY388" s="33">
        <v>189.05835914043064</v>
      </c>
      <c r="BZ388" s="31"/>
      <c r="CA388" s="680">
        <v>2</v>
      </c>
      <c r="CB388" s="680">
        <v>13</v>
      </c>
      <c r="CC388" s="680" t="str">
        <f t="shared" si="386"/>
        <v xml:space="preserve">  </v>
      </c>
      <c r="CD388" s="498"/>
      <c r="CE388" s="31">
        <v>22.416919726651091</v>
      </c>
      <c r="CF388" s="457"/>
      <c r="CG388" s="660">
        <v>0.5</v>
      </c>
      <c r="CH388" s="660">
        <v>3</v>
      </c>
      <c r="CI388" s="31" t="str">
        <f t="shared" si="365"/>
        <v xml:space="preserve">  </v>
      </c>
      <c r="CJ388" s="658"/>
      <c r="CK388" s="28">
        <v>0.86988566796468214</v>
      </c>
      <c r="CL388" s="227"/>
      <c r="CM388" s="227">
        <v>0.6</v>
      </c>
      <c r="CN388" s="227">
        <v>0.8</v>
      </c>
      <c r="CO388" s="31" t="str">
        <f t="shared" si="362"/>
        <v xml:space="preserve">  </v>
      </c>
      <c r="CP388" s="337"/>
      <c r="CQ388" s="28">
        <v>0.10412267843819668</v>
      </c>
      <c r="CR388" s="28"/>
      <c r="CS388" s="227">
        <v>0.1</v>
      </c>
      <c r="CT388" s="464">
        <v>0.13</v>
      </c>
      <c r="CU388" s="31" t="str">
        <f t="shared" si="366"/>
        <v>E, &lt;RL</v>
      </c>
      <c r="CW388" s="336">
        <f>CK388/BY388*100</f>
        <v>0.46011489358084395</v>
      </c>
      <c r="CX388" s="227">
        <v>4.6881501687549152</v>
      </c>
      <c r="CY388" s="227"/>
      <c r="CZ388" s="10">
        <v>1.2</v>
      </c>
      <c r="DA388" s="910">
        <v>0.7</v>
      </c>
      <c r="DB388" s="675" t="str">
        <f t="shared" si="387"/>
        <v xml:space="preserve">  </v>
      </c>
      <c r="DC388" s="922"/>
      <c r="DD388" s="28">
        <v>0.55997349237905902</v>
      </c>
      <c r="DE388" s="28"/>
      <c r="DF388" s="28">
        <v>0.2</v>
      </c>
      <c r="DG388" s="28">
        <v>0.12</v>
      </c>
      <c r="DH388" s="28" t="str">
        <f t="shared" si="369"/>
        <v xml:space="preserve">  </v>
      </c>
      <c r="DI388" s="335"/>
      <c r="DJ388" s="31">
        <f t="shared" si="388"/>
        <v>2.4797370452541609</v>
      </c>
      <c r="DK388" s="550">
        <f t="shared" si="389"/>
        <v>2.4979948146636586</v>
      </c>
      <c r="DL388" s="67"/>
    </row>
    <row r="389" spans="1:116" ht="45" x14ac:dyDescent="0.25">
      <c r="A389" s="536" t="s">
        <v>2397</v>
      </c>
      <c r="B389" s="173" t="s">
        <v>1526</v>
      </c>
      <c r="C389" s="419" t="s">
        <v>584</v>
      </c>
      <c r="D389" s="419">
        <v>9</v>
      </c>
      <c r="E389" s="213">
        <v>1602380</v>
      </c>
      <c r="F389" s="421">
        <v>1</v>
      </c>
      <c r="G389" s="420">
        <v>384115121402501</v>
      </c>
      <c r="H389" s="420">
        <v>201603101700</v>
      </c>
      <c r="I389" s="420" t="s">
        <v>656</v>
      </c>
      <c r="J389" s="420"/>
      <c r="K389" s="164" t="s">
        <v>2559</v>
      </c>
      <c r="L389" s="163" t="s">
        <v>1680</v>
      </c>
      <c r="M389" s="419" t="s">
        <v>1104</v>
      </c>
      <c r="N389" s="419"/>
      <c r="O389" s="419"/>
      <c r="P389" s="117">
        <v>42439</v>
      </c>
      <c r="Q389" s="112">
        <v>0.70833333333333337</v>
      </c>
      <c r="R389" s="419" t="s">
        <v>1117</v>
      </c>
      <c r="S389" s="250" t="s">
        <v>1117</v>
      </c>
      <c r="T389" s="31">
        <v>130.80000000000001</v>
      </c>
      <c r="U389" s="250">
        <v>139.69999999999999</v>
      </c>
      <c r="V389" s="31">
        <v>8.8999999999999773</v>
      </c>
      <c r="W389" s="457">
        <v>76</v>
      </c>
      <c r="X389" s="457">
        <v>117.10526315789444</v>
      </c>
      <c r="Y389" s="281" t="str">
        <f t="shared" si="359"/>
        <v xml:space="preserve">  </v>
      </c>
      <c r="Z389" s="250" t="s">
        <v>1117</v>
      </c>
      <c r="AA389" s="31">
        <v>126.4</v>
      </c>
      <c r="AB389" s="250">
        <v>135.5</v>
      </c>
      <c r="AC389" s="31">
        <v>9.0999999999999943</v>
      </c>
      <c r="AD389" s="31">
        <v>76</v>
      </c>
      <c r="AE389" s="31">
        <v>119.73684210526308</v>
      </c>
      <c r="AF389" s="281" t="str">
        <f t="shared" si="360"/>
        <v xml:space="preserve">  </v>
      </c>
      <c r="AG389" s="250" t="s">
        <v>1117</v>
      </c>
      <c r="AH389" s="266">
        <v>128.4</v>
      </c>
      <c r="AI389" s="33">
        <v>137.1</v>
      </c>
      <c r="AJ389" s="275">
        <v>8.6999999999999886</v>
      </c>
      <c r="AK389" s="275">
        <v>76</v>
      </c>
      <c r="AL389" s="275">
        <v>114.47368421052617</v>
      </c>
      <c r="AM389" s="281" t="str">
        <f t="shared" si="358"/>
        <v xml:space="preserve">  </v>
      </c>
      <c r="AN389" s="31">
        <v>117.10526315789457</v>
      </c>
      <c r="AO389" s="250">
        <v>2.6315789473684532</v>
      </c>
      <c r="AP389" s="31">
        <v>2.2471910112359859</v>
      </c>
      <c r="AQ389" s="33">
        <v>3</v>
      </c>
      <c r="AR389" s="429" t="str">
        <f t="shared" si="361"/>
        <v xml:space="preserve">  </v>
      </c>
      <c r="AS389" s="498"/>
      <c r="AT389" s="662" t="s">
        <v>178</v>
      </c>
      <c r="AU389" s="662" t="s">
        <v>178</v>
      </c>
      <c r="AV389" s="662" t="s">
        <v>178</v>
      </c>
      <c r="AW389" s="661" t="s">
        <v>2720</v>
      </c>
      <c r="AX389" s="661" t="s">
        <v>2720</v>
      </c>
      <c r="AY389" s="10"/>
      <c r="AZ389" s="334"/>
      <c r="BA389" s="662" t="s">
        <v>178</v>
      </c>
      <c r="BB389" s="662" t="s">
        <v>178</v>
      </c>
      <c r="BC389" s="662" t="s">
        <v>178</v>
      </c>
      <c r="BD389" s="661" t="s">
        <v>2720</v>
      </c>
      <c r="BE389" s="661" t="s">
        <v>2720</v>
      </c>
      <c r="BF389" s="10" t="str">
        <f t="shared" si="363"/>
        <v xml:space="preserve">  </v>
      </c>
      <c r="BG389" s="334"/>
      <c r="BH389" s="852" t="s">
        <v>178</v>
      </c>
      <c r="BI389" s="18" t="s">
        <v>1117</v>
      </c>
      <c r="BJ389" s="28">
        <v>7.6429804790299594</v>
      </c>
      <c r="BK389" s="28"/>
      <c r="BL389" s="28">
        <v>0.1</v>
      </c>
      <c r="BM389" s="28">
        <v>1</v>
      </c>
      <c r="BN389" s="31" t="str">
        <f t="shared" si="372"/>
        <v xml:space="preserve">  </v>
      </c>
      <c r="BP389" s="417" t="s">
        <v>1117</v>
      </c>
      <c r="BQ389" s="716">
        <v>0.11192041785448936</v>
      </c>
      <c r="BS389" s="715">
        <v>6.0000000000000001E-3</v>
      </c>
      <c r="BT389" s="716">
        <v>0.01</v>
      </c>
      <c r="BU389" s="31" t="str">
        <f t="shared" si="384"/>
        <v xml:space="preserve">  </v>
      </c>
      <c r="BV389" s="520"/>
      <c r="BW389" s="31">
        <f t="shared" si="385"/>
        <v>1.4643556680743246</v>
      </c>
      <c r="BX389" s="336"/>
      <c r="BY389" s="33">
        <v>213.96413289932789</v>
      </c>
      <c r="BZ389" s="31"/>
      <c r="CA389" s="680">
        <v>2</v>
      </c>
      <c r="CB389" s="680">
        <v>13</v>
      </c>
      <c r="CC389" s="680" t="str">
        <f t="shared" si="386"/>
        <v xml:space="preserve">  </v>
      </c>
      <c r="CD389" s="498"/>
      <c r="CE389" s="31">
        <v>25.056326089526493</v>
      </c>
      <c r="CF389" s="457"/>
      <c r="CG389" s="660">
        <v>0.5</v>
      </c>
      <c r="CH389" s="660">
        <v>3</v>
      </c>
      <c r="CI389" s="31" t="str">
        <f t="shared" si="365"/>
        <v xml:space="preserve">  </v>
      </c>
      <c r="CJ389" s="658"/>
      <c r="CK389" s="28">
        <v>0.92960444411757315</v>
      </c>
      <c r="CL389" s="227"/>
      <c r="CM389" s="227">
        <v>0.6</v>
      </c>
      <c r="CN389" s="227">
        <v>0.8</v>
      </c>
      <c r="CO389" s="31" t="str">
        <f t="shared" si="362"/>
        <v xml:space="preserve">  </v>
      </c>
      <c r="CP389" s="337"/>
      <c r="CQ389" s="28">
        <v>0.11130790054565676</v>
      </c>
      <c r="CR389" s="28"/>
      <c r="CS389" s="227">
        <v>0.1</v>
      </c>
      <c r="CT389" s="464">
        <v>0.13</v>
      </c>
      <c r="CU389" s="31" t="str">
        <f t="shared" si="366"/>
        <v>E, &lt;RL</v>
      </c>
      <c r="CW389" s="336">
        <f>CK389/BY389*100</f>
        <v>0.4344674182167535</v>
      </c>
      <c r="CX389" s="227">
        <v>4.4560224857750104</v>
      </c>
      <c r="CY389" s="227"/>
      <c r="CZ389" s="10">
        <v>1.2</v>
      </c>
      <c r="DA389" s="910">
        <v>0.7</v>
      </c>
      <c r="DB389" s="675" t="str">
        <f t="shared" si="387"/>
        <v xml:space="preserve">  </v>
      </c>
      <c r="DC389" s="922"/>
      <c r="DD389" s="28">
        <v>0.51009731087161236</v>
      </c>
      <c r="DE389" s="28"/>
      <c r="DF389" s="28">
        <v>0.2</v>
      </c>
      <c r="DG389" s="28">
        <v>0.12</v>
      </c>
      <c r="DH389" s="28" t="str">
        <f t="shared" si="369"/>
        <v xml:space="preserve">  </v>
      </c>
      <c r="DI389" s="335"/>
      <c r="DJ389" s="31">
        <f t="shared" si="388"/>
        <v>2.0826025490317157</v>
      </c>
      <c r="DK389" s="550">
        <f t="shared" si="389"/>
        <v>2.0358024917501063</v>
      </c>
      <c r="DL389" s="67"/>
    </row>
    <row r="390" spans="1:116" ht="15" x14ac:dyDescent="0.25">
      <c r="A390" s="536" t="s">
        <v>2398</v>
      </c>
      <c r="B390" s="173" t="s">
        <v>1527</v>
      </c>
      <c r="C390" s="419" t="s">
        <v>584</v>
      </c>
      <c r="D390" s="419">
        <v>9</v>
      </c>
      <c r="E390" s="213">
        <v>1602363</v>
      </c>
      <c r="F390" s="421">
        <v>1</v>
      </c>
      <c r="G390" s="420">
        <v>11451800</v>
      </c>
      <c r="H390" s="420">
        <v>201603111250</v>
      </c>
      <c r="I390" s="420" t="s">
        <v>656</v>
      </c>
      <c r="J390" s="420"/>
      <c r="K390" s="663" t="s">
        <v>1655</v>
      </c>
      <c r="L390" s="163" t="s">
        <v>1656</v>
      </c>
      <c r="M390" s="419" t="s">
        <v>1028</v>
      </c>
      <c r="N390" s="419"/>
      <c r="O390" s="419"/>
      <c r="P390" s="117">
        <v>42440</v>
      </c>
      <c r="Q390" s="112">
        <v>0.53472222222222221</v>
      </c>
      <c r="R390" s="419" t="s">
        <v>1118</v>
      </c>
      <c r="S390" s="250" t="s">
        <v>1118</v>
      </c>
      <c r="T390" s="31">
        <v>129.69999999999999</v>
      </c>
      <c r="U390" s="250">
        <v>209.79999999999998</v>
      </c>
      <c r="V390" s="31">
        <v>80.099999999999994</v>
      </c>
      <c r="W390" s="457">
        <v>56</v>
      </c>
      <c r="X390" s="457">
        <v>1430.3571428571427</v>
      </c>
      <c r="Y390" s="281" t="str">
        <f t="shared" si="359"/>
        <v xml:space="preserve">  </v>
      </c>
      <c r="Z390" s="250" t="s">
        <v>1118</v>
      </c>
      <c r="AA390" s="31">
        <v>124.8</v>
      </c>
      <c r="AB390" s="250">
        <v>200.9</v>
      </c>
      <c r="AC390" s="31">
        <v>76.100000000000009</v>
      </c>
      <c r="AD390" s="31">
        <v>46</v>
      </c>
      <c r="AE390" s="31">
        <v>1654.3478260869567</v>
      </c>
      <c r="AF390" s="281" t="str">
        <f t="shared" si="360"/>
        <v xml:space="preserve">  </v>
      </c>
      <c r="AG390" s="250" t="s">
        <v>1118</v>
      </c>
      <c r="AH390" s="266">
        <v>124.9</v>
      </c>
      <c r="AI390" s="33">
        <v>184.2</v>
      </c>
      <c r="AJ390" s="275">
        <v>59.299999999999983</v>
      </c>
      <c r="AK390" s="275">
        <v>42</v>
      </c>
      <c r="AL390" s="275">
        <v>1411.9047619047615</v>
      </c>
      <c r="AM390" s="281" t="str">
        <f t="shared" si="358"/>
        <v xml:space="preserve">  </v>
      </c>
      <c r="AN390" s="31">
        <v>1498.8699102829535</v>
      </c>
      <c r="AO390" s="250">
        <v>134.96354810751851</v>
      </c>
      <c r="AP390" s="31">
        <v>9.0043536921786878</v>
      </c>
      <c r="AQ390" s="33">
        <v>3</v>
      </c>
      <c r="AR390" s="429" t="str">
        <f t="shared" si="361"/>
        <v xml:space="preserve">  </v>
      </c>
      <c r="AS390" s="498"/>
      <c r="AT390" s="662" t="s">
        <v>178</v>
      </c>
      <c r="AU390" s="662" t="s">
        <v>178</v>
      </c>
      <c r="AV390" s="662" t="s">
        <v>178</v>
      </c>
      <c r="AW390" s="661" t="s">
        <v>2720</v>
      </c>
      <c r="AX390" s="661" t="s">
        <v>2720</v>
      </c>
      <c r="AY390" s="10"/>
      <c r="AZ390" s="334"/>
      <c r="BA390" s="662" t="s">
        <v>178</v>
      </c>
      <c r="BB390" s="662" t="s">
        <v>178</v>
      </c>
      <c r="BC390" s="662" t="s">
        <v>178</v>
      </c>
      <c r="BD390" s="661" t="s">
        <v>2720</v>
      </c>
      <c r="BE390" s="661" t="s">
        <v>2720</v>
      </c>
      <c r="BF390" s="10" t="str">
        <f t="shared" si="363"/>
        <v xml:space="preserve">  </v>
      </c>
      <c r="BG390" s="334"/>
      <c r="BH390" s="852" t="s">
        <v>178</v>
      </c>
      <c r="BI390" s="18" t="s">
        <v>1118</v>
      </c>
      <c r="BJ390" s="28">
        <v>9.8237444230994413</v>
      </c>
      <c r="BK390" s="28"/>
      <c r="BL390" s="28">
        <v>0.1</v>
      </c>
      <c r="BM390" s="28">
        <v>1</v>
      </c>
      <c r="BN390" s="31" t="str">
        <f t="shared" si="372"/>
        <v xml:space="preserve">  </v>
      </c>
      <c r="BP390" s="417" t="s">
        <v>1118</v>
      </c>
      <c r="BQ390" s="716">
        <v>7.4411972932082612E-2</v>
      </c>
      <c r="BS390" s="715">
        <v>6.0000000000000001E-3</v>
      </c>
      <c r="BT390" s="716">
        <v>0.01</v>
      </c>
      <c r="BU390" s="31" t="str">
        <f t="shared" si="384"/>
        <v xml:space="preserve">  </v>
      </c>
      <c r="BV390" s="520"/>
      <c r="BW390" s="31">
        <f t="shared" si="385"/>
        <v>0.7574705705607645</v>
      </c>
      <c r="BX390" s="336"/>
      <c r="BY390" s="33">
        <v>197.65568549163856</v>
      </c>
      <c r="BZ390" s="31"/>
      <c r="CA390" s="680">
        <v>2</v>
      </c>
      <c r="CB390" s="680">
        <v>13</v>
      </c>
      <c r="CC390" s="680" t="str">
        <f t="shared" si="386"/>
        <v xml:space="preserve">  </v>
      </c>
      <c r="CD390" s="498"/>
      <c r="CE390" s="31">
        <v>282.71822156929017</v>
      </c>
      <c r="CF390" s="457"/>
      <c r="CG390" s="660">
        <v>0.5</v>
      </c>
      <c r="CH390" s="660">
        <v>3</v>
      </c>
      <c r="CI390" s="31" t="str">
        <f t="shared" si="365"/>
        <v xml:space="preserve">  </v>
      </c>
      <c r="CJ390" s="658"/>
      <c r="CK390" s="28">
        <v>0.54259557960831284</v>
      </c>
      <c r="CL390" s="227"/>
      <c r="CM390" s="227">
        <v>0.6</v>
      </c>
      <c r="CN390" s="227">
        <v>0.8</v>
      </c>
      <c r="CO390" s="31" t="str">
        <f t="shared" si="362"/>
        <v>&lt;MDL</v>
      </c>
      <c r="CP390" s="337"/>
      <c r="CQ390" s="28">
        <v>0.89764181756940442</v>
      </c>
      <c r="CR390" s="28"/>
      <c r="CS390" s="227">
        <v>0.1</v>
      </c>
      <c r="CT390" s="464">
        <v>0.13</v>
      </c>
      <c r="CU390" s="31" t="str">
        <f t="shared" si="366"/>
        <v xml:space="preserve">  </v>
      </c>
      <c r="CW390" s="895" t="s">
        <v>79</v>
      </c>
      <c r="CX390" s="227">
        <v>2.6673014191411397</v>
      </c>
      <c r="CY390" s="227"/>
      <c r="CZ390" s="10">
        <v>1.2</v>
      </c>
      <c r="DA390" s="910">
        <v>0.7</v>
      </c>
      <c r="DB390" s="675" t="str">
        <f t="shared" si="387"/>
        <v xml:space="preserve">  </v>
      </c>
      <c r="DC390" s="922"/>
      <c r="DD390" s="28">
        <v>3.7659755751207036</v>
      </c>
      <c r="DE390" s="28"/>
      <c r="DF390" s="28">
        <v>0.2</v>
      </c>
      <c r="DG390" s="28">
        <v>0.12</v>
      </c>
      <c r="DH390" s="28" t="str">
        <f t="shared" si="369"/>
        <v xml:space="preserve">  </v>
      </c>
      <c r="DI390" s="335"/>
      <c r="DJ390" s="31">
        <f t="shared" si="388"/>
        <v>1.3494686037017511</v>
      </c>
      <c r="DK390" s="550">
        <f t="shared" si="389"/>
        <v>1.3320597286643998</v>
      </c>
      <c r="DL390" s="67"/>
    </row>
    <row r="391" spans="1:116" ht="15" x14ac:dyDescent="0.25">
      <c r="A391" s="536" t="s">
        <v>2399</v>
      </c>
      <c r="B391" s="173" t="s">
        <v>1528</v>
      </c>
      <c r="C391" s="419" t="s">
        <v>584</v>
      </c>
      <c r="D391" s="419">
        <v>9</v>
      </c>
      <c r="E391" s="213">
        <v>1602364</v>
      </c>
      <c r="F391" s="421">
        <v>1</v>
      </c>
      <c r="G391" s="420">
        <v>11451800</v>
      </c>
      <c r="H391" s="420">
        <v>201603111410</v>
      </c>
      <c r="I391" s="420" t="s">
        <v>656</v>
      </c>
      <c r="J391" s="420"/>
      <c r="K391" s="663" t="s">
        <v>1655</v>
      </c>
      <c r="L391" s="163" t="s">
        <v>1656</v>
      </c>
      <c r="M391" s="419" t="s">
        <v>1028</v>
      </c>
      <c r="N391" s="419"/>
      <c r="O391" s="419"/>
      <c r="P391" s="117">
        <v>42440</v>
      </c>
      <c r="Q391" s="112">
        <v>0.59027777777777779</v>
      </c>
      <c r="R391" s="419" t="s">
        <v>1119</v>
      </c>
      <c r="S391" s="250" t="s">
        <v>1119</v>
      </c>
      <c r="T391" s="31">
        <v>129.69999999999999</v>
      </c>
      <c r="U391" s="250">
        <v>233.4</v>
      </c>
      <c r="V391" s="31">
        <v>103.70000000000002</v>
      </c>
      <c r="W391" s="457">
        <v>66</v>
      </c>
      <c r="X391" s="457">
        <v>1571.2121212121215</v>
      </c>
      <c r="Y391" s="281" t="str">
        <f t="shared" si="359"/>
        <v xml:space="preserve">  </v>
      </c>
      <c r="Z391" s="250" t="s">
        <v>1119</v>
      </c>
      <c r="AA391" s="31">
        <v>131.9</v>
      </c>
      <c r="AB391" s="250">
        <v>210.29999999999998</v>
      </c>
      <c r="AC391" s="31">
        <v>78.399999999999977</v>
      </c>
      <c r="AD391" s="31">
        <v>50</v>
      </c>
      <c r="AE391" s="31">
        <v>1567.9999999999995</v>
      </c>
      <c r="AF391" s="281" t="str">
        <f t="shared" si="360"/>
        <v xml:space="preserve">  </v>
      </c>
      <c r="AG391" s="250" t="s">
        <v>1119</v>
      </c>
      <c r="AH391" s="266">
        <v>124.4</v>
      </c>
      <c r="AI391" s="33">
        <v>214.5</v>
      </c>
      <c r="AJ391" s="275">
        <v>90.1</v>
      </c>
      <c r="AK391" s="275">
        <v>58</v>
      </c>
      <c r="AL391" s="275">
        <v>1553.4482758620688</v>
      </c>
      <c r="AM391" s="281" t="str">
        <f t="shared" si="358"/>
        <v xml:space="preserve">  </v>
      </c>
      <c r="AN391" s="31">
        <v>1564.2201323580632</v>
      </c>
      <c r="AO391" s="250">
        <v>9.4659442185164089</v>
      </c>
      <c r="AP391" s="31">
        <v>0.60515422495211646</v>
      </c>
      <c r="AQ391" s="33">
        <v>3</v>
      </c>
      <c r="AR391" s="429" t="str">
        <f t="shared" si="361"/>
        <v xml:space="preserve">  </v>
      </c>
      <c r="AS391" s="498"/>
      <c r="AT391" s="662" t="s">
        <v>178</v>
      </c>
      <c r="AU391" s="662" t="s">
        <v>178</v>
      </c>
      <c r="AV391" s="662" t="s">
        <v>178</v>
      </c>
      <c r="AW391" s="661" t="s">
        <v>2720</v>
      </c>
      <c r="AX391" s="661" t="s">
        <v>2720</v>
      </c>
      <c r="AY391" s="10"/>
      <c r="AZ391" s="334"/>
      <c r="BA391" s="662" t="s">
        <v>178</v>
      </c>
      <c r="BB391" s="662" t="s">
        <v>178</v>
      </c>
      <c r="BC391" s="662" t="s">
        <v>178</v>
      </c>
      <c r="BD391" s="661" t="s">
        <v>2720</v>
      </c>
      <c r="BE391" s="661" t="s">
        <v>2720</v>
      </c>
      <c r="BF391" s="10" t="str">
        <f t="shared" si="363"/>
        <v xml:space="preserve">  </v>
      </c>
      <c r="BG391" s="334"/>
      <c r="BH391" s="852" t="s">
        <v>178</v>
      </c>
      <c r="BI391" s="18" t="s">
        <v>1119</v>
      </c>
      <c r="BJ391" s="28">
        <v>10.960780292884621</v>
      </c>
      <c r="BK391" s="28"/>
      <c r="BL391" s="28">
        <v>0.1</v>
      </c>
      <c r="BM391" s="28">
        <v>1</v>
      </c>
      <c r="BN391" s="31" t="str">
        <f t="shared" si="372"/>
        <v xml:space="preserve">  </v>
      </c>
      <c r="BP391" s="417" t="s">
        <v>1119</v>
      </c>
      <c r="BQ391" s="716">
        <v>6.8161213901648754E-2</v>
      </c>
      <c r="BS391" s="715">
        <v>6.0000000000000001E-3</v>
      </c>
      <c r="BT391" s="716">
        <v>0.01</v>
      </c>
      <c r="BU391" s="31" t="str">
        <f t="shared" si="384"/>
        <v xml:space="preserve">  </v>
      </c>
      <c r="BV391" s="520"/>
      <c r="BW391" s="31">
        <f t="shared" si="385"/>
        <v>0.62186461255770975</v>
      </c>
      <c r="BX391" s="336"/>
      <c r="BY391" s="33">
        <v>144.83302025836085</v>
      </c>
      <c r="BZ391" s="31"/>
      <c r="CA391" s="680">
        <v>2</v>
      </c>
      <c r="CB391" s="680">
        <v>13</v>
      </c>
      <c r="CC391" s="680" t="str">
        <f t="shared" si="386"/>
        <v xml:space="preserve">  </v>
      </c>
      <c r="CD391" s="498"/>
      <c r="CE391" s="31">
        <v>227.56339698169728</v>
      </c>
      <c r="CF391" s="457"/>
      <c r="CG391" s="660">
        <v>0.5</v>
      </c>
      <c r="CH391" s="660">
        <v>3</v>
      </c>
      <c r="CI391" s="31" t="str">
        <f t="shared" si="365"/>
        <v xml:space="preserve">  </v>
      </c>
      <c r="CJ391" s="658"/>
      <c r="CK391" s="28">
        <v>0.48618515662110656</v>
      </c>
      <c r="CL391" s="227"/>
      <c r="CM391" s="227">
        <v>0.6</v>
      </c>
      <c r="CN391" s="227">
        <v>0.8</v>
      </c>
      <c r="CO391" s="31" t="str">
        <f t="shared" si="362"/>
        <v>&lt;MDL</v>
      </c>
      <c r="CP391" s="337"/>
      <c r="CQ391" s="28">
        <v>0.76233832558189474</v>
      </c>
      <c r="CR391" s="28"/>
      <c r="CS391" s="227">
        <v>0.1</v>
      </c>
      <c r="CT391" s="464">
        <v>0.13</v>
      </c>
      <c r="CU391" s="31" t="str">
        <f t="shared" si="366"/>
        <v xml:space="preserve">  </v>
      </c>
      <c r="CW391" s="895" t="s">
        <v>79</v>
      </c>
      <c r="CX391" s="227">
        <v>3.2012144668062654</v>
      </c>
      <c r="CY391" s="227"/>
      <c r="CZ391" s="10">
        <v>1.2</v>
      </c>
      <c r="DA391" s="910">
        <v>0.7</v>
      </c>
      <c r="DB391" s="675" t="str">
        <f t="shared" si="387"/>
        <v xml:space="preserve">  </v>
      </c>
      <c r="DC391" s="922"/>
      <c r="DD391" s="28">
        <v>4.9729210941249047</v>
      </c>
      <c r="DE391" s="28"/>
      <c r="DF391" s="28">
        <v>0.2</v>
      </c>
      <c r="DG391" s="28">
        <v>0.12</v>
      </c>
      <c r="DH391" s="28" t="str">
        <f t="shared" si="369"/>
        <v xml:space="preserve">  </v>
      </c>
      <c r="DI391" s="335"/>
      <c r="DJ391" s="31">
        <f t="shared" si="388"/>
        <v>2.210279438415196</v>
      </c>
      <c r="DK391" s="550">
        <f t="shared" si="389"/>
        <v>2.1852904114121974</v>
      </c>
      <c r="DL391" s="67"/>
    </row>
    <row r="392" spans="1:116" ht="15" x14ac:dyDescent="0.25">
      <c r="A392" s="536" t="s">
        <v>2400</v>
      </c>
      <c r="B392" s="173" t="s">
        <v>1529</v>
      </c>
      <c r="C392" s="419" t="s">
        <v>584</v>
      </c>
      <c r="D392" s="419">
        <v>9</v>
      </c>
      <c r="E392" s="213">
        <v>1602681</v>
      </c>
      <c r="F392" s="421">
        <v>1</v>
      </c>
      <c r="G392" s="420">
        <v>11451800</v>
      </c>
      <c r="H392" s="420">
        <v>201603111510</v>
      </c>
      <c r="I392" s="420" t="s">
        <v>656</v>
      </c>
      <c r="J392" s="420"/>
      <c r="K392" s="663" t="s">
        <v>1655</v>
      </c>
      <c r="L392" s="163" t="s">
        <v>1656</v>
      </c>
      <c r="M392" s="419" t="s">
        <v>1028</v>
      </c>
      <c r="N392" s="419"/>
      <c r="O392" s="419"/>
      <c r="P392" s="117">
        <v>42440</v>
      </c>
      <c r="Q392" s="112">
        <v>0.63194444444444442</v>
      </c>
      <c r="R392" s="419" t="s">
        <v>1120</v>
      </c>
      <c r="S392" s="250" t="s">
        <v>1120</v>
      </c>
      <c r="T392" s="31">
        <v>127.5</v>
      </c>
      <c r="U392" s="250">
        <v>208</v>
      </c>
      <c r="V392" s="31">
        <v>80.5</v>
      </c>
      <c r="W392" s="457">
        <v>60</v>
      </c>
      <c r="X392" s="457">
        <v>1341.6666666666667</v>
      </c>
      <c r="Y392" s="281" t="str">
        <f t="shared" si="359"/>
        <v xml:space="preserve">  </v>
      </c>
      <c r="Z392" s="250" t="s">
        <v>1120</v>
      </c>
      <c r="AA392" s="31">
        <v>131.4</v>
      </c>
      <c r="AB392" s="250">
        <v>203.6</v>
      </c>
      <c r="AC392" s="31">
        <v>72.199999999999989</v>
      </c>
      <c r="AD392" s="31">
        <v>56</v>
      </c>
      <c r="AE392" s="31">
        <v>1289.285714285714</v>
      </c>
      <c r="AF392" s="281" t="str">
        <f t="shared" si="360"/>
        <v xml:space="preserve">  </v>
      </c>
      <c r="AG392" s="250" t="s">
        <v>1120</v>
      </c>
      <c r="AH392" s="266">
        <v>131.30000000000001</v>
      </c>
      <c r="AI392" s="33">
        <v>181.7</v>
      </c>
      <c r="AJ392" s="275">
        <v>50.399999999999977</v>
      </c>
      <c r="AK392" s="275">
        <v>40</v>
      </c>
      <c r="AL392" s="275">
        <v>1259.9999999999993</v>
      </c>
      <c r="AM392" s="281" t="str">
        <f t="shared" si="358"/>
        <v xml:space="preserve">  </v>
      </c>
      <c r="AN392" s="31">
        <v>1296.9841269841265</v>
      </c>
      <c r="AO392" s="250">
        <v>41.374029048032696</v>
      </c>
      <c r="AP392" s="31">
        <v>3.190018149585192</v>
      </c>
      <c r="AQ392" s="33">
        <v>3</v>
      </c>
      <c r="AR392" s="429" t="str">
        <f t="shared" si="361"/>
        <v xml:space="preserve">  </v>
      </c>
      <c r="AS392" s="498"/>
      <c r="AT392" s="662" t="s">
        <v>178</v>
      </c>
      <c r="AU392" s="662" t="s">
        <v>178</v>
      </c>
      <c r="AV392" s="662" t="s">
        <v>178</v>
      </c>
      <c r="AW392" s="661" t="s">
        <v>2720</v>
      </c>
      <c r="AX392" s="661" t="s">
        <v>2720</v>
      </c>
      <c r="AY392" s="10"/>
      <c r="AZ392" s="334"/>
      <c r="BA392" s="662" t="s">
        <v>178</v>
      </c>
      <c r="BB392" s="662" t="s">
        <v>178</v>
      </c>
      <c r="BC392" s="662" t="s">
        <v>178</v>
      </c>
      <c r="BD392" s="661" t="s">
        <v>2720</v>
      </c>
      <c r="BE392" s="661" t="s">
        <v>2720</v>
      </c>
      <c r="BF392" s="10" t="str">
        <f t="shared" si="363"/>
        <v xml:space="preserve">  </v>
      </c>
      <c r="BG392" s="334"/>
      <c r="BH392" s="852" t="s">
        <v>178</v>
      </c>
      <c r="BI392" s="18" t="s">
        <v>1120</v>
      </c>
      <c r="BJ392" s="28">
        <v>10.11653856889437</v>
      </c>
      <c r="BK392" s="28"/>
      <c r="BL392" s="28">
        <v>0.1</v>
      </c>
      <c r="BM392" s="28">
        <v>1</v>
      </c>
      <c r="BN392" s="31" t="str">
        <f t="shared" si="372"/>
        <v xml:space="preserve">  </v>
      </c>
      <c r="BP392" s="417" t="s">
        <v>1120</v>
      </c>
      <c r="BQ392" s="716">
        <v>6.0068450601313161E-2</v>
      </c>
      <c r="BS392" s="715">
        <v>6.0000000000000001E-3</v>
      </c>
      <c r="BT392" s="716">
        <v>0.01</v>
      </c>
      <c r="BU392" s="31" t="str">
        <f t="shared" si="384"/>
        <v xml:space="preserve">  </v>
      </c>
      <c r="BV392" s="520"/>
      <c r="BW392" s="31">
        <f t="shared" si="385"/>
        <v>0.5937648553627568</v>
      </c>
      <c r="BX392" s="336"/>
      <c r="BY392" s="33">
        <v>142.33848689915158</v>
      </c>
      <c r="BZ392" s="31"/>
      <c r="CA392" s="680">
        <v>2</v>
      </c>
      <c r="CB392" s="680">
        <v>13</v>
      </c>
      <c r="CC392" s="680" t="str">
        <f t="shared" si="386"/>
        <v xml:space="preserve">  </v>
      </c>
      <c r="CD392" s="498"/>
      <c r="CE392" s="31">
        <v>190.97080325636171</v>
      </c>
      <c r="CF392" s="457"/>
      <c r="CG392" s="660">
        <v>0.5</v>
      </c>
      <c r="CH392" s="660">
        <v>3</v>
      </c>
      <c r="CI392" s="31" t="str">
        <f t="shared" si="365"/>
        <v xml:space="preserve">  </v>
      </c>
      <c r="CJ392" s="658"/>
      <c r="CK392" s="28">
        <v>0.62165986742328605</v>
      </c>
      <c r="CL392" s="227"/>
      <c r="CM392" s="227">
        <v>0.6</v>
      </c>
      <c r="CN392" s="227">
        <v>0.8</v>
      </c>
      <c r="CO392" s="31" t="str">
        <f t="shared" si="362"/>
        <v>E, &lt;RL</v>
      </c>
      <c r="CP392" s="337"/>
      <c r="CQ392" s="28">
        <v>0.80149718621359356</v>
      </c>
      <c r="CR392" s="28"/>
      <c r="CS392" s="227">
        <v>0.1</v>
      </c>
      <c r="CT392" s="464">
        <v>0.13</v>
      </c>
      <c r="CU392" s="31" t="str">
        <f t="shared" si="366"/>
        <v xml:space="preserve">  </v>
      </c>
      <c r="CW392" s="336">
        <f>CK392/BY392*100</f>
        <v>0.43674755926254794</v>
      </c>
      <c r="CX392" s="227">
        <v>2.6152608160560455</v>
      </c>
      <c r="CY392" s="227"/>
      <c r="CZ392" s="10">
        <v>1.2</v>
      </c>
      <c r="DA392" s="910">
        <v>0.7</v>
      </c>
      <c r="DB392" s="675" t="str">
        <f t="shared" si="387"/>
        <v xml:space="preserve">  </v>
      </c>
      <c r="DC392" s="922"/>
      <c r="DD392" s="28">
        <v>3.2952286282306162</v>
      </c>
      <c r="DE392" s="28"/>
      <c r="DF392" s="28">
        <v>0.2</v>
      </c>
      <c r="DG392" s="28">
        <v>0.12</v>
      </c>
      <c r="DH392" s="28" t="str">
        <f t="shared" si="369"/>
        <v xml:space="preserve">  </v>
      </c>
      <c r="DI392" s="335"/>
      <c r="DJ392" s="31">
        <f t="shared" si="388"/>
        <v>1.8373532507121475</v>
      </c>
      <c r="DK392" s="550">
        <f t="shared" si="389"/>
        <v>1.7255143571905378</v>
      </c>
      <c r="DL392" s="67"/>
    </row>
    <row r="393" spans="1:116" ht="45" x14ac:dyDescent="0.25">
      <c r="A393" s="536" t="s">
        <v>2401</v>
      </c>
      <c r="B393" s="173" t="s">
        <v>1530</v>
      </c>
      <c r="C393" s="419" t="s">
        <v>584</v>
      </c>
      <c r="D393" s="419">
        <v>9</v>
      </c>
      <c r="E393" s="213">
        <v>1602368</v>
      </c>
      <c r="F393" s="421">
        <v>1</v>
      </c>
      <c r="G393" s="420">
        <v>11452600</v>
      </c>
      <c r="H393" s="420">
        <v>201603111650</v>
      </c>
      <c r="I393" s="420" t="s">
        <v>656</v>
      </c>
      <c r="J393" s="420"/>
      <c r="K393" s="663" t="s">
        <v>2556</v>
      </c>
      <c r="L393" s="163" t="s">
        <v>1658</v>
      </c>
      <c r="M393" s="419" t="s">
        <v>1101</v>
      </c>
      <c r="N393" s="419"/>
      <c r="O393" s="419"/>
      <c r="P393" s="117">
        <v>42440</v>
      </c>
      <c r="Q393" s="112">
        <v>0.70138888888888884</v>
      </c>
      <c r="R393" s="419" t="s">
        <v>1121</v>
      </c>
      <c r="S393" s="250" t="s">
        <v>1121</v>
      </c>
      <c r="T393" s="31">
        <v>129.69999999999999</v>
      </c>
      <c r="U393" s="250">
        <v>207.4</v>
      </c>
      <c r="V393" s="31">
        <v>77.700000000000017</v>
      </c>
      <c r="W393" s="457">
        <v>44</v>
      </c>
      <c r="X393" s="457">
        <v>1765.9090909090914</v>
      </c>
      <c r="Y393" s="281" t="str">
        <f t="shared" si="359"/>
        <v xml:space="preserve">  </v>
      </c>
      <c r="Z393" s="250" t="s">
        <v>1121</v>
      </c>
      <c r="AA393" s="31">
        <v>133.9</v>
      </c>
      <c r="AB393" s="250">
        <v>211.10000000000002</v>
      </c>
      <c r="AC393" s="31">
        <v>77.200000000000017</v>
      </c>
      <c r="AD393" s="31">
        <v>48</v>
      </c>
      <c r="AE393" s="31">
        <v>1608.3333333333337</v>
      </c>
      <c r="AF393" s="281" t="str">
        <f t="shared" si="360"/>
        <v xml:space="preserve">  </v>
      </c>
      <c r="AG393" s="250" t="s">
        <v>1121</v>
      </c>
      <c r="AH393" s="266">
        <v>130.30000000000001</v>
      </c>
      <c r="AI393" s="33">
        <v>205.1</v>
      </c>
      <c r="AJ393" s="275">
        <v>74.799999999999983</v>
      </c>
      <c r="AK393" s="275">
        <v>42</v>
      </c>
      <c r="AL393" s="275">
        <v>1780.9523809523805</v>
      </c>
      <c r="AM393" s="281" t="str">
        <f t="shared" ref="AM393:AM456" si="390">IF(AJ393&lt;AM$5,"&lt;MDL",IF(AJ393&lt;AM$6,"E, &lt;RL",IF(AJ393&gt;AM$6,"  ",)))</f>
        <v xml:space="preserve">  </v>
      </c>
      <c r="AN393" s="31">
        <v>1718.3982683982686</v>
      </c>
      <c r="AO393" s="250">
        <v>95.615336593916112</v>
      </c>
      <c r="AP393" s="31">
        <v>5.5642128109823954</v>
      </c>
      <c r="AQ393" s="33">
        <v>3</v>
      </c>
      <c r="AR393" s="429" t="str">
        <f t="shared" si="361"/>
        <v xml:space="preserve">  </v>
      </c>
      <c r="AS393" s="498"/>
      <c r="AT393" s="662" t="s">
        <v>178</v>
      </c>
      <c r="AU393" s="662" t="s">
        <v>178</v>
      </c>
      <c r="AV393" s="662" t="s">
        <v>178</v>
      </c>
      <c r="AW393" s="661" t="s">
        <v>2720</v>
      </c>
      <c r="AX393" s="661" t="s">
        <v>2720</v>
      </c>
      <c r="AY393" s="10"/>
      <c r="AZ393" s="334"/>
      <c r="BA393" s="662" t="s">
        <v>178</v>
      </c>
      <c r="BB393" s="662" t="s">
        <v>178</v>
      </c>
      <c r="BC393" s="662" t="s">
        <v>178</v>
      </c>
      <c r="BD393" s="661" t="s">
        <v>2720</v>
      </c>
      <c r="BE393" s="661" t="s">
        <v>2720</v>
      </c>
      <c r="BF393" s="10" t="str">
        <f t="shared" si="363"/>
        <v xml:space="preserve">  </v>
      </c>
      <c r="BG393" s="334"/>
      <c r="BH393" s="852" t="s">
        <v>178</v>
      </c>
      <c r="BI393" s="18" t="s">
        <v>1121</v>
      </c>
      <c r="BJ393" s="28">
        <v>8.6576606504231908</v>
      </c>
      <c r="BK393" s="28"/>
      <c r="BL393" s="28">
        <v>0.1</v>
      </c>
      <c r="BM393" s="28">
        <v>1</v>
      </c>
      <c r="BN393" s="31" t="str">
        <f t="shared" si="372"/>
        <v xml:space="preserve">  </v>
      </c>
      <c r="BP393" s="417" t="s">
        <v>1121</v>
      </c>
      <c r="BQ393" s="716">
        <v>6.545145634798169E-2</v>
      </c>
      <c r="BS393" s="715">
        <v>6.0000000000000001E-3</v>
      </c>
      <c r="BT393" s="716">
        <v>0.01</v>
      </c>
      <c r="BU393" s="31" t="str">
        <f t="shared" si="384"/>
        <v xml:space="preserve">  </v>
      </c>
      <c r="BV393" s="520"/>
      <c r="BW393" s="31">
        <f t="shared" si="385"/>
        <v>0.75599470793282242</v>
      </c>
      <c r="BX393" s="336"/>
      <c r="BY393" s="33">
        <v>173.71720731251216</v>
      </c>
      <c r="BZ393" s="31"/>
      <c r="CA393" s="680">
        <v>2</v>
      </c>
      <c r="CB393" s="680">
        <v>13</v>
      </c>
      <c r="CC393" s="680" t="str">
        <f t="shared" si="386"/>
        <v xml:space="preserve">  </v>
      </c>
      <c r="CD393" s="498"/>
      <c r="CE393" s="31">
        <v>306.76879564050455</v>
      </c>
      <c r="CF393" s="457"/>
      <c r="CG393" s="660">
        <v>0.5</v>
      </c>
      <c r="CH393" s="660">
        <v>3</v>
      </c>
      <c r="CI393" s="31" t="str">
        <f t="shared" si="365"/>
        <v xml:space="preserve">  </v>
      </c>
      <c r="CJ393" s="658"/>
      <c r="CK393" s="28">
        <v>0.6766264852819539</v>
      </c>
      <c r="CL393" s="227"/>
      <c r="CM393" s="227">
        <v>0.6</v>
      </c>
      <c r="CN393" s="227">
        <v>0.8</v>
      </c>
      <c r="CO393" s="31" t="str">
        <f t="shared" si="362"/>
        <v>E, &lt;RL</v>
      </c>
      <c r="CP393" s="337"/>
      <c r="CQ393" s="28">
        <v>1.0882409304951424</v>
      </c>
      <c r="CR393" s="28"/>
      <c r="CS393" s="227">
        <v>0.1</v>
      </c>
      <c r="CT393" s="464">
        <v>0.13</v>
      </c>
      <c r="CU393" s="31" t="str">
        <f t="shared" si="366"/>
        <v xml:space="preserve">  </v>
      </c>
      <c r="CW393" s="336">
        <f>CK393/BY393*100</f>
        <v>0.38949882728929824</v>
      </c>
      <c r="CX393" s="227">
        <v>4.6950761834945993</v>
      </c>
      <c r="CY393" s="227"/>
      <c r="CZ393" s="10">
        <v>1.2</v>
      </c>
      <c r="DA393" s="910">
        <v>0.7</v>
      </c>
      <c r="DB393" s="675" t="str">
        <f t="shared" si="387"/>
        <v xml:space="preserve">  </v>
      </c>
      <c r="DC393" s="922"/>
      <c r="DD393" s="28">
        <v>8.361707107747522</v>
      </c>
      <c r="DE393" s="28"/>
      <c r="DF393" s="28">
        <v>0.2</v>
      </c>
      <c r="DG393" s="28">
        <v>0.12</v>
      </c>
      <c r="DH393" s="28" t="str">
        <f t="shared" si="369"/>
        <v xml:space="preserve">  </v>
      </c>
      <c r="DI393" s="335"/>
      <c r="DJ393" s="31">
        <f t="shared" si="388"/>
        <v>2.702712216095148</v>
      </c>
      <c r="DK393" s="550">
        <f t="shared" si="389"/>
        <v>2.7257358722842264</v>
      </c>
      <c r="DL393" s="67"/>
    </row>
    <row r="394" spans="1:116" ht="45" x14ac:dyDescent="0.25">
      <c r="A394" s="536" t="s">
        <v>2402</v>
      </c>
      <c r="B394" s="147" t="s">
        <v>1531</v>
      </c>
      <c r="C394" s="419" t="s">
        <v>586</v>
      </c>
      <c r="D394" s="102">
        <v>2</v>
      </c>
      <c r="E394" s="213">
        <v>1600574</v>
      </c>
      <c r="F394" s="421">
        <v>4</v>
      </c>
      <c r="G394" s="420">
        <v>11452600</v>
      </c>
      <c r="H394" s="62">
        <v>201603121205</v>
      </c>
      <c r="I394" s="420" t="s">
        <v>656</v>
      </c>
      <c r="J394" s="420"/>
      <c r="K394" s="663" t="s">
        <v>2556</v>
      </c>
      <c r="L394" s="163" t="s">
        <v>1658</v>
      </c>
      <c r="M394" s="419" t="s">
        <v>1101</v>
      </c>
      <c r="N394" s="419"/>
      <c r="O394" s="419" t="s">
        <v>124</v>
      </c>
      <c r="P394" s="117">
        <v>42441</v>
      </c>
      <c r="Q394" s="112">
        <v>0.50347222222222221</v>
      </c>
      <c r="R394" s="419" t="s">
        <v>1122</v>
      </c>
      <c r="S394" s="581" t="s">
        <v>1122</v>
      </c>
      <c r="T394" s="4">
        <v>132.9</v>
      </c>
      <c r="U394" s="581">
        <v>132.80000000000001</v>
      </c>
      <c r="V394" s="4">
        <v>-9.9999999999994316E-2</v>
      </c>
      <c r="W394" s="4">
        <v>58</v>
      </c>
      <c r="X394" s="4">
        <v>-1.7241379310343847</v>
      </c>
      <c r="Y394" s="281" t="str">
        <f t="shared" ref="Y394:Y457" si="391">IF(V394&lt;Y$5,"&lt;MDL",IF(V394&lt;Y$6,"E, &lt;RL",IF(V394&gt;Y$6,"  ",)))</f>
        <v>&lt;MDL</v>
      </c>
      <c r="Z394" s="581" t="s">
        <v>1122</v>
      </c>
      <c r="AA394" s="4">
        <v>132.1</v>
      </c>
      <c r="AB394" s="581">
        <v>132.20000000000002</v>
      </c>
      <c r="AC394" s="4">
        <v>0.10000000000002274</v>
      </c>
      <c r="AD394" s="4">
        <v>60</v>
      </c>
      <c r="AE394" s="4">
        <v>1.6666666666670458</v>
      </c>
      <c r="AF394" s="281" t="str">
        <f t="shared" ref="AF394:AF457" si="392">IF(AC394&lt;AF$5,"&lt;MDL",IF(AC394&lt;AF$6,"E, &lt;RL",IF(AC394&gt;AF$6,"  ",)))</f>
        <v>&lt;MDL</v>
      </c>
      <c r="AG394" s="581" t="s">
        <v>1122</v>
      </c>
      <c r="AH394" s="562">
        <v>130.80000000000001</v>
      </c>
      <c r="AI394" s="32">
        <v>130.80000000000001</v>
      </c>
      <c r="AJ394" s="32">
        <v>0</v>
      </c>
      <c r="AK394" s="32">
        <v>52</v>
      </c>
      <c r="AL394" s="32">
        <v>0</v>
      </c>
      <c r="AM394" s="281" t="str">
        <f t="shared" si="390"/>
        <v>&lt;MDL</v>
      </c>
      <c r="AN394" s="4">
        <v>-1.915708812244632E-2</v>
      </c>
      <c r="AO394" s="581">
        <v>1.6954834710097555</v>
      </c>
      <c r="AP394" s="4">
        <v>-8850.4237187444014</v>
      </c>
      <c r="AQ394" s="32">
        <v>3</v>
      </c>
      <c r="AR394" s="429" t="str">
        <f t="shared" ref="AR394:AR457" si="393">IF(AN394&lt;AR$5,"&lt;MDL",IF(AN394&lt;AR$6,"E, &lt;RL",IF(AN394&gt;AR$6,"  ",)))</f>
        <v>&lt;MDL</v>
      </c>
      <c r="AS394" s="501"/>
      <c r="AT394" s="662" t="s">
        <v>178</v>
      </c>
      <c r="AU394" s="662" t="s">
        <v>178</v>
      </c>
      <c r="AV394" s="662" t="s">
        <v>178</v>
      </c>
      <c r="AW394" s="661" t="s">
        <v>2720</v>
      </c>
      <c r="AX394" s="661" t="s">
        <v>2720</v>
      </c>
      <c r="AY394" s="10"/>
      <c r="AZ394" s="334"/>
      <c r="BA394" s="662" t="s">
        <v>178</v>
      </c>
      <c r="BB394" s="662" t="s">
        <v>178</v>
      </c>
      <c r="BC394" s="662" t="s">
        <v>178</v>
      </c>
      <c r="BD394" s="661" t="s">
        <v>2720</v>
      </c>
      <c r="BE394" s="661" t="s">
        <v>2720</v>
      </c>
      <c r="BF394" s="10" t="str">
        <f t="shared" si="363"/>
        <v xml:space="preserve">  </v>
      </c>
      <c r="BG394" s="334"/>
      <c r="BH394" s="852" t="s">
        <v>178</v>
      </c>
      <c r="BI394" s="18" t="s">
        <v>1122</v>
      </c>
      <c r="BJ394" s="28">
        <v>-2.2743079823084322E-5</v>
      </c>
      <c r="BK394" s="28"/>
      <c r="BL394" s="28">
        <v>0.1</v>
      </c>
      <c r="BM394" s="28">
        <v>1</v>
      </c>
      <c r="BN394" s="31" t="str">
        <f t="shared" si="372"/>
        <v>&lt;MDL</v>
      </c>
      <c r="BP394" s="417" t="s">
        <v>1122</v>
      </c>
      <c r="BQ394" s="716">
        <v>2.7757291446331867E-3</v>
      </c>
      <c r="BS394" s="715">
        <v>6.0000000000000001E-3</v>
      </c>
      <c r="BT394" s="716">
        <v>0.01</v>
      </c>
      <c r="BU394" s="31" t="str">
        <f t="shared" si="384"/>
        <v>&lt;MDL</v>
      </c>
      <c r="BV394" s="520"/>
      <c r="BW394" s="31" t="s">
        <v>79</v>
      </c>
      <c r="BX394" s="793"/>
      <c r="BY394" s="742" t="s">
        <v>2667</v>
      </c>
      <c r="BZ394" s="742"/>
      <c r="CA394" s="680"/>
      <c r="CB394" s="680"/>
      <c r="CC394" s="742" t="s">
        <v>79</v>
      </c>
      <c r="CD394" s="816"/>
      <c r="CE394" s="840">
        <v>8.9532811277696148E-2</v>
      </c>
      <c r="CF394" s="64"/>
      <c r="CG394" s="660">
        <v>0.5</v>
      </c>
      <c r="CH394" s="660">
        <v>3</v>
      </c>
      <c r="CI394" s="31" t="str">
        <f t="shared" si="365"/>
        <v>&lt;MDL</v>
      </c>
      <c r="CJ394" s="334"/>
      <c r="CK394" s="227" t="s">
        <v>2667</v>
      </c>
      <c r="CL394" s="28"/>
      <c r="CM394" s="28"/>
      <c r="CN394" s="28"/>
      <c r="CO394" s="31" t="s">
        <v>79</v>
      </c>
      <c r="CP394" s="337" t="s">
        <v>3090</v>
      </c>
      <c r="CQ394" s="840">
        <v>4.5375870720463308E-3</v>
      </c>
      <c r="CR394" s="28"/>
      <c r="CS394" s="227">
        <v>0.1</v>
      </c>
      <c r="CT394" s="464">
        <v>0.13</v>
      </c>
      <c r="CU394" s="31" t="str">
        <f t="shared" si="366"/>
        <v>&lt;MDL</v>
      </c>
      <c r="CW394" s="895" t="s">
        <v>79</v>
      </c>
      <c r="CX394" s="909" t="s">
        <v>2667</v>
      </c>
      <c r="CY394" s="8"/>
      <c r="CZ394" s="10">
        <v>1.2</v>
      </c>
      <c r="DA394" s="910">
        <v>0.7</v>
      </c>
      <c r="DB394" s="457" t="s">
        <v>79</v>
      </c>
      <c r="DC394" s="333"/>
      <c r="DD394" s="28">
        <v>0.11796832332058983</v>
      </c>
      <c r="DE394" s="28"/>
      <c r="DF394" s="28">
        <v>0.2</v>
      </c>
      <c r="DG394" s="28">
        <v>0.12</v>
      </c>
      <c r="DH394" s="28" t="str">
        <f t="shared" si="369"/>
        <v>&lt;MDL</v>
      </c>
      <c r="DI394" s="335"/>
      <c r="DJ394" s="31" t="s">
        <v>79</v>
      </c>
      <c r="DK394" s="336" t="s">
        <v>79</v>
      </c>
      <c r="DL394" s="7"/>
    </row>
    <row r="395" spans="1:116" ht="45" x14ac:dyDescent="0.25">
      <c r="A395" s="536" t="s">
        <v>2403</v>
      </c>
      <c r="B395" s="173" t="s">
        <v>1532</v>
      </c>
      <c r="C395" s="419" t="s">
        <v>584</v>
      </c>
      <c r="D395" s="419">
        <v>9</v>
      </c>
      <c r="E395" s="213">
        <v>1602381</v>
      </c>
      <c r="F395" s="421">
        <v>1</v>
      </c>
      <c r="G395" s="420">
        <v>384115121402501</v>
      </c>
      <c r="H395" s="420">
        <v>201603121220</v>
      </c>
      <c r="I395" s="420" t="s">
        <v>656</v>
      </c>
      <c r="J395" s="420"/>
      <c r="K395" s="164" t="s">
        <v>2559</v>
      </c>
      <c r="L395" s="163" t="s">
        <v>1680</v>
      </c>
      <c r="M395" s="419" t="s">
        <v>1104</v>
      </c>
      <c r="N395" s="419"/>
      <c r="O395" s="419"/>
      <c r="P395" s="117">
        <v>42441</v>
      </c>
      <c r="Q395" s="112">
        <v>0.51388888888888895</v>
      </c>
      <c r="R395" s="419" t="s">
        <v>1123</v>
      </c>
      <c r="S395" s="250" t="s">
        <v>1123</v>
      </c>
      <c r="T395" s="31">
        <v>128.30000000000001</v>
      </c>
      <c r="U395" s="250">
        <v>140</v>
      </c>
      <c r="V395" s="31">
        <v>11.699999999999989</v>
      </c>
      <c r="W395" s="457">
        <v>74</v>
      </c>
      <c r="X395" s="457">
        <v>158.10810810810796</v>
      </c>
      <c r="Y395" s="281" t="str">
        <f t="shared" si="391"/>
        <v xml:space="preserve">  </v>
      </c>
      <c r="Z395" s="250" t="s">
        <v>1123</v>
      </c>
      <c r="AA395" s="31">
        <v>131.9</v>
      </c>
      <c r="AB395" s="250">
        <v>148.19999999999999</v>
      </c>
      <c r="AC395" s="31">
        <v>16.299999999999983</v>
      </c>
      <c r="AD395" s="31">
        <v>102</v>
      </c>
      <c r="AE395" s="31">
        <v>159.80392156862729</v>
      </c>
      <c r="AF395" s="281" t="str">
        <f t="shared" si="392"/>
        <v xml:space="preserve">  </v>
      </c>
      <c r="AG395" s="250" t="s">
        <v>1123</v>
      </c>
      <c r="AH395" s="266">
        <v>126.8</v>
      </c>
      <c r="AI395" s="33">
        <v>138.69999999999999</v>
      </c>
      <c r="AJ395" s="275">
        <v>11.899999999999991</v>
      </c>
      <c r="AK395" s="275">
        <v>74</v>
      </c>
      <c r="AL395" s="275">
        <v>160.81081081081069</v>
      </c>
      <c r="AM395" s="281" t="str">
        <f t="shared" si="390"/>
        <v xml:space="preserve">  </v>
      </c>
      <c r="AN395" s="31">
        <v>159.57428016251529</v>
      </c>
      <c r="AO395" s="250">
        <v>1.3659069720702008</v>
      </c>
      <c r="AP395" s="31">
        <v>0.85596937719482091</v>
      </c>
      <c r="AQ395" s="33">
        <v>3</v>
      </c>
      <c r="AR395" s="429" t="str">
        <f t="shared" si="393"/>
        <v xml:space="preserve">  </v>
      </c>
      <c r="AS395" s="498"/>
      <c r="AT395" s="662" t="s">
        <v>178</v>
      </c>
      <c r="AU395" s="662" t="s">
        <v>178</v>
      </c>
      <c r="AV395" s="662" t="s">
        <v>178</v>
      </c>
      <c r="AW395" s="661" t="s">
        <v>2720</v>
      </c>
      <c r="AX395" s="661" t="s">
        <v>2720</v>
      </c>
      <c r="AY395" s="10"/>
      <c r="AZ395" s="334"/>
      <c r="BA395" s="662" t="s">
        <v>178</v>
      </c>
      <c r="BB395" s="662" t="s">
        <v>178</v>
      </c>
      <c r="BC395" s="662" t="s">
        <v>178</v>
      </c>
      <c r="BD395" s="661" t="s">
        <v>2720</v>
      </c>
      <c r="BE395" s="661" t="s">
        <v>2720</v>
      </c>
      <c r="BF395" s="10" t="str">
        <f t="shared" si="363"/>
        <v xml:space="preserve">  </v>
      </c>
      <c r="BG395" s="334"/>
      <c r="BH395" s="852" t="s">
        <v>178</v>
      </c>
      <c r="BI395" s="18" t="s">
        <v>1123</v>
      </c>
      <c r="BJ395" s="28">
        <v>7.2108865175594969</v>
      </c>
      <c r="BK395" s="28"/>
      <c r="BL395" s="28">
        <v>0.1</v>
      </c>
      <c r="BM395" s="28">
        <v>1</v>
      </c>
      <c r="BN395" s="31" t="str">
        <f t="shared" si="372"/>
        <v xml:space="preserve">  </v>
      </c>
      <c r="BP395" s="417" t="s">
        <v>1123</v>
      </c>
      <c r="BQ395" s="716">
        <v>0.12597448428511335</v>
      </c>
      <c r="BS395" s="715">
        <v>6.0000000000000001E-3</v>
      </c>
      <c r="BT395" s="716">
        <v>0.01</v>
      </c>
      <c r="BU395" s="31" t="str">
        <f t="shared" si="384"/>
        <v xml:space="preserve">  </v>
      </c>
      <c r="BV395" s="520"/>
      <c r="BW395" s="31">
        <f t="shared" ref="BW395:BW414" si="394">BQ395/BJ395*100</f>
        <v>1.747004116322566</v>
      </c>
      <c r="BX395" s="336"/>
      <c r="BY395" s="33">
        <v>214.56106288908146</v>
      </c>
      <c r="BZ395" s="31"/>
      <c r="CA395" s="680">
        <v>2</v>
      </c>
      <c r="CB395" s="680">
        <v>13</v>
      </c>
      <c r="CC395" s="680" t="str">
        <f t="shared" ref="CC395:CC414" si="395">IF(BY395&lt;CA395,"&lt;MDL",IF(BY395&lt;CB395,"E, &lt;RL",IF(BY395&gt;CB395,"  ",)))</f>
        <v xml:space="preserve">  </v>
      </c>
      <c r="CD395" s="498"/>
      <c r="CE395" s="31">
        <v>33.923843727057438</v>
      </c>
      <c r="CF395" s="457"/>
      <c r="CG395" s="660">
        <v>0.5</v>
      </c>
      <c r="CH395" s="660">
        <v>3</v>
      </c>
      <c r="CI395" s="31" t="str">
        <f t="shared" si="365"/>
        <v xml:space="preserve">  </v>
      </c>
      <c r="CJ395" s="658"/>
      <c r="CK395" s="227">
        <v>1.2365228331442675</v>
      </c>
      <c r="CL395" s="227"/>
      <c r="CM395" s="227">
        <v>0.6</v>
      </c>
      <c r="CN395" s="227">
        <v>0.8</v>
      </c>
      <c r="CO395" s="31" t="str">
        <f t="shared" ref="CO395:CO457" si="396">IF(CK395&lt;CM395,"&lt;MDL",IF(CK395&lt;CN395,"E, &lt;RL",IF(CK395&gt;CN395,"  ",)))</f>
        <v xml:space="preserve">  </v>
      </c>
      <c r="CP395" s="337"/>
      <c r="CQ395" s="28">
        <v>0.19760119784560329</v>
      </c>
      <c r="CR395" s="28"/>
      <c r="CS395" s="227">
        <v>0.1</v>
      </c>
      <c r="CT395" s="464">
        <v>0.13</v>
      </c>
      <c r="CU395" s="31" t="str">
        <f t="shared" si="366"/>
        <v xml:space="preserve">  </v>
      </c>
      <c r="CW395" s="336">
        <f t="shared" ref="CW395:CW414" si="397">CK395/BY395*100</f>
        <v>0.5763034618184637</v>
      </c>
      <c r="CX395" s="227">
        <v>8.6344882027087237</v>
      </c>
      <c r="CY395" s="227"/>
      <c r="CZ395" s="10">
        <v>1.2</v>
      </c>
      <c r="DA395" s="910">
        <v>0.7</v>
      </c>
      <c r="DB395" s="675" t="str">
        <f t="shared" ref="DB395:DB414" si="398">IF(CX395&lt;DA395,"&lt;MDL",IF(CX395&lt;CZ395,"E, &lt;RL",IF(CX395&gt;CZ395,"  ",)))</f>
        <v xml:space="preserve">  </v>
      </c>
      <c r="DC395" s="922"/>
      <c r="DD395" s="28">
        <v>1.3885190488139696</v>
      </c>
      <c r="DE395" s="28"/>
      <c r="DF395" s="28">
        <v>0.2</v>
      </c>
      <c r="DG395" s="28">
        <v>0.12</v>
      </c>
      <c r="DH395" s="28" t="str">
        <f t="shared" si="369"/>
        <v xml:space="preserve">  </v>
      </c>
      <c r="DI395" s="335"/>
      <c r="DJ395" s="31">
        <f t="shared" ref="DJ395:DJ414" si="399">CX395/BY395*100</f>
        <v>4.0242568182897056</v>
      </c>
      <c r="DK395" s="550">
        <f t="shared" ref="DK395:DK414" si="400">100*DD395/CE395</f>
        <v>4.0930475331322667</v>
      </c>
      <c r="DL395" s="67"/>
    </row>
    <row r="396" spans="1:116" ht="45" x14ac:dyDescent="0.25">
      <c r="A396" s="536" t="s">
        <v>2404</v>
      </c>
      <c r="B396" s="173" t="s">
        <v>1533</v>
      </c>
      <c r="C396" s="419" t="s">
        <v>584</v>
      </c>
      <c r="D396" s="419">
        <v>9</v>
      </c>
      <c r="E396" s="213">
        <v>1602370</v>
      </c>
      <c r="F396" s="421">
        <v>1</v>
      </c>
      <c r="G396" s="184">
        <v>11452600</v>
      </c>
      <c r="H396" s="184">
        <v>201603121300</v>
      </c>
      <c r="I396" s="420" t="s">
        <v>656</v>
      </c>
      <c r="J396" s="420"/>
      <c r="K396" s="663" t="s">
        <v>2556</v>
      </c>
      <c r="L396" s="163" t="s">
        <v>1658</v>
      </c>
      <c r="M396" s="419" t="s">
        <v>1101</v>
      </c>
      <c r="N396" s="419"/>
      <c r="O396" s="419"/>
      <c r="P396" s="117">
        <v>42441</v>
      </c>
      <c r="Q396" s="112">
        <v>0.54166666666666663</v>
      </c>
      <c r="R396" s="419" t="s">
        <v>1124</v>
      </c>
      <c r="S396" s="250" t="s">
        <v>1124</v>
      </c>
      <c r="T396" s="31">
        <v>131.6</v>
      </c>
      <c r="U396" s="250">
        <v>163.70000000000002</v>
      </c>
      <c r="V396" s="31">
        <v>32.100000000000023</v>
      </c>
      <c r="W396" s="457">
        <v>26</v>
      </c>
      <c r="X396" s="457">
        <v>1234.6153846153854</v>
      </c>
      <c r="Y396" s="281" t="str">
        <f t="shared" si="391"/>
        <v xml:space="preserve">  </v>
      </c>
      <c r="Z396" s="250" t="s">
        <v>1124</v>
      </c>
      <c r="AA396" s="31">
        <v>122.6</v>
      </c>
      <c r="AB396" s="250">
        <v>189.5</v>
      </c>
      <c r="AC396" s="31">
        <v>66.900000000000006</v>
      </c>
      <c r="AD396" s="31">
        <v>54</v>
      </c>
      <c r="AE396" s="31">
        <v>1238.8888888888889</v>
      </c>
      <c r="AF396" s="281" t="str">
        <f t="shared" si="392"/>
        <v xml:space="preserve">  </v>
      </c>
      <c r="AG396" s="250" t="s">
        <v>1124</v>
      </c>
      <c r="AH396" s="266">
        <v>125.6</v>
      </c>
      <c r="AI396" s="33">
        <v>170.7</v>
      </c>
      <c r="AJ396" s="275">
        <v>45.099999999999994</v>
      </c>
      <c r="AK396" s="275">
        <v>34</v>
      </c>
      <c r="AL396" s="275">
        <v>1326.4705882352939</v>
      </c>
      <c r="AM396" s="281" t="str">
        <f t="shared" si="390"/>
        <v xml:space="preserve">  </v>
      </c>
      <c r="AN396" s="31">
        <v>1266.6582872465226</v>
      </c>
      <c r="AO396" s="250">
        <v>51.84302481407147</v>
      </c>
      <c r="AP396" s="31">
        <v>4.0928974559325288</v>
      </c>
      <c r="AQ396" s="33">
        <v>3</v>
      </c>
      <c r="AR396" s="429" t="str">
        <f t="shared" si="393"/>
        <v xml:space="preserve">  </v>
      </c>
      <c r="AS396" s="498"/>
      <c r="AT396" s="662" t="s">
        <v>178</v>
      </c>
      <c r="AU396" s="662" t="s">
        <v>178</v>
      </c>
      <c r="AV396" s="662" t="s">
        <v>178</v>
      </c>
      <c r="AW396" s="661" t="s">
        <v>2720</v>
      </c>
      <c r="AX396" s="661" t="s">
        <v>2720</v>
      </c>
      <c r="AY396" s="10"/>
      <c r="AZ396" s="334"/>
      <c r="BA396" s="662" t="s">
        <v>178</v>
      </c>
      <c r="BB396" s="662" t="s">
        <v>178</v>
      </c>
      <c r="BC396" s="662" t="s">
        <v>178</v>
      </c>
      <c r="BD396" s="661" t="s">
        <v>2720</v>
      </c>
      <c r="BE396" s="661" t="s">
        <v>2720</v>
      </c>
      <c r="BF396" s="10" t="str">
        <f t="shared" si="363"/>
        <v xml:space="preserve">  </v>
      </c>
      <c r="BG396" s="334"/>
      <c r="BH396" s="852" t="s">
        <v>178</v>
      </c>
      <c r="BI396" s="18" t="s">
        <v>1124</v>
      </c>
      <c r="BJ396" s="28">
        <v>8.4933458245001106</v>
      </c>
      <c r="BK396" s="28">
        <v>0.22291794189919312</v>
      </c>
      <c r="BL396" s="28">
        <v>0.1</v>
      </c>
      <c r="BM396" s="28">
        <v>1</v>
      </c>
      <c r="BN396" s="31" t="str">
        <f t="shared" si="372"/>
        <v xml:space="preserve">  </v>
      </c>
      <c r="BP396" s="417" t="s">
        <v>1124</v>
      </c>
      <c r="BQ396" s="716">
        <v>6.1651065266556747E-2</v>
      </c>
      <c r="BS396" s="715">
        <v>6.0000000000000001E-3</v>
      </c>
      <c r="BT396" s="716">
        <v>0.01</v>
      </c>
      <c r="BU396" s="31" t="str">
        <f t="shared" si="384"/>
        <v xml:space="preserve">  </v>
      </c>
      <c r="BV396" s="520"/>
      <c r="BW396" s="31">
        <f t="shared" si="394"/>
        <v>0.72587489713084086</v>
      </c>
      <c r="BX396" s="336"/>
      <c r="BY396" s="33">
        <v>199.53056287159023</v>
      </c>
      <c r="BZ396" s="31"/>
      <c r="CA396" s="680">
        <v>2</v>
      </c>
      <c r="CB396" s="680">
        <v>13</v>
      </c>
      <c r="CC396" s="680" t="str">
        <f t="shared" si="395"/>
        <v xml:space="preserve">  </v>
      </c>
      <c r="CD396" s="498"/>
      <c r="CE396" s="31">
        <v>246.34350262223273</v>
      </c>
      <c r="CF396" s="457"/>
      <c r="CG396" s="660">
        <v>0.5</v>
      </c>
      <c r="CH396" s="660">
        <v>3</v>
      </c>
      <c r="CI396" s="31" t="str">
        <f t="shared" si="365"/>
        <v xml:space="preserve">  </v>
      </c>
      <c r="CJ396" s="658"/>
      <c r="CK396" s="28">
        <v>0.88617550163949854</v>
      </c>
      <c r="CL396" s="227"/>
      <c r="CM396" s="227">
        <v>0.6</v>
      </c>
      <c r="CN396" s="227">
        <v>0.8</v>
      </c>
      <c r="CO396" s="31" t="str">
        <f t="shared" si="396"/>
        <v xml:space="preserve">  </v>
      </c>
      <c r="CP396" s="337"/>
      <c r="CQ396" s="28">
        <v>1.0978729825867122</v>
      </c>
      <c r="CR396" s="28"/>
      <c r="CS396" s="227">
        <v>0.1</v>
      </c>
      <c r="CT396" s="464">
        <v>0.13</v>
      </c>
      <c r="CU396" s="31" t="str">
        <f t="shared" si="366"/>
        <v xml:space="preserve">  </v>
      </c>
      <c r="CW396" s="336">
        <f t="shared" si="397"/>
        <v>0.44413020686450178</v>
      </c>
      <c r="CX396" s="227">
        <v>4.1485091083471275</v>
      </c>
      <c r="CY396" s="227"/>
      <c r="CZ396" s="10">
        <v>1.2</v>
      </c>
      <c r="DA396" s="910">
        <v>0.7</v>
      </c>
      <c r="DB396" s="675" t="str">
        <f t="shared" si="398"/>
        <v xml:space="preserve">  </v>
      </c>
      <c r="DC396" s="922"/>
      <c r="DD396" s="28">
        <v>5.5028753172486899</v>
      </c>
      <c r="DE396" s="28"/>
      <c r="DF396" s="28">
        <v>0.2</v>
      </c>
      <c r="DG396" s="28">
        <v>0.12</v>
      </c>
      <c r="DH396" s="28" t="str">
        <f t="shared" si="369"/>
        <v xml:space="preserve">  </v>
      </c>
      <c r="DI396" s="335"/>
      <c r="DJ396" s="31">
        <f t="shared" si="399"/>
        <v>2.0791346692170358</v>
      </c>
      <c r="DK396" s="550">
        <f t="shared" si="400"/>
        <v>2.2338219838041917</v>
      </c>
      <c r="DL396" s="67"/>
    </row>
    <row r="397" spans="1:116" ht="30" x14ac:dyDescent="0.25">
      <c r="A397" s="536" t="s">
        <v>2405</v>
      </c>
      <c r="B397" s="173" t="s">
        <v>1534</v>
      </c>
      <c r="C397" s="419" t="s">
        <v>584</v>
      </c>
      <c r="D397" s="419">
        <v>9</v>
      </c>
      <c r="E397" s="213">
        <v>1602315</v>
      </c>
      <c r="F397" s="421">
        <v>1</v>
      </c>
      <c r="G397" s="420">
        <v>11452800</v>
      </c>
      <c r="H397" s="420">
        <v>201603121410</v>
      </c>
      <c r="I397" s="420" t="s">
        <v>656</v>
      </c>
      <c r="J397" s="420"/>
      <c r="K397" s="164" t="s">
        <v>2557</v>
      </c>
      <c r="L397" s="163" t="s">
        <v>1660</v>
      </c>
      <c r="M397" s="419" t="s">
        <v>1103</v>
      </c>
      <c r="N397" s="419"/>
      <c r="O397" s="419"/>
      <c r="P397" s="117">
        <v>42441</v>
      </c>
      <c r="Q397" s="112">
        <v>0.59027777777777779</v>
      </c>
      <c r="R397" s="419" t="s">
        <v>1125</v>
      </c>
      <c r="S397" s="250" t="s">
        <v>1125</v>
      </c>
      <c r="T397" s="31">
        <v>131.4</v>
      </c>
      <c r="U397" s="250">
        <v>159.6</v>
      </c>
      <c r="V397" s="31">
        <v>28.199999999999989</v>
      </c>
      <c r="W397" s="457">
        <v>70</v>
      </c>
      <c r="X397" s="457">
        <v>402.85714285714266</v>
      </c>
      <c r="Y397" s="281" t="str">
        <f t="shared" si="391"/>
        <v xml:space="preserve">  </v>
      </c>
      <c r="Z397" s="250" t="s">
        <v>1125</v>
      </c>
      <c r="AA397" s="31">
        <v>132.5</v>
      </c>
      <c r="AB397" s="250">
        <v>165.20000000000002</v>
      </c>
      <c r="AC397" s="31">
        <v>32.700000000000017</v>
      </c>
      <c r="AD397" s="31">
        <v>84</v>
      </c>
      <c r="AE397" s="31">
        <v>389.28571428571445</v>
      </c>
      <c r="AF397" s="281" t="str">
        <f t="shared" si="392"/>
        <v xml:space="preserve">  </v>
      </c>
      <c r="AG397" s="250" t="s">
        <v>1125</v>
      </c>
      <c r="AH397" s="266">
        <v>132.80000000000001</v>
      </c>
      <c r="AI397" s="33">
        <v>159.6</v>
      </c>
      <c r="AJ397" s="275">
        <v>26.799999999999983</v>
      </c>
      <c r="AK397" s="275">
        <v>66</v>
      </c>
      <c r="AL397" s="275">
        <v>406.06060606060578</v>
      </c>
      <c r="AM397" s="281" t="str">
        <f t="shared" si="390"/>
        <v xml:space="preserve">  </v>
      </c>
      <c r="AN397" s="31">
        <v>399.40115440115432</v>
      </c>
      <c r="AO397" s="250">
        <v>8.9054556689016664</v>
      </c>
      <c r="AP397" s="31">
        <v>2.2297020353519361</v>
      </c>
      <c r="AQ397" s="33">
        <v>3</v>
      </c>
      <c r="AR397" s="429" t="str">
        <f t="shared" si="393"/>
        <v xml:space="preserve">  </v>
      </c>
      <c r="AS397" s="498"/>
      <c r="AT397" s="662" t="s">
        <v>178</v>
      </c>
      <c r="AU397" s="662" t="s">
        <v>178</v>
      </c>
      <c r="AV397" s="662" t="s">
        <v>178</v>
      </c>
      <c r="AW397" s="661" t="s">
        <v>2720</v>
      </c>
      <c r="AX397" s="661" t="s">
        <v>2720</v>
      </c>
      <c r="AY397" s="10"/>
      <c r="AZ397" s="334"/>
      <c r="BA397" s="662" t="s">
        <v>178</v>
      </c>
      <c r="BB397" s="662" t="s">
        <v>178</v>
      </c>
      <c r="BC397" s="662" t="s">
        <v>178</v>
      </c>
      <c r="BD397" s="661" t="s">
        <v>2720</v>
      </c>
      <c r="BE397" s="661" t="s">
        <v>2720</v>
      </c>
      <c r="BF397" s="10" t="str">
        <f t="shared" si="363"/>
        <v xml:space="preserve">  </v>
      </c>
      <c r="BG397" s="334"/>
      <c r="BH397" s="852" t="s">
        <v>178</v>
      </c>
      <c r="BI397" s="18" t="s">
        <v>1125</v>
      </c>
      <c r="BJ397" s="28">
        <v>10.147155694833723</v>
      </c>
      <c r="BK397" s="28"/>
      <c r="BL397" s="28">
        <v>0.1</v>
      </c>
      <c r="BM397" s="28">
        <v>1</v>
      </c>
      <c r="BN397" s="31" t="str">
        <f t="shared" si="372"/>
        <v xml:space="preserve">  </v>
      </c>
      <c r="BP397" s="417" t="s">
        <v>1125</v>
      </c>
      <c r="BQ397" s="716">
        <v>8.2137573164183714E-2</v>
      </c>
      <c r="BS397" s="715">
        <v>6.0000000000000001E-3</v>
      </c>
      <c r="BT397" s="716">
        <v>0.01</v>
      </c>
      <c r="BU397" s="31" t="str">
        <f t="shared" si="384"/>
        <v xml:space="preserve">  </v>
      </c>
      <c r="BV397" s="520"/>
      <c r="BW397" s="31">
        <f t="shared" si="394"/>
        <v>0.80946400779090111</v>
      </c>
      <c r="BX397" s="336"/>
      <c r="BY397" s="33">
        <v>218.82033783070474</v>
      </c>
      <c r="BZ397" s="31"/>
      <c r="CA397" s="680">
        <v>2</v>
      </c>
      <c r="CB397" s="680">
        <v>13</v>
      </c>
      <c r="CC397" s="680" t="str">
        <f t="shared" si="395"/>
        <v xml:space="preserve">  </v>
      </c>
      <c r="CD397" s="498"/>
      <c r="CE397" s="31">
        <v>88.153336097512437</v>
      </c>
      <c r="CF397" s="457"/>
      <c r="CG397" s="660">
        <v>0.5</v>
      </c>
      <c r="CH397" s="660">
        <v>3</v>
      </c>
      <c r="CI397" s="31" t="str">
        <f t="shared" si="365"/>
        <v xml:space="preserve">  </v>
      </c>
      <c r="CJ397" s="658"/>
      <c r="CK397" s="28">
        <v>0.7132209759576571</v>
      </c>
      <c r="CL397" s="227"/>
      <c r="CM397" s="227">
        <v>0.6</v>
      </c>
      <c r="CN397" s="227">
        <v>0.8</v>
      </c>
      <c r="CO397" s="31" t="str">
        <f t="shared" si="396"/>
        <v>E, &lt;RL</v>
      </c>
      <c r="CP397" s="337"/>
      <c r="CQ397" s="28">
        <v>0.27764673706923088</v>
      </c>
      <c r="CR397" s="28"/>
      <c r="CS397" s="227">
        <v>0.1</v>
      </c>
      <c r="CT397" s="464">
        <v>0.13</v>
      </c>
      <c r="CU397" s="31" t="str">
        <f t="shared" si="366"/>
        <v xml:space="preserve">  </v>
      </c>
      <c r="CW397" s="336">
        <f t="shared" si="397"/>
        <v>0.3259390708506521</v>
      </c>
      <c r="CX397" s="227">
        <v>3.94841738875258</v>
      </c>
      <c r="CY397" s="227"/>
      <c r="CZ397" s="10">
        <v>1.2</v>
      </c>
      <c r="DA397" s="910">
        <v>0.7</v>
      </c>
      <c r="DB397" s="675" t="str">
        <f t="shared" si="398"/>
        <v xml:space="preserve">  </v>
      </c>
      <c r="DC397" s="922"/>
      <c r="DD397" s="28">
        <v>1.6032967578571071</v>
      </c>
      <c r="DE397" s="28"/>
      <c r="DF397" s="28">
        <v>0.2</v>
      </c>
      <c r="DG397" s="28">
        <v>0.12</v>
      </c>
      <c r="DH397" s="28" t="str">
        <f t="shared" si="369"/>
        <v xml:space="preserve">  </v>
      </c>
      <c r="DI397" s="335"/>
      <c r="DJ397" s="31">
        <f t="shared" si="399"/>
        <v>1.8044106082165734</v>
      </c>
      <c r="DK397" s="550">
        <f t="shared" si="400"/>
        <v>1.8187590269795246</v>
      </c>
      <c r="DL397" s="67"/>
    </row>
    <row r="398" spans="1:116" ht="45" x14ac:dyDescent="0.25">
      <c r="A398" s="536" t="s">
        <v>2406</v>
      </c>
      <c r="B398" s="173" t="s">
        <v>1535</v>
      </c>
      <c r="C398" s="419" t="s">
        <v>584</v>
      </c>
      <c r="D398" s="419">
        <v>9</v>
      </c>
      <c r="E398" s="213">
        <v>1602325</v>
      </c>
      <c r="F398" s="421">
        <v>1</v>
      </c>
      <c r="G398" s="420">
        <v>11452900</v>
      </c>
      <c r="H398" s="420">
        <v>201603121420</v>
      </c>
      <c r="I398" s="420" t="s">
        <v>656</v>
      </c>
      <c r="J398" s="420"/>
      <c r="K398" s="663" t="s">
        <v>2558</v>
      </c>
      <c r="L398" s="163" t="s">
        <v>729</v>
      </c>
      <c r="M398" s="419" t="s">
        <v>1102</v>
      </c>
      <c r="N398" s="419"/>
      <c r="O398" s="419"/>
      <c r="P398" s="117">
        <v>42441</v>
      </c>
      <c r="Q398" s="112">
        <v>0.59722222222222221</v>
      </c>
      <c r="R398" s="419" t="s">
        <v>1126</v>
      </c>
      <c r="S398" s="250" t="s">
        <v>1126</v>
      </c>
      <c r="T398" s="31">
        <v>133.6</v>
      </c>
      <c r="U398" s="250">
        <v>159.6</v>
      </c>
      <c r="V398" s="31">
        <v>26</v>
      </c>
      <c r="W398" s="457">
        <v>46</v>
      </c>
      <c r="X398" s="457">
        <v>565.21739130434787</v>
      </c>
      <c r="Y398" s="281" t="str">
        <f t="shared" si="391"/>
        <v xml:space="preserve">  </v>
      </c>
      <c r="Z398" s="250" t="s">
        <v>1126</v>
      </c>
      <c r="AA398" s="31">
        <v>133.30000000000001</v>
      </c>
      <c r="AB398" s="250">
        <v>173.2</v>
      </c>
      <c r="AC398" s="31">
        <v>39.899999999999977</v>
      </c>
      <c r="AD398" s="31">
        <v>72</v>
      </c>
      <c r="AE398" s="31">
        <v>554.1666666666664</v>
      </c>
      <c r="AF398" s="281" t="str">
        <f t="shared" si="392"/>
        <v xml:space="preserve">  </v>
      </c>
      <c r="AG398" s="250" t="s">
        <v>1126</v>
      </c>
      <c r="AH398" s="266">
        <v>131.5</v>
      </c>
      <c r="AI398" s="33">
        <v>157.9</v>
      </c>
      <c r="AJ398" s="275">
        <v>26.400000000000006</v>
      </c>
      <c r="AK398" s="275">
        <v>48</v>
      </c>
      <c r="AL398" s="275">
        <v>550.00000000000011</v>
      </c>
      <c r="AM398" s="281" t="str">
        <f t="shared" si="390"/>
        <v xml:space="preserve">  </v>
      </c>
      <c r="AN398" s="31">
        <v>556.4613526570048</v>
      </c>
      <c r="AO398" s="250">
        <v>7.8639326912875562</v>
      </c>
      <c r="AP398" s="31">
        <v>1.4132037478862933</v>
      </c>
      <c r="AQ398" s="33">
        <v>3</v>
      </c>
      <c r="AR398" s="429" t="str">
        <f t="shared" si="393"/>
        <v xml:space="preserve">  </v>
      </c>
      <c r="AS398" s="498"/>
      <c r="AT398" s="662" t="s">
        <v>178</v>
      </c>
      <c r="AU398" s="662" t="s">
        <v>178</v>
      </c>
      <c r="AV398" s="662" t="s">
        <v>178</v>
      </c>
      <c r="AW398" s="661" t="s">
        <v>2720</v>
      </c>
      <c r="AX398" s="661" t="s">
        <v>2720</v>
      </c>
      <c r="AY398" s="10"/>
      <c r="AZ398" s="334"/>
      <c r="BA398" s="662" t="s">
        <v>178</v>
      </c>
      <c r="BB398" s="662" t="s">
        <v>178</v>
      </c>
      <c r="BC398" s="662" t="s">
        <v>178</v>
      </c>
      <c r="BD398" s="661" t="s">
        <v>2720</v>
      </c>
      <c r="BE398" s="661" t="s">
        <v>2720</v>
      </c>
      <c r="BF398" s="10" t="str">
        <f t="shared" si="363"/>
        <v xml:space="preserve">  </v>
      </c>
      <c r="BG398" s="334"/>
      <c r="BH398" s="852" t="s">
        <v>178</v>
      </c>
      <c r="BI398" s="18" t="s">
        <v>1126</v>
      </c>
      <c r="BJ398" s="28">
        <v>8.4975232774827045</v>
      </c>
      <c r="BK398" s="28"/>
      <c r="BL398" s="28">
        <v>0.1</v>
      </c>
      <c r="BM398" s="28">
        <v>1</v>
      </c>
      <c r="BN398" s="31" t="str">
        <f t="shared" si="372"/>
        <v xml:space="preserve">  </v>
      </c>
      <c r="BP398" s="417" t="s">
        <v>1126</v>
      </c>
      <c r="BQ398" s="716">
        <v>9.1104825400648445E-2</v>
      </c>
      <c r="BS398" s="715">
        <v>6.0000000000000001E-3</v>
      </c>
      <c r="BT398" s="716">
        <v>0.01</v>
      </c>
      <c r="BU398" s="31" t="str">
        <f t="shared" si="384"/>
        <v xml:space="preserve">  </v>
      </c>
      <c r="BV398" s="520"/>
      <c r="BW398" s="31">
        <f t="shared" si="394"/>
        <v>1.0721338727257623</v>
      </c>
      <c r="BX398" s="336"/>
      <c r="BY398" s="33">
        <v>201.99441659707347</v>
      </c>
      <c r="BZ398" s="31"/>
      <c r="CA398" s="680">
        <v>2</v>
      </c>
      <c r="CB398" s="680">
        <v>13</v>
      </c>
      <c r="CC398" s="680" t="str">
        <f t="shared" si="395"/>
        <v xml:space="preserve">  </v>
      </c>
      <c r="CD398" s="498"/>
      <c r="CE398" s="31">
        <v>114.17075720704152</v>
      </c>
      <c r="CF398" s="457"/>
      <c r="CG398" s="660">
        <v>0.5</v>
      </c>
      <c r="CH398" s="660">
        <v>3</v>
      </c>
      <c r="CI398" s="31" t="str">
        <f t="shared" si="365"/>
        <v xml:space="preserve">  </v>
      </c>
      <c r="CJ398" s="658"/>
      <c r="CK398" s="28">
        <v>0.77002190038076179</v>
      </c>
      <c r="CL398" s="227"/>
      <c r="CM398" s="227">
        <v>0.6</v>
      </c>
      <c r="CN398" s="227">
        <v>0.8</v>
      </c>
      <c r="CO398" s="31" t="str">
        <f t="shared" si="396"/>
        <v>E, &lt;RL</v>
      </c>
      <c r="CP398" s="337"/>
      <c r="CQ398" s="28">
        <v>0.42672046979433875</v>
      </c>
      <c r="CR398" s="28"/>
      <c r="CS398" s="227">
        <v>0.1</v>
      </c>
      <c r="CT398" s="464">
        <v>0.13</v>
      </c>
      <c r="CU398" s="31" t="str">
        <f t="shared" si="366"/>
        <v xml:space="preserve">  </v>
      </c>
      <c r="CW398" s="336">
        <f t="shared" si="397"/>
        <v>0.38120949744702892</v>
      </c>
      <c r="CX398" s="227">
        <v>4.0082418946427669</v>
      </c>
      <c r="CY398" s="227"/>
      <c r="CZ398" s="10">
        <v>1.2</v>
      </c>
      <c r="DA398" s="910">
        <v>0.7</v>
      </c>
      <c r="DB398" s="675" t="str">
        <f t="shared" si="398"/>
        <v xml:space="preserve">  </v>
      </c>
      <c r="DC398" s="922"/>
      <c r="DD398" s="28">
        <v>2.2045330420535225</v>
      </c>
      <c r="DE398" s="28"/>
      <c r="DF398" s="28">
        <v>0.2</v>
      </c>
      <c r="DG398" s="28">
        <v>0.12</v>
      </c>
      <c r="DH398" s="28" t="str">
        <f t="shared" si="369"/>
        <v xml:space="preserve">  </v>
      </c>
      <c r="DI398" s="335"/>
      <c r="DJ398" s="31">
        <f t="shared" si="399"/>
        <v>1.9843330138367989</v>
      </c>
      <c r="DK398" s="550">
        <f t="shared" si="400"/>
        <v>1.9309086634642705</v>
      </c>
      <c r="DL398" s="67"/>
    </row>
    <row r="399" spans="1:116" ht="45" x14ac:dyDescent="0.25">
      <c r="A399" s="536" t="s">
        <v>2407</v>
      </c>
      <c r="B399" s="173" t="s">
        <v>1536</v>
      </c>
      <c r="C399" s="419" t="s">
        <v>584</v>
      </c>
      <c r="D399" s="419">
        <v>9</v>
      </c>
      <c r="E399" s="213">
        <v>1602382</v>
      </c>
      <c r="F399" s="421">
        <v>1</v>
      </c>
      <c r="G399" s="420">
        <v>384115121402501</v>
      </c>
      <c r="H399" s="420">
        <v>201603131130</v>
      </c>
      <c r="I399" s="420" t="s">
        <v>656</v>
      </c>
      <c r="J399" s="420"/>
      <c r="K399" s="164" t="s">
        <v>2559</v>
      </c>
      <c r="L399" s="163" t="s">
        <v>1680</v>
      </c>
      <c r="M399" s="419" t="s">
        <v>1104</v>
      </c>
      <c r="N399" s="419"/>
      <c r="O399" s="419"/>
      <c r="P399" s="117">
        <v>42442</v>
      </c>
      <c r="Q399" s="112">
        <v>0.47916666666666669</v>
      </c>
      <c r="R399" s="419" t="s">
        <v>1127</v>
      </c>
      <c r="S399" s="250" t="s">
        <v>1127</v>
      </c>
      <c r="T399" s="31">
        <v>133.19999999999999</v>
      </c>
      <c r="U399" s="250">
        <v>146</v>
      </c>
      <c r="V399" s="31">
        <v>12.800000000000011</v>
      </c>
      <c r="W399" s="457">
        <v>56</v>
      </c>
      <c r="X399" s="457">
        <v>228.57142857142878</v>
      </c>
      <c r="Y399" s="281" t="str">
        <f t="shared" si="391"/>
        <v xml:space="preserve">  </v>
      </c>
      <c r="Z399" s="250" t="s">
        <v>1127</v>
      </c>
      <c r="AA399" s="31">
        <v>127.5</v>
      </c>
      <c r="AB399" s="250">
        <v>141</v>
      </c>
      <c r="AC399" s="31">
        <v>13.5</v>
      </c>
      <c r="AD399" s="31">
        <v>70</v>
      </c>
      <c r="AE399" s="31">
        <v>192.85714285714283</v>
      </c>
      <c r="AF399" s="281" t="str">
        <f t="shared" si="392"/>
        <v xml:space="preserve">  </v>
      </c>
      <c r="AG399" s="250" t="s">
        <v>1127</v>
      </c>
      <c r="AH399" s="266">
        <v>132.30000000000001</v>
      </c>
      <c r="AI399" s="33">
        <v>146.69999999999999</v>
      </c>
      <c r="AJ399" s="275">
        <v>14.399999999999977</v>
      </c>
      <c r="AK399" s="275">
        <v>64</v>
      </c>
      <c r="AL399" s="275">
        <v>224.99999999999963</v>
      </c>
      <c r="AM399" s="281" t="str">
        <f t="shared" si="390"/>
        <v xml:space="preserve">  </v>
      </c>
      <c r="AN399" s="31">
        <v>215.4761904761904</v>
      </c>
      <c r="AO399" s="250">
        <v>19.669894811736075</v>
      </c>
      <c r="AP399" s="31">
        <v>9.1285699678775192</v>
      </c>
      <c r="AQ399" s="33">
        <v>3</v>
      </c>
      <c r="AR399" s="429" t="str">
        <f t="shared" si="393"/>
        <v xml:space="preserve">  </v>
      </c>
      <c r="AS399" s="498"/>
      <c r="AT399" s="662" t="s">
        <v>178</v>
      </c>
      <c r="AU399" s="662" t="s">
        <v>178</v>
      </c>
      <c r="AV399" s="662" t="s">
        <v>178</v>
      </c>
      <c r="AW399" s="661" t="s">
        <v>2720</v>
      </c>
      <c r="AX399" s="661" t="s">
        <v>2720</v>
      </c>
      <c r="AY399" s="10"/>
      <c r="AZ399" s="334"/>
      <c r="BA399" s="662" t="s">
        <v>178</v>
      </c>
      <c r="BB399" s="662" t="s">
        <v>178</v>
      </c>
      <c r="BC399" s="662" t="s">
        <v>178</v>
      </c>
      <c r="BD399" s="661" t="s">
        <v>2720</v>
      </c>
      <c r="BE399" s="661" t="s">
        <v>2720</v>
      </c>
      <c r="BF399" s="10" t="str">
        <f t="shared" si="363"/>
        <v xml:space="preserve">  </v>
      </c>
      <c r="BG399" s="334"/>
      <c r="BH399" s="852" t="s">
        <v>178</v>
      </c>
      <c r="BI399" s="18" t="s">
        <v>1127</v>
      </c>
      <c r="BJ399" s="28">
        <v>8.7720147054653186</v>
      </c>
      <c r="BK399" s="28"/>
      <c r="BL399" s="28">
        <v>0.1</v>
      </c>
      <c r="BM399" s="28">
        <v>1</v>
      </c>
      <c r="BN399" s="31" t="str">
        <f t="shared" si="372"/>
        <v xml:space="preserve">  </v>
      </c>
      <c r="BP399" s="417" t="s">
        <v>1127</v>
      </c>
      <c r="BQ399" s="716">
        <v>0.10604059299265522</v>
      </c>
      <c r="BS399" s="715">
        <v>6.0000000000000001E-3</v>
      </c>
      <c r="BT399" s="716">
        <v>0.01</v>
      </c>
      <c r="BU399" s="31" t="str">
        <f t="shared" si="384"/>
        <v xml:space="preserve">  </v>
      </c>
      <c r="BV399" s="520"/>
      <c r="BW399" s="31">
        <f t="shared" si="394"/>
        <v>1.2088510627619862</v>
      </c>
      <c r="BX399" s="336"/>
      <c r="BY399" s="33">
        <v>191.66316661067111</v>
      </c>
      <c r="BZ399" s="31"/>
      <c r="CA399" s="680">
        <v>2</v>
      </c>
      <c r="CB399" s="680">
        <v>13</v>
      </c>
      <c r="CC399" s="680" t="str">
        <f t="shared" si="395"/>
        <v xml:space="preserve">  </v>
      </c>
      <c r="CD399" s="498"/>
      <c r="CE399" s="31">
        <v>43.808723796724863</v>
      </c>
      <c r="CF399" s="457"/>
      <c r="CG399" s="660">
        <v>0.5</v>
      </c>
      <c r="CH399" s="660">
        <v>3</v>
      </c>
      <c r="CI399" s="31" t="str">
        <f t="shared" si="365"/>
        <v xml:space="preserve">  </v>
      </c>
      <c r="CJ399" s="658"/>
      <c r="CK399" s="227">
        <v>1.1728667383842171</v>
      </c>
      <c r="CL399" s="227"/>
      <c r="CM399" s="227">
        <v>0.6</v>
      </c>
      <c r="CN399" s="227">
        <v>0.8</v>
      </c>
      <c r="CO399" s="31" t="str">
        <f t="shared" si="396"/>
        <v xml:space="preserve">  </v>
      </c>
      <c r="CP399" s="337"/>
      <c r="CQ399" s="28">
        <v>0.22619572811695587</v>
      </c>
      <c r="CR399" s="28"/>
      <c r="CS399" s="227">
        <v>0.1</v>
      </c>
      <c r="CT399" s="464">
        <v>0.13</v>
      </c>
      <c r="CU399" s="31" t="str">
        <f t="shared" si="366"/>
        <v xml:space="preserve">  </v>
      </c>
      <c r="CW399" s="336">
        <f t="shared" si="397"/>
        <v>0.61194164696583697</v>
      </c>
      <c r="CX399" s="227">
        <v>5.5379574003276977</v>
      </c>
      <c r="CY399" s="227"/>
      <c r="CZ399" s="10">
        <v>1.2</v>
      </c>
      <c r="DA399" s="910">
        <v>0.7</v>
      </c>
      <c r="DB399" s="675" t="str">
        <f t="shared" si="398"/>
        <v xml:space="preserve">  </v>
      </c>
      <c r="DC399" s="922"/>
      <c r="DD399" s="28">
        <v>1.2460404150737301</v>
      </c>
      <c r="DE399" s="28"/>
      <c r="DF399" s="28">
        <v>0.2</v>
      </c>
      <c r="DG399" s="28">
        <v>0.12</v>
      </c>
      <c r="DH399" s="28" t="str">
        <f t="shared" si="369"/>
        <v xml:space="preserve">  </v>
      </c>
      <c r="DI399" s="335"/>
      <c r="DJ399" s="31">
        <f t="shared" si="399"/>
        <v>2.8894218426313762</v>
      </c>
      <c r="DK399" s="550">
        <f t="shared" si="400"/>
        <v>2.8442746263402543</v>
      </c>
      <c r="DL399" s="67"/>
    </row>
    <row r="400" spans="1:116" ht="45" x14ac:dyDescent="0.25">
      <c r="A400" s="536" t="s">
        <v>2408</v>
      </c>
      <c r="B400" s="173" t="s">
        <v>1537</v>
      </c>
      <c r="C400" s="419" t="s">
        <v>584</v>
      </c>
      <c r="D400" s="419">
        <v>9</v>
      </c>
      <c r="E400" s="213">
        <v>1602371</v>
      </c>
      <c r="F400" s="421">
        <v>1</v>
      </c>
      <c r="G400" s="420">
        <v>11452600</v>
      </c>
      <c r="H400" s="420">
        <v>201603131140</v>
      </c>
      <c r="I400" s="420" t="s">
        <v>656</v>
      </c>
      <c r="J400" s="420"/>
      <c r="K400" s="663" t="s">
        <v>2556</v>
      </c>
      <c r="L400" s="163" t="s">
        <v>1658</v>
      </c>
      <c r="M400" s="419" t="s">
        <v>1101</v>
      </c>
      <c r="N400" s="419"/>
      <c r="O400" s="419"/>
      <c r="P400" s="117">
        <v>42442</v>
      </c>
      <c r="Q400" s="112">
        <v>0.4861111111111111</v>
      </c>
      <c r="R400" s="419" t="s">
        <v>1128</v>
      </c>
      <c r="S400" s="250" t="s">
        <v>1128</v>
      </c>
      <c r="T400" s="31">
        <v>132.19999999999999</v>
      </c>
      <c r="U400" s="250">
        <v>180.29999999999998</v>
      </c>
      <c r="V400" s="31">
        <v>48.099999999999994</v>
      </c>
      <c r="W400" s="457">
        <v>18</v>
      </c>
      <c r="X400" s="457">
        <v>2672.2222222222222</v>
      </c>
      <c r="Y400" s="281" t="str">
        <f t="shared" si="391"/>
        <v xml:space="preserve">  </v>
      </c>
      <c r="Z400" s="250" t="s">
        <v>1128</v>
      </c>
      <c r="AA400" s="31">
        <v>127.8</v>
      </c>
      <c r="AB400" s="250">
        <v>231.4</v>
      </c>
      <c r="AC400" s="31">
        <v>103.60000000000001</v>
      </c>
      <c r="AD400" s="31">
        <v>38</v>
      </c>
      <c r="AE400" s="31">
        <v>2726.3157894736846</v>
      </c>
      <c r="AF400" s="281" t="str">
        <f t="shared" si="392"/>
        <v xml:space="preserve">  </v>
      </c>
      <c r="AG400" s="250" t="s">
        <v>1128</v>
      </c>
      <c r="AH400" s="266">
        <v>121.6</v>
      </c>
      <c r="AI400" s="33">
        <v>144.19999999999999</v>
      </c>
      <c r="AJ400" s="275">
        <v>22.599999999999994</v>
      </c>
      <c r="AK400" s="275">
        <v>6</v>
      </c>
      <c r="AL400" s="275">
        <v>3766.6666666666656</v>
      </c>
      <c r="AM400" s="281" t="str">
        <f t="shared" si="390"/>
        <v xml:space="preserve">  </v>
      </c>
      <c r="AN400" s="31">
        <v>3055.0682261208572</v>
      </c>
      <c r="AO400" s="250">
        <v>616.8555616551721</v>
      </c>
      <c r="AP400" s="31">
        <v>20.191220489973098</v>
      </c>
      <c r="AQ400" s="33">
        <v>3</v>
      </c>
      <c r="AR400" s="429" t="str">
        <f t="shared" si="393"/>
        <v xml:space="preserve">  </v>
      </c>
      <c r="AS400" s="498"/>
      <c r="AT400" s="662" t="s">
        <v>178</v>
      </c>
      <c r="AU400" s="662" t="s">
        <v>178</v>
      </c>
      <c r="AV400" s="662" t="s">
        <v>178</v>
      </c>
      <c r="AW400" s="661" t="s">
        <v>2720</v>
      </c>
      <c r="AX400" s="661" t="s">
        <v>2720</v>
      </c>
      <c r="AY400" s="10"/>
      <c r="AZ400" s="334"/>
      <c r="BA400" s="662" t="s">
        <v>178</v>
      </c>
      <c r="BB400" s="662" t="s">
        <v>178</v>
      </c>
      <c r="BC400" s="662" t="s">
        <v>178</v>
      </c>
      <c r="BD400" s="661" t="s">
        <v>2720</v>
      </c>
      <c r="BE400" s="661" t="s">
        <v>2720</v>
      </c>
      <c r="BF400" s="10" t="str">
        <f t="shared" ref="BF400:BF433" si="401">IF(BB400&lt;BF$5,"&lt;MDL",IF(BB400&lt;BF$6,"E, &lt;RL",IF(BB400&gt;BF$6,"  ",)))</f>
        <v xml:space="preserve">  </v>
      </c>
      <c r="BG400" s="334"/>
      <c r="BH400" s="852" t="s">
        <v>178</v>
      </c>
      <c r="BI400" s="18" t="s">
        <v>1128</v>
      </c>
      <c r="BJ400" s="28">
        <v>7.4091181025676587</v>
      </c>
      <c r="BK400" s="28"/>
      <c r="BL400" s="28">
        <v>0.1</v>
      </c>
      <c r="BM400" s="28">
        <v>1</v>
      </c>
      <c r="BN400" s="31" t="str">
        <f t="shared" si="372"/>
        <v xml:space="preserve">  </v>
      </c>
      <c r="BP400" s="417" t="s">
        <v>1128</v>
      </c>
      <c r="BQ400" s="716">
        <v>7.1163865411263336E-2</v>
      </c>
      <c r="BR400" s="716">
        <v>5.302486701558376E-3</v>
      </c>
      <c r="BS400" s="715">
        <v>6.0000000000000001E-3</v>
      </c>
      <c r="BT400" s="716">
        <v>0.01</v>
      </c>
      <c r="BU400" s="31" t="str">
        <f t="shared" si="384"/>
        <v xml:space="preserve">  </v>
      </c>
      <c r="BV400" s="520"/>
      <c r="BW400" s="31">
        <f t="shared" si="394"/>
        <v>0.9604903637128045</v>
      </c>
      <c r="BX400" s="336"/>
      <c r="BY400" s="33">
        <v>130.90855981775874</v>
      </c>
      <c r="BZ400" s="31"/>
      <c r="CA400" s="680">
        <v>2</v>
      </c>
      <c r="CB400" s="680">
        <v>13</v>
      </c>
      <c r="CC400" s="680" t="str">
        <f t="shared" si="395"/>
        <v xml:space="preserve">  </v>
      </c>
      <c r="CD400" s="498"/>
      <c r="CE400" s="31">
        <v>349.81676262412196</v>
      </c>
      <c r="CF400" s="457"/>
      <c r="CG400" s="660">
        <v>0.5</v>
      </c>
      <c r="CH400" s="660">
        <v>3</v>
      </c>
      <c r="CI400" s="31" t="str">
        <f t="shared" ref="CI400:CI433" si="402">IF(CE400&lt;CG$10,"&lt;MDL",IF(CE400&lt;CH$10,"E, &lt;RL",IF(CE400&gt;CH$10,"  ",)))</f>
        <v xml:space="preserve">  </v>
      </c>
      <c r="CJ400" s="658"/>
      <c r="CK400" s="28">
        <v>0.63024571836906895</v>
      </c>
      <c r="CL400" s="227"/>
      <c r="CM400" s="227">
        <v>0.6</v>
      </c>
      <c r="CN400" s="227">
        <v>0.8</v>
      </c>
      <c r="CO400" s="31" t="str">
        <f t="shared" si="396"/>
        <v>E, &lt;RL</v>
      </c>
      <c r="CP400" s="337"/>
      <c r="CQ400" s="28">
        <v>1.7182488532377773</v>
      </c>
      <c r="CR400" s="28"/>
      <c r="CS400" s="227">
        <v>0.1</v>
      </c>
      <c r="CT400" s="464">
        <v>0.13</v>
      </c>
      <c r="CU400" s="31" t="str">
        <f t="shared" ref="CU400:CU463" si="403">IF(CQ400&lt;CS400,"&lt;MDL",IF(CQ400&lt;CT400,"E, &lt;RL",IF(CQ400&gt;CT400,"  ",)))</f>
        <v xml:space="preserve">  </v>
      </c>
      <c r="CW400" s="336">
        <f t="shared" si="397"/>
        <v>0.48143965470741612</v>
      </c>
      <c r="CX400" s="227">
        <v>4.0036152206589568</v>
      </c>
      <c r="CY400" s="227"/>
      <c r="CZ400" s="10">
        <v>1.2</v>
      </c>
      <c r="DA400" s="910">
        <v>0.7</v>
      </c>
      <c r="DB400" s="675" t="str">
        <f t="shared" si="398"/>
        <v xml:space="preserve">  </v>
      </c>
      <c r="DC400" s="922"/>
      <c r="DD400" s="28">
        <v>15.0802839978154</v>
      </c>
      <c r="DE400" s="28"/>
      <c r="DF400" s="28">
        <v>0.2</v>
      </c>
      <c r="DG400" s="28">
        <v>0.12</v>
      </c>
      <c r="DH400" s="28" t="str">
        <f t="shared" ref="DH400:DH414" si="404">IF(DD400&lt;DG400,"&lt;MDL",IF(DD400&lt;DF400,"E, &lt;RL",IF(DD400&gt;DF400,"  ",)))</f>
        <v xml:space="preserve">  </v>
      </c>
      <c r="DI400" s="335"/>
      <c r="DJ400" s="31">
        <f t="shared" si="399"/>
        <v>3.0583295899309375</v>
      </c>
      <c r="DK400" s="550">
        <f t="shared" si="400"/>
        <v>4.3109094843517148</v>
      </c>
      <c r="DL400" s="67"/>
    </row>
    <row r="401" spans="1:116" ht="30" x14ac:dyDescent="0.25">
      <c r="A401" s="536" t="s">
        <v>2409</v>
      </c>
      <c r="B401" s="173" t="s">
        <v>1538</v>
      </c>
      <c r="C401" s="419" t="s">
        <v>584</v>
      </c>
      <c r="D401" s="419">
        <v>9</v>
      </c>
      <c r="E401" s="213">
        <v>1602316</v>
      </c>
      <c r="F401" s="421">
        <v>1</v>
      </c>
      <c r="G401" s="420">
        <v>11452800</v>
      </c>
      <c r="H401" s="420">
        <v>201603131240</v>
      </c>
      <c r="I401" s="420" t="s">
        <v>656</v>
      </c>
      <c r="J401" s="420"/>
      <c r="K401" s="164" t="s">
        <v>2557</v>
      </c>
      <c r="L401" s="163" t="s">
        <v>1660</v>
      </c>
      <c r="M401" s="419" t="s">
        <v>1103</v>
      </c>
      <c r="N401" s="419"/>
      <c r="O401" s="419"/>
      <c r="P401" s="117">
        <v>42442</v>
      </c>
      <c r="Q401" s="112">
        <v>0.52777777777777779</v>
      </c>
      <c r="R401" s="419" t="s">
        <v>1129</v>
      </c>
      <c r="S401" s="250" t="s">
        <v>1129</v>
      </c>
      <c r="T401" s="31">
        <v>133.6</v>
      </c>
      <c r="U401" s="250">
        <v>150.29999999999998</v>
      </c>
      <c r="V401" s="31">
        <v>16.699999999999989</v>
      </c>
      <c r="W401" s="457">
        <v>52</v>
      </c>
      <c r="X401" s="457">
        <v>321.15384615384596</v>
      </c>
      <c r="Y401" s="281" t="str">
        <f t="shared" si="391"/>
        <v xml:space="preserve">  </v>
      </c>
      <c r="Z401" s="250" t="s">
        <v>1129</v>
      </c>
      <c r="AA401" s="31">
        <v>131.30000000000001</v>
      </c>
      <c r="AB401" s="250">
        <v>152.9</v>
      </c>
      <c r="AC401" s="31">
        <v>21.599999999999994</v>
      </c>
      <c r="AD401" s="31">
        <v>66</v>
      </c>
      <c r="AE401" s="31">
        <v>327.2727272727272</v>
      </c>
      <c r="AF401" s="281" t="str">
        <f t="shared" si="392"/>
        <v xml:space="preserve">  </v>
      </c>
      <c r="AG401" s="250" t="s">
        <v>1129</v>
      </c>
      <c r="AH401" s="266">
        <v>127.2</v>
      </c>
      <c r="AI401" s="33">
        <v>138.5</v>
      </c>
      <c r="AJ401" s="275">
        <v>11.299999999999997</v>
      </c>
      <c r="AK401" s="275">
        <v>34</v>
      </c>
      <c r="AL401" s="275">
        <v>332.35294117647049</v>
      </c>
      <c r="AM401" s="281" t="str">
        <f t="shared" si="390"/>
        <v xml:space="preserve">  </v>
      </c>
      <c r="AN401" s="31">
        <v>326.92650486768122</v>
      </c>
      <c r="AO401" s="250">
        <v>5.6075694197005053</v>
      </c>
      <c r="AP401" s="31">
        <v>1.7152385432836315</v>
      </c>
      <c r="AQ401" s="33">
        <v>3</v>
      </c>
      <c r="AR401" s="429" t="str">
        <f t="shared" si="393"/>
        <v xml:space="preserve">  </v>
      </c>
      <c r="AS401" s="498"/>
      <c r="AT401" s="662" t="s">
        <v>178</v>
      </c>
      <c r="AU401" s="662" t="s">
        <v>178</v>
      </c>
      <c r="AV401" s="662" t="s">
        <v>178</v>
      </c>
      <c r="AW401" s="661" t="s">
        <v>2720</v>
      </c>
      <c r="AX401" s="661" t="s">
        <v>2720</v>
      </c>
      <c r="AY401" s="10"/>
      <c r="AZ401" s="334"/>
      <c r="BA401" s="662" t="s">
        <v>178</v>
      </c>
      <c r="BB401" s="662" t="s">
        <v>178</v>
      </c>
      <c r="BC401" s="662" t="s">
        <v>178</v>
      </c>
      <c r="BD401" s="661" t="s">
        <v>2720</v>
      </c>
      <c r="BE401" s="661" t="s">
        <v>2720</v>
      </c>
      <c r="BF401" s="10" t="str">
        <f t="shared" si="401"/>
        <v xml:space="preserve">  </v>
      </c>
      <c r="BG401" s="334"/>
      <c r="BH401" s="852" t="s">
        <v>178</v>
      </c>
      <c r="BI401" s="18" t="s">
        <v>1129</v>
      </c>
      <c r="BJ401" s="28">
        <v>9.0479013996075892</v>
      </c>
      <c r="BK401" s="28"/>
      <c r="BL401" s="28">
        <v>0.1</v>
      </c>
      <c r="BM401" s="28">
        <v>1</v>
      </c>
      <c r="BN401" s="31" t="str">
        <f t="shared" si="372"/>
        <v xml:space="preserve">  </v>
      </c>
      <c r="BP401" s="417" t="s">
        <v>1129</v>
      </c>
      <c r="BQ401" s="716">
        <v>7.7809078261677322E-2</v>
      </c>
      <c r="BS401" s="715">
        <v>6.0000000000000001E-3</v>
      </c>
      <c r="BT401" s="716">
        <v>0.01</v>
      </c>
      <c r="BU401" s="31" t="str">
        <f t="shared" si="384"/>
        <v xml:space="preserve">  </v>
      </c>
      <c r="BV401" s="520"/>
      <c r="BW401" s="31">
        <f t="shared" si="394"/>
        <v>0.85996823821545987</v>
      </c>
      <c r="BX401" s="336"/>
      <c r="BY401" s="33">
        <v>194.83577414481243</v>
      </c>
      <c r="BZ401" s="31"/>
      <c r="CA401" s="680">
        <v>2</v>
      </c>
      <c r="CB401" s="680">
        <v>13</v>
      </c>
      <c r="CC401" s="680" t="str">
        <f t="shared" si="395"/>
        <v xml:space="preserve">  </v>
      </c>
      <c r="CD401" s="498"/>
      <c r="CE401" s="31">
        <v>62.572258234968572</v>
      </c>
      <c r="CF401" s="457"/>
      <c r="CG401" s="660">
        <v>0.5</v>
      </c>
      <c r="CH401" s="660">
        <v>3</v>
      </c>
      <c r="CI401" s="31" t="str">
        <f t="shared" si="402"/>
        <v xml:space="preserve">  </v>
      </c>
      <c r="CJ401" s="658"/>
      <c r="CK401" s="28">
        <v>0.65644617210224609</v>
      </c>
      <c r="CL401" s="227"/>
      <c r="CM401" s="227">
        <v>0.6</v>
      </c>
      <c r="CN401" s="227">
        <v>0.8</v>
      </c>
      <c r="CO401" s="31" t="str">
        <f t="shared" si="396"/>
        <v>E, &lt;RL</v>
      </c>
      <c r="CP401" s="337"/>
      <c r="CQ401" s="28">
        <v>0.21483692905164425</v>
      </c>
      <c r="CR401" s="28"/>
      <c r="CS401" s="227">
        <v>0.1</v>
      </c>
      <c r="CT401" s="464">
        <v>0.13</v>
      </c>
      <c r="CU401" s="31" t="str">
        <f t="shared" si="403"/>
        <v xml:space="preserve">  </v>
      </c>
      <c r="CW401" s="336">
        <f t="shared" si="397"/>
        <v>0.3369228135764944</v>
      </c>
      <c r="CX401" s="227">
        <v>5.1571992672895037</v>
      </c>
      <c r="CY401" s="227"/>
      <c r="CZ401" s="10">
        <v>1.2</v>
      </c>
      <c r="DA401" s="910">
        <v>0.7</v>
      </c>
      <c r="DB401" s="675" t="str">
        <f t="shared" si="398"/>
        <v xml:space="preserve">  </v>
      </c>
      <c r="DC401" s="922"/>
      <c r="DD401" s="28">
        <v>1.7140103447168051</v>
      </c>
      <c r="DE401" s="28"/>
      <c r="DF401" s="28">
        <v>0.2</v>
      </c>
      <c r="DG401" s="28">
        <v>0.12</v>
      </c>
      <c r="DH401" s="28" t="str">
        <f t="shared" si="404"/>
        <v xml:space="preserve">  </v>
      </c>
      <c r="DI401" s="335"/>
      <c r="DJ401" s="31">
        <f t="shared" si="399"/>
        <v>2.6469467888666052</v>
      </c>
      <c r="DK401" s="550">
        <f t="shared" si="400"/>
        <v>2.7392496180662511</v>
      </c>
      <c r="DL401" s="67"/>
    </row>
    <row r="402" spans="1:116" ht="45" x14ac:dyDescent="0.25">
      <c r="A402" s="536" t="s">
        <v>2410</v>
      </c>
      <c r="B402" s="173" t="s">
        <v>1539</v>
      </c>
      <c r="C402" s="419" t="s">
        <v>584</v>
      </c>
      <c r="D402" s="419">
        <v>7</v>
      </c>
      <c r="E402" s="213">
        <v>1602326</v>
      </c>
      <c r="F402" s="421">
        <v>1</v>
      </c>
      <c r="G402" s="420">
        <v>11452900</v>
      </c>
      <c r="H402" s="420">
        <v>201603131310</v>
      </c>
      <c r="I402" s="420" t="s">
        <v>656</v>
      </c>
      <c r="J402" s="420"/>
      <c r="K402" s="663" t="s">
        <v>2558</v>
      </c>
      <c r="L402" s="163" t="s">
        <v>729</v>
      </c>
      <c r="M402" s="419" t="s">
        <v>1102</v>
      </c>
      <c r="N402" s="419"/>
      <c r="O402" s="419"/>
      <c r="P402" s="117">
        <v>42442</v>
      </c>
      <c r="Q402" s="112">
        <v>0.54861111111111105</v>
      </c>
      <c r="R402" s="419" t="s">
        <v>1130</v>
      </c>
      <c r="S402" s="250" t="s">
        <v>1130</v>
      </c>
      <c r="T402" s="31">
        <v>126.8</v>
      </c>
      <c r="U402" s="250">
        <v>154.70000000000002</v>
      </c>
      <c r="V402" s="31">
        <v>27.90000000000002</v>
      </c>
      <c r="W402" s="457">
        <v>80</v>
      </c>
      <c r="X402" s="457">
        <v>348.75000000000023</v>
      </c>
      <c r="Y402" s="281" t="str">
        <f t="shared" si="391"/>
        <v xml:space="preserve">  </v>
      </c>
      <c r="Z402" s="250" t="s">
        <v>1130</v>
      </c>
      <c r="AA402" s="31">
        <v>123.3</v>
      </c>
      <c r="AB402" s="250">
        <v>163.1</v>
      </c>
      <c r="AC402" s="31">
        <v>39.799999999999997</v>
      </c>
      <c r="AD402" s="31">
        <v>116</v>
      </c>
      <c r="AE402" s="31">
        <v>343.10344827586204</v>
      </c>
      <c r="AF402" s="281" t="str">
        <f t="shared" si="392"/>
        <v xml:space="preserve">  </v>
      </c>
      <c r="AG402" s="250" t="s">
        <v>1130</v>
      </c>
      <c r="AH402" s="266">
        <v>122.3</v>
      </c>
      <c r="AI402" s="33">
        <v>146.4</v>
      </c>
      <c r="AJ402" s="275">
        <v>24.100000000000009</v>
      </c>
      <c r="AK402" s="275">
        <v>66</v>
      </c>
      <c r="AL402" s="275">
        <v>365.15151515151524</v>
      </c>
      <c r="AM402" s="281" t="str">
        <f t="shared" si="390"/>
        <v xml:space="preserve">  </v>
      </c>
      <c r="AN402" s="31">
        <v>352.33498780912583</v>
      </c>
      <c r="AO402" s="250">
        <v>11.452878085092998</v>
      </c>
      <c r="AP402" s="31">
        <v>3.2505650819150231</v>
      </c>
      <c r="AQ402" s="33">
        <v>3</v>
      </c>
      <c r="AR402" s="429" t="str">
        <f t="shared" si="393"/>
        <v xml:space="preserve">  </v>
      </c>
      <c r="AS402" s="498"/>
      <c r="AT402" s="662" t="s">
        <v>178</v>
      </c>
      <c r="AU402" s="662" t="s">
        <v>178</v>
      </c>
      <c r="AV402" s="662" t="s">
        <v>178</v>
      </c>
      <c r="AW402" s="661" t="s">
        <v>2720</v>
      </c>
      <c r="AX402" s="661" t="s">
        <v>2720</v>
      </c>
      <c r="AY402" s="10"/>
      <c r="AZ402" s="334"/>
      <c r="BA402" s="662" t="s">
        <v>178</v>
      </c>
      <c r="BB402" s="662" t="s">
        <v>178</v>
      </c>
      <c r="BC402" s="662" t="s">
        <v>178</v>
      </c>
      <c r="BD402" s="661" t="s">
        <v>2720</v>
      </c>
      <c r="BE402" s="661" t="s">
        <v>2720</v>
      </c>
      <c r="BF402" s="10" t="str">
        <f t="shared" si="401"/>
        <v xml:space="preserve">  </v>
      </c>
      <c r="BG402" s="334"/>
      <c r="BH402" s="852" t="s">
        <v>178</v>
      </c>
      <c r="BI402" s="18" t="s">
        <v>1130</v>
      </c>
      <c r="BJ402" s="28">
        <v>10.224428183271886</v>
      </c>
      <c r="BK402" s="28"/>
      <c r="BL402" s="28">
        <v>0.1</v>
      </c>
      <c r="BM402" s="28">
        <v>1</v>
      </c>
      <c r="BN402" s="31" t="str">
        <f t="shared" si="372"/>
        <v xml:space="preserve">  </v>
      </c>
      <c r="BP402" s="417" t="s">
        <v>1130</v>
      </c>
      <c r="BQ402" s="716">
        <v>6.7571333031466688E-2</v>
      </c>
      <c r="BS402" s="715">
        <v>6.0000000000000001E-3</v>
      </c>
      <c r="BT402" s="716">
        <v>0.01</v>
      </c>
      <c r="BU402" s="31" t="str">
        <f t="shared" si="384"/>
        <v xml:space="preserve">  </v>
      </c>
      <c r="BV402" s="520"/>
      <c r="BW402" s="31">
        <f t="shared" si="394"/>
        <v>0.66088129155251596</v>
      </c>
      <c r="BX402" s="336"/>
      <c r="BY402" s="33">
        <v>195.90092427502407</v>
      </c>
      <c r="BZ402" s="31"/>
      <c r="CA402" s="680">
        <v>2</v>
      </c>
      <c r="CB402" s="680">
        <v>13</v>
      </c>
      <c r="CC402" s="680" t="str">
        <f t="shared" si="395"/>
        <v xml:space="preserve">  </v>
      </c>
      <c r="CD402" s="498"/>
      <c r="CE402" s="31">
        <v>68.320447340914697</v>
      </c>
      <c r="CF402" s="457"/>
      <c r="CG402" s="660">
        <v>0.5</v>
      </c>
      <c r="CH402" s="660">
        <v>3</v>
      </c>
      <c r="CI402" s="31" t="str">
        <f t="shared" si="402"/>
        <v xml:space="preserve">  </v>
      </c>
      <c r="CJ402" s="658"/>
      <c r="CK402" s="28">
        <v>0.80477460650665333</v>
      </c>
      <c r="CL402" s="227"/>
      <c r="CM402" s="227">
        <v>0.6</v>
      </c>
      <c r="CN402" s="227">
        <v>0.8</v>
      </c>
      <c r="CO402" s="31" t="str">
        <f t="shared" si="396"/>
        <v xml:space="preserve">  </v>
      </c>
      <c r="CP402" s="337"/>
      <c r="CQ402" s="28">
        <v>0.27612094257728276</v>
      </c>
      <c r="CR402" s="28"/>
      <c r="CS402" s="227">
        <v>0.1</v>
      </c>
      <c r="CT402" s="464">
        <v>0.13</v>
      </c>
      <c r="CU402" s="31" t="str">
        <f t="shared" si="403"/>
        <v xml:space="preserve">  </v>
      </c>
      <c r="CW402" s="336">
        <f t="shared" si="397"/>
        <v>0.41080694717745964</v>
      </c>
      <c r="CX402" s="227">
        <v>4.1362337429833351</v>
      </c>
      <c r="CY402" s="227"/>
      <c r="CZ402" s="10">
        <v>1.2</v>
      </c>
      <c r="DA402" s="910">
        <v>0.7</v>
      </c>
      <c r="DB402" s="675" t="str">
        <f t="shared" si="398"/>
        <v xml:space="preserve">  </v>
      </c>
      <c r="DC402" s="922"/>
      <c r="DD402" s="28">
        <v>1.5103520182711878</v>
      </c>
      <c r="DE402" s="28"/>
      <c r="DF402" s="28">
        <v>0.2</v>
      </c>
      <c r="DG402" s="28">
        <v>0.12</v>
      </c>
      <c r="DH402" s="28" t="str">
        <f t="shared" si="404"/>
        <v xml:space="preserve">  </v>
      </c>
      <c r="DI402" s="335"/>
      <c r="DJ402" s="31">
        <f t="shared" si="399"/>
        <v>2.1113906217086056</v>
      </c>
      <c r="DK402" s="550">
        <f t="shared" si="400"/>
        <v>2.210688127866943</v>
      </c>
      <c r="DL402" s="67"/>
    </row>
    <row r="403" spans="1:116" ht="45" x14ac:dyDescent="0.25">
      <c r="A403" s="536" t="s">
        <v>2411</v>
      </c>
      <c r="B403" s="169" t="s">
        <v>1540</v>
      </c>
      <c r="C403" s="419" t="s">
        <v>585</v>
      </c>
      <c r="D403" s="104">
        <v>7</v>
      </c>
      <c r="E403" s="213">
        <v>1600575</v>
      </c>
      <c r="F403" s="421">
        <v>4</v>
      </c>
      <c r="G403" s="420">
        <v>11452900</v>
      </c>
      <c r="H403" s="103">
        <v>201603131311</v>
      </c>
      <c r="I403" s="420" t="s">
        <v>656</v>
      </c>
      <c r="J403" s="420"/>
      <c r="K403" s="663" t="s">
        <v>2558</v>
      </c>
      <c r="L403" s="163" t="s">
        <v>729</v>
      </c>
      <c r="M403" s="419" t="s">
        <v>1102</v>
      </c>
      <c r="N403" s="419"/>
      <c r="O403" s="419" t="s">
        <v>40</v>
      </c>
      <c r="P403" s="117">
        <v>42442</v>
      </c>
      <c r="Q403" s="112">
        <v>0.5493055555555556</v>
      </c>
      <c r="R403" s="419" t="s">
        <v>1131</v>
      </c>
      <c r="S403" s="580" t="s">
        <v>1131</v>
      </c>
      <c r="T403" s="105">
        <v>131</v>
      </c>
      <c r="U403" s="580">
        <v>158.9</v>
      </c>
      <c r="V403" s="105">
        <v>27.900000000000006</v>
      </c>
      <c r="W403" s="107">
        <v>73</v>
      </c>
      <c r="X403" s="107">
        <v>382.19178082191792</v>
      </c>
      <c r="Y403" s="281" t="str">
        <f t="shared" si="391"/>
        <v xml:space="preserve">  </v>
      </c>
      <c r="Z403" s="580" t="s">
        <v>1131</v>
      </c>
      <c r="AA403" s="105">
        <v>128</v>
      </c>
      <c r="AB403" s="580">
        <v>153</v>
      </c>
      <c r="AC403" s="105">
        <v>25</v>
      </c>
      <c r="AD403" s="105">
        <v>72</v>
      </c>
      <c r="AE403" s="105">
        <v>347.22222222222223</v>
      </c>
      <c r="AF403" s="281" t="str">
        <f t="shared" si="392"/>
        <v xml:space="preserve">  </v>
      </c>
      <c r="AG403" s="580" t="s">
        <v>1131</v>
      </c>
      <c r="AH403" s="267">
        <v>132.80000000000001</v>
      </c>
      <c r="AI403" s="109">
        <v>154.5</v>
      </c>
      <c r="AJ403" s="106">
        <v>21.699999999999989</v>
      </c>
      <c r="AK403" s="106">
        <v>60</v>
      </c>
      <c r="AL403" s="106">
        <v>361.66666666666652</v>
      </c>
      <c r="AM403" s="281" t="str">
        <f t="shared" si="390"/>
        <v xml:space="preserve">  </v>
      </c>
      <c r="AN403" s="105">
        <v>363.69355657026887</v>
      </c>
      <c r="AO403" s="580">
        <v>17.572669665573912</v>
      </c>
      <c r="AP403" s="105">
        <v>4.83172422170166</v>
      </c>
      <c r="AQ403" s="109">
        <v>3</v>
      </c>
      <c r="AR403" s="429" t="str">
        <f t="shared" si="393"/>
        <v xml:space="preserve">  </v>
      </c>
      <c r="AS403" s="500"/>
      <c r="AT403" s="662" t="s">
        <v>178</v>
      </c>
      <c r="AU403" s="662" t="s">
        <v>178</v>
      </c>
      <c r="AV403" s="662" t="s">
        <v>178</v>
      </c>
      <c r="AW403" s="661" t="s">
        <v>2720</v>
      </c>
      <c r="AX403" s="661" t="s">
        <v>2720</v>
      </c>
      <c r="AY403" s="10"/>
      <c r="AZ403" s="334"/>
      <c r="BA403" s="662" t="s">
        <v>178</v>
      </c>
      <c r="BB403" s="662" t="s">
        <v>178</v>
      </c>
      <c r="BC403" s="662" t="s">
        <v>178</v>
      </c>
      <c r="BD403" s="661" t="s">
        <v>2720</v>
      </c>
      <c r="BE403" s="661" t="s">
        <v>2720</v>
      </c>
      <c r="BF403" s="10" t="str">
        <f t="shared" si="401"/>
        <v xml:space="preserve">  </v>
      </c>
      <c r="BG403" s="334"/>
      <c r="BH403" s="852" t="s">
        <v>178</v>
      </c>
      <c r="BI403" s="18" t="s">
        <v>1131</v>
      </c>
      <c r="BJ403" s="28">
        <v>7.9630395831391807</v>
      </c>
      <c r="BK403" s="28"/>
      <c r="BL403" s="28">
        <v>0.1</v>
      </c>
      <c r="BM403" s="28">
        <v>1</v>
      </c>
      <c r="BN403" s="31" t="str">
        <f t="shared" si="372"/>
        <v xml:space="preserve">  </v>
      </c>
      <c r="BP403" s="159" t="s">
        <v>1131</v>
      </c>
      <c r="BQ403" s="733">
        <v>8.5660386381851278E-2</v>
      </c>
      <c r="BR403" s="733"/>
      <c r="BS403" s="715">
        <v>6.0000000000000001E-3</v>
      </c>
      <c r="BT403" s="716">
        <v>0.01</v>
      </c>
      <c r="BU403" s="31" t="str">
        <f t="shared" si="384"/>
        <v xml:space="preserve">  </v>
      </c>
      <c r="BV403" s="520"/>
      <c r="BW403" s="105">
        <f t="shared" si="394"/>
        <v>1.0757247340981111</v>
      </c>
      <c r="BX403" s="771"/>
      <c r="BY403" s="33">
        <v>162.53044046556113</v>
      </c>
      <c r="BZ403" s="31"/>
      <c r="CA403" s="680">
        <v>2</v>
      </c>
      <c r="CB403" s="680">
        <v>13</v>
      </c>
      <c r="CC403" s="680" t="str">
        <f t="shared" si="395"/>
        <v xml:space="preserve">  </v>
      </c>
      <c r="CD403" s="498"/>
      <c r="CE403" s="31">
        <v>62.117798479303517</v>
      </c>
      <c r="CF403" s="107"/>
      <c r="CG403" s="660">
        <v>0.5</v>
      </c>
      <c r="CH403" s="660">
        <v>3</v>
      </c>
      <c r="CI403" s="31" t="str">
        <f t="shared" si="402"/>
        <v xml:space="preserve">  </v>
      </c>
      <c r="CJ403" s="828"/>
      <c r="CK403" s="28">
        <v>0.76918821215980737</v>
      </c>
      <c r="CL403" s="108"/>
      <c r="CM403" s="227">
        <v>0.6</v>
      </c>
      <c r="CN403" s="227">
        <v>0.8</v>
      </c>
      <c r="CO403" s="31" t="str">
        <f t="shared" si="396"/>
        <v>E, &lt;RL</v>
      </c>
      <c r="CP403" s="624"/>
      <c r="CQ403" s="801">
        <v>0.26707924033326635</v>
      </c>
      <c r="CR403" s="801"/>
      <c r="CS403" s="227">
        <v>0.1</v>
      </c>
      <c r="CT403" s="464">
        <v>0.13</v>
      </c>
      <c r="CU403" s="31" t="str">
        <f t="shared" si="403"/>
        <v xml:space="preserve">  </v>
      </c>
      <c r="CW403" s="771">
        <f t="shared" si="397"/>
        <v>0.47325793860922449</v>
      </c>
      <c r="CX403" s="108">
        <v>4.8057141850415412</v>
      </c>
      <c r="CY403" s="108"/>
      <c r="CZ403" s="10">
        <v>1.2</v>
      </c>
      <c r="DA403" s="910">
        <v>0.7</v>
      </c>
      <c r="DB403" s="675" t="str">
        <f t="shared" si="398"/>
        <v xml:space="preserve">  </v>
      </c>
      <c r="DC403" s="928"/>
      <c r="DD403" s="28">
        <v>1.7380666302566901</v>
      </c>
      <c r="DE403" s="28"/>
      <c r="DF403" s="28">
        <v>0.2</v>
      </c>
      <c r="DG403" s="28">
        <v>0.12</v>
      </c>
      <c r="DH403" s="28" t="str">
        <f t="shared" si="404"/>
        <v xml:space="preserve">  </v>
      </c>
      <c r="DI403" s="335"/>
      <c r="DJ403" s="105">
        <f t="shared" si="399"/>
        <v>2.9568086884375564</v>
      </c>
      <c r="DK403" s="924">
        <f t="shared" si="400"/>
        <v>2.798017110725167</v>
      </c>
      <c r="DL403" s="50"/>
    </row>
    <row r="404" spans="1:116" ht="45" x14ac:dyDescent="0.25">
      <c r="A404" s="536" t="s">
        <v>2412</v>
      </c>
      <c r="B404" s="173" t="s">
        <v>1541</v>
      </c>
      <c r="C404" s="419" t="s">
        <v>584</v>
      </c>
      <c r="D404" s="419">
        <v>9</v>
      </c>
      <c r="E404" s="213">
        <v>1602383</v>
      </c>
      <c r="F404" s="421">
        <v>1</v>
      </c>
      <c r="G404" s="420">
        <v>384115121402501</v>
      </c>
      <c r="H404" s="420">
        <v>201603141210</v>
      </c>
      <c r="I404" s="420" t="s">
        <v>656</v>
      </c>
      <c r="J404" s="420"/>
      <c r="K404" s="164" t="s">
        <v>2559</v>
      </c>
      <c r="L404" s="163" t="s">
        <v>1680</v>
      </c>
      <c r="M404" s="419" t="s">
        <v>1104</v>
      </c>
      <c r="N404" s="419"/>
      <c r="O404" s="419"/>
      <c r="P404" s="117">
        <v>42443</v>
      </c>
      <c r="Q404" s="112">
        <v>0.50694444444444442</v>
      </c>
      <c r="R404" s="419" t="s">
        <v>1132</v>
      </c>
      <c r="S404" s="250" t="s">
        <v>1132</v>
      </c>
      <c r="T404" s="31">
        <v>123.1</v>
      </c>
      <c r="U404" s="250">
        <v>154.1</v>
      </c>
      <c r="V404" s="31">
        <v>31</v>
      </c>
      <c r="W404" s="457">
        <v>108</v>
      </c>
      <c r="X404" s="457">
        <v>287.03703703703707</v>
      </c>
      <c r="Y404" s="281" t="str">
        <f t="shared" si="391"/>
        <v xml:space="preserve">  </v>
      </c>
      <c r="Z404" s="250" t="s">
        <v>1132</v>
      </c>
      <c r="AA404" s="31">
        <v>134.4</v>
      </c>
      <c r="AB404" s="250">
        <v>154.4</v>
      </c>
      <c r="AC404" s="31">
        <v>20</v>
      </c>
      <c r="AD404" s="31">
        <v>72</v>
      </c>
      <c r="AE404" s="31">
        <v>277.77777777777777</v>
      </c>
      <c r="AF404" s="281" t="str">
        <f t="shared" si="392"/>
        <v xml:space="preserve">  </v>
      </c>
      <c r="AG404" s="250" t="s">
        <v>1132</v>
      </c>
      <c r="AH404" s="266">
        <v>132.5</v>
      </c>
      <c r="AI404" s="33">
        <v>152.29999999999998</v>
      </c>
      <c r="AJ404" s="275">
        <v>19.799999999999983</v>
      </c>
      <c r="AK404" s="275">
        <v>72</v>
      </c>
      <c r="AL404" s="275">
        <v>274.99999999999977</v>
      </c>
      <c r="AM404" s="281" t="str">
        <f t="shared" si="390"/>
        <v xml:space="preserve">  </v>
      </c>
      <c r="AN404" s="31">
        <v>279.93827160493817</v>
      </c>
      <c r="AO404" s="250">
        <v>6.302647486624223</v>
      </c>
      <c r="AP404" s="31">
        <v>2.2514418805581577</v>
      </c>
      <c r="AQ404" s="33">
        <v>3</v>
      </c>
      <c r="AR404" s="429" t="str">
        <f t="shared" si="393"/>
        <v xml:space="preserve">  </v>
      </c>
      <c r="AS404" s="498"/>
      <c r="AT404" s="662" t="s">
        <v>178</v>
      </c>
      <c r="AU404" s="662" t="s">
        <v>178</v>
      </c>
      <c r="AV404" s="662" t="s">
        <v>178</v>
      </c>
      <c r="AW404" s="661" t="s">
        <v>2720</v>
      </c>
      <c r="AX404" s="661" t="s">
        <v>2720</v>
      </c>
      <c r="AY404" s="10"/>
      <c r="AZ404" s="334"/>
      <c r="BA404" s="662" t="s">
        <v>178</v>
      </c>
      <c r="BB404" s="662" t="s">
        <v>178</v>
      </c>
      <c r="BC404" s="662" t="s">
        <v>178</v>
      </c>
      <c r="BD404" s="661" t="s">
        <v>2720</v>
      </c>
      <c r="BE404" s="661" t="s">
        <v>2720</v>
      </c>
      <c r="BF404" s="10" t="str">
        <f t="shared" si="401"/>
        <v xml:space="preserve">  </v>
      </c>
      <c r="BG404" s="334"/>
      <c r="BH404" s="852" t="s">
        <v>178</v>
      </c>
      <c r="BI404" s="18" t="s">
        <v>1132</v>
      </c>
      <c r="BJ404" s="28">
        <v>9.0381696176905315</v>
      </c>
      <c r="BK404" s="28"/>
      <c r="BL404" s="28">
        <v>0.1</v>
      </c>
      <c r="BM404" s="28">
        <v>1</v>
      </c>
      <c r="BN404" s="31" t="str">
        <f t="shared" si="372"/>
        <v xml:space="preserve">  </v>
      </c>
      <c r="BP404" s="417" t="s">
        <v>1132</v>
      </c>
      <c r="BQ404" s="716">
        <v>0.1278581939543591</v>
      </c>
      <c r="BS404" s="715">
        <v>6.0000000000000001E-3</v>
      </c>
      <c r="BT404" s="716">
        <v>0.01</v>
      </c>
      <c r="BU404" s="31" t="str">
        <f t="shared" si="384"/>
        <v xml:space="preserve">  </v>
      </c>
      <c r="BV404" s="520"/>
      <c r="BW404" s="31">
        <f t="shared" si="394"/>
        <v>1.4146469845409908</v>
      </c>
      <c r="BX404" s="336"/>
      <c r="BY404" s="33">
        <v>220.92684498695505</v>
      </c>
      <c r="BZ404" s="31"/>
      <c r="CA404" s="680">
        <v>2</v>
      </c>
      <c r="CB404" s="680">
        <v>13</v>
      </c>
      <c r="CC404" s="680" t="str">
        <f t="shared" si="395"/>
        <v xml:space="preserve">  </v>
      </c>
      <c r="CD404" s="498"/>
      <c r="CE404" s="31">
        <v>63.414186986996356</v>
      </c>
      <c r="CF404" s="457"/>
      <c r="CG404" s="660">
        <v>0.5</v>
      </c>
      <c r="CH404" s="660">
        <v>3</v>
      </c>
      <c r="CI404" s="31" t="str">
        <f t="shared" si="402"/>
        <v xml:space="preserve">  </v>
      </c>
      <c r="CJ404" s="658"/>
      <c r="CK404" s="227">
        <v>1.1508778146967589</v>
      </c>
      <c r="CL404" s="227">
        <v>5.8776998119758672E-2</v>
      </c>
      <c r="CM404" s="227">
        <v>0.6</v>
      </c>
      <c r="CN404" s="227">
        <v>0.8</v>
      </c>
      <c r="CO404" s="31" t="str">
        <f t="shared" si="396"/>
        <v xml:space="preserve">  </v>
      </c>
      <c r="CP404" s="337"/>
      <c r="CQ404" s="28">
        <v>0.31968828186021064</v>
      </c>
      <c r="CR404" s="28">
        <v>1.6326943922155168E-2</v>
      </c>
      <c r="CS404" s="227">
        <v>0.1</v>
      </c>
      <c r="CT404" s="464">
        <v>0.13</v>
      </c>
      <c r="CU404" s="31" t="str">
        <f t="shared" si="403"/>
        <v xml:space="preserve">  </v>
      </c>
      <c r="CW404" s="336">
        <f t="shared" si="397"/>
        <v>0.52093162999938469</v>
      </c>
      <c r="CX404" s="227">
        <v>6.1188620227396893</v>
      </c>
      <c r="CY404" s="227"/>
      <c r="CZ404" s="10">
        <v>1.2</v>
      </c>
      <c r="DA404" s="910">
        <v>0.7</v>
      </c>
      <c r="DB404" s="675" t="str">
        <f t="shared" si="398"/>
        <v xml:space="preserve">  </v>
      </c>
      <c r="DC404" s="922"/>
      <c r="DD404" s="28">
        <v>1.6826870562534133</v>
      </c>
      <c r="DE404" s="28"/>
      <c r="DF404" s="28">
        <v>0.2</v>
      </c>
      <c r="DG404" s="28">
        <v>0.12</v>
      </c>
      <c r="DH404" s="28" t="str">
        <f t="shared" si="404"/>
        <v xml:space="preserve">  </v>
      </c>
      <c r="DI404" s="335"/>
      <c r="DJ404" s="31">
        <f t="shared" si="399"/>
        <v>2.7696326460919614</v>
      </c>
      <c r="DK404" s="550">
        <f t="shared" si="400"/>
        <v>2.6534867609332649</v>
      </c>
      <c r="DL404" s="67"/>
    </row>
    <row r="405" spans="1:116" ht="30" x14ac:dyDescent="0.25">
      <c r="A405" s="536" t="s">
        <v>2413</v>
      </c>
      <c r="B405" s="173" t="s">
        <v>1542</v>
      </c>
      <c r="C405" s="419" t="s">
        <v>584</v>
      </c>
      <c r="D405" s="419">
        <v>9</v>
      </c>
      <c r="E405" s="213">
        <v>1602317</v>
      </c>
      <c r="F405" s="421">
        <v>1</v>
      </c>
      <c r="G405" s="420">
        <v>11452800</v>
      </c>
      <c r="H405" s="420">
        <v>201603141300</v>
      </c>
      <c r="I405" s="420" t="s">
        <v>656</v>
      </c>
      <c r="J405" s="420"/>
      <c r="K405" s="164" t="s">
        <v>2557</v>
      </c>
      <c r="L405" s="163" t="s">
        <v>1660</v>
      </c>
      <c r="M405" s="419" t="s">
        <v>1103</v>
      </c>
      <c r="N405" s="419"/>
      <c r="O405" s="419"/>
      <c r="P405" s="117">
        <v>42443</v>
      </c>
      <c r="Q405" s="112">
        <v>0.54166666666666663</v>
      </c>
      <c r="R405" s="419" t="s">
        <v>1133</v>
      </c>
      <c r="S405" s="250" t="s">
        <v>1133</v>
      </c>
      <c r="T405" s="31">
        <v>131.9</v>
      </c>
      <c r="U405" s="250">
        <v>155.4</v>
      </c>
      <c r="V405" s="31">
        <v>23.5</v>
      </c>
      <c r="W405" s="457">
        <v>64</v>
      </c>
      <c r="X405" s="457">
        <v>367.1875</v>
      </c>
      <c r="Y405" s="281" t="str">
        <f t="shared" si="391"/>
        <v xml:space="preserve">  </v>
      </c>
      <c r="Z405" s="250" t="s">
        <v>1133</v>
      </c>
      <c r="AA405" s="31">
        <v>134.19999999999999</v>
      </c>
      <c r="AB405" s="250">
        <v>155.79999999999998</v>
      </c>
      <c r="AC405" s="31">
        <v>21.599999999999994</v>
      </c>
      <c r="AD405" s="31">
        <v>62</v>
      </c>
      <c r="AE405" s="31">
        <v>348.38709677419348</v>
      </c>
      <c r="AF405" s="281" t="str">
        <f t="shared" si="392"/>
        <v xml:space="preserve">  </v>
      </c>
      <c r="AG405" s="250" t="s">
        <v>1133</v>
      </c>
      <c r="AH405" s="266">
        <v>134.9</v>
      </c>
      <c r="AI405" s="33">
        <v>157.6</v>
      </c>
      <c r="AJ405" s="275">
        <v>22.699999999999989</v>
      </c>
      <c r="AK405" s="275">
        <v>62</v>
      </c>
      <c r="AL405" s="275">
        <v>366.12903225806434</v>
      </c>
      <c r="AM405" s="281" t="str">
        <f t="shared" si="390"/>
        <v xml:space="preserve">  </v>
      </c>
      <c r="AN405" s="31">
        <v>360.56787634408596</v>
      </c>
      <c r="AO405" s="250">
        <v>10.562131966980518</v>
      </c>
      <c r="AP405" s="31">
        <v>2.9293047606107847</v>
      </c>
      <c r="AQ405" s="33">
        <v>3</v>
      </c>
      <c r="AR405" s="429" t="str">
        <f t="shared" si="393"/>
        <v xml:space="preserve">  </v>
      </c>
      <c r="AS405" s="498"/>
      <c r="AT405" s="662" t="s">
        <v>178</v>
      </c>
      <c r="AU405" s="662" t="s">
        <v>178</v>
      </c>
      <c r="AV405" s="662" t="s">
        <v>178</v>
      </c>
      <c r="AW405" s="661" t="s">
        <v>2720</v>
      </c>
      <c r="AX405" s="661" t="s">
        <v>2720</v>
      </c>
      <c r="AY405" s="10"/>
      <c r="AZ405" s="334"/>
      <c r="BA405" s="662" t="s">
        <v>178</v>
      </c>
      <c r="BB405" s="662" t="s">
        <v>178</v>
      </c>
      <c r="BC405" s="662" t="s">
        <v>178</v>
      </c>
      <c r="BD405" s="661" t="s">
        <v>2720</v>
      </c>
      <c r="BE405" s="661" t="s">
        <v>2720</v>
      </c>
      <c r="BF405" s="10" t="str">
        <f t="shared" si="401"/>
        <v xml:space="preserve">  </v>
      </c>
      <c r="BG405" s="334"/>
      <c r="BH405" s="852" t="s">
        <v>178</v>
      </c>
      <c r="BI405" s="18" t="s">
        <v>1133</v>
      </c>
      <c r="BJ405" s="28">
        <v>6.1392078026065402</v>
      </c>
      <c r="BK405" s="28"/>
      <c r="BL405" s="28">
        <v>0.1</v>
      </c>
      <c r="BM405" s="28">
        <v>1</v>
      </c>
      <c r="BN405" s="31" t="str">
        <f t="shared" si="372"/>
        <v xml:space="preserve">  </v>
      </c>
      <c r="BP405" s="417" t="s">
        <v>1133</v>
      </c>
      <c r="BQ405" s="716">
        <v>5.6783136006010072E-2</v>
      </c>
      <c r="BS405" s="715">
        <v>6.0000000000000001E-3</v>
      </c>
      <c r="BT405" s="716">
        <v>0.01</v>
      </c>
      <c r="BU405" s="31" t="str">
        <f t="shared" si="384"/>
        <v xml:space="preserve">  </v>
      </c>
      <c r="BV405" s="520"/>
      <c r="BW405" s="31">
        <f t="shared" si="394"/>
        <v>0.92492611150744086</v>
      </c>
      <c r="BX405" s="336"/>
      <c r="BY405" s="33">
        <v>187.2859991469187</v>
      </c>
      <c r="BZ405" s="31"/>
      <c r="CA405" s="680">
        <v>2</v>
      </c>
      <c r="CB405" s="680">
        <v>13</v>
      </c>
      <c r="CC405" s="680" t="str">
        <f t="shared" si="395"/>
        <v xml:space="preserve">  </v>
      </c>
      <c r="CD405" s="498"/>
      <c r="CE405" s="31">
        <v>68.769077811759217</v>
      </c>
      <c r="CF405" s="457"/>
      <c r="CG405" s="660">
        <v>0.5</v>
      </c>
      <c r="CH405" s="660">
        <v>3</v>
      </c>
      <c r="CI405" s="31" t="str">
        <f t="shared" si="402"/>
        <v xml:space="preserve">  </v>
      </c>
      <c r="CJ405" s="658"/>
      <c r="CK405" s="227">
        <v>0.97089101801041888</v>
      </c>
      <c r="CL405" s="227"/>
      <c r="CM405" s="227">
        <v>0.6</v>
      </c>
      <c r="CN405" s="227">
        <v>0.8</v>
      </c>
      <c r="CO405" s="31" t="str">
        <f t="shared" si="396"/>
        <v xml:space="preserve">  </v>
      </c>
      <c r="CP405" s="337"/>
      <c r="CQ405" s="28">
        <v>0.33824590304879126</v>
      </c>
      <c r="CR405" s="28"/>
      <c r="CS405" s="227">
        <v>0.1</v>
      </c>
      <c r="CT405" s="464">
        <v>0.13</v>
      </c>
      <c r="CU405" s="31" t="str">
        <f t="shared" si="403"/>
        <v xml:space="preserve">  </v>
      </c>
      <c r="CW405" s="336">
        <f t="shared" si="397"/>
        <v>0.51840021274029779</v>
      </c>
      <c r="CX405" s="227">
        <v>3.9184191975209153</v>
      </c>
      <c r="CY405" s="227"/>
      <c r="CZ405" s="10">
        <v>1.2</v>
      </c>
      <c r="DA405" s="910">
        <v>0.7</v>
      </c>
      <c r="DB405" s="675" t="str">
        <f t="shared" si="398"/>
        <v xml:space="preserve">  </v>
      </c>
      <c r="DC405" s="922"/>
      <c r="DD405" s="28">
        <v>1.4346470287697537</v>
      </c>
      <c r="DE405" s="28"/>
      <c r="DF405" s="28">
        <v>0.2</v>
      </c>
      <c r="DG405" s="28">
        <v>0.12</v>
      </c>
      <c r="DH405" s="28" t="str">
        <f t="shared" si="404"/>
        <v xml:space="preserve">  </v>
      </c>
      <c r="DI405" s="335"/>
      <c r="DJ405" s="31">
        <f t="shared" si="399"/>
        <v>2.0922114922467134</v>
      </c>
      <c r="DK405" s="550">
        <f t="shared" si="400"/>
        <v>2.0861804090158023</v>
      </c>
      <c r="DL405" s="67"/>
    </row>
    <row r="406" spans="1:116" ht="45" x14ac:dyDescent="0.25">
      <c r="A406" s="536" t="s">
        <v>2414</v>
      </c>
      <c r="B406" s="173" t="s">
        <v>1543</v>
      </c>
      <c r="C406" s="419" t="s">
        <v>584</v>
      </c>
      <c r="D406" s="419">
        <v>9</v>
      </c>
      <c r="E406" s="213">
        <v>1602328</v>
      </c>
      <c r="F406" s="421">
        <v>1</v>
      </c>
      <c r="G406" s="420">
        <v>11452900</v>
      </c>
      <c r="H406" s="420">
        <v>201603141330</v>
      </c>
      <c r="I406" s="420" t="s">
        <v>656</v>
      </c>
      <c r="J406" s="420"/>
      <c r="K406" s="663" t="s">
        <v>2558</v>
      </c>
      <c r="L406" s="163" t="s">
        <v>729</v>
      </c>
      <c r="M406" s="419" t="s">
        <v>1102</v>
      </c>
      <c r="N406" s="419"/>
      <c r="O406" s="419"/>
      <c r="P406" s="117">
        <v>42443</v>
      </c>
      <c r="Q406" s="112">
        <v>0.5625</v>
      </c>
      <c r="R406" s="419" t="s">
        <v>1134</v>
      </c>
      <c r="S406" s="250" t="s">
        <v>1134</v>
      </c>
      <c r="T406" s="31">
        <v>131.4</v>
      </c>
      <c r="U406" s="250">
        <v>153.9</v>
      </c>
      <c r="V406" s="31">
        <v>22.5</v>
      </c>
      <c r="W406" s="457">
        <v>62</v>
      </c>
      <c r="X406" s="457">
        <v>362.90322580645159</v>
      </c>
      <c r="Y406" s="281" t="str">
        <f t="shared" si="391"/>
        <v xml:space="preserve">  </v>
      </c>
      <c r="Z406" s="250" t="s">
        <v>1134</v>
      </c>
      <c r="AA406" s="31">
        <v>134.5</v>
      </c>
      <c r="AB406" s="250">
        <v>157.9</v>
      </c>
      <c r="AC406" s="31">
        <v>23.400000000000006</v>
      </c>
      <c r="AD406" s="31">
        <v>58</v>
      </c>
      <c r="AE406" s="31">
        <v>403.44827586206907</v>
      </c>
      <c r="AF406" s="281" t="str">
        <f t="shared" si="392"/>
        <v xml:space="preserve">  </v>
      </c>
      <c r="AG406" s="250" t="s">
        <v>1134</v>
      </c>
      <c r="AH406" s="266">
        <v>131.30000000000001</v>
      </c>
      <c r="AI406" s="33">
        <v>154.4</v>
      </c>
      <c r="AJ406" s="275">
        <v>23.099999999999994</v>
      </c>
      <c r="AK406" s="275">
        <v>64</v>
      </c>
      <c r="AL406" s="275">
        <v>360.93749999999989</v>
      </c>
      <c r="AM406" s="281" t="str">
        <f t="shared" si="390"/>
        <v xml:space="preserve">  </v>
      </c>
      <c r="AN406" s="31">
        <v>375.76300055617349</v>
      </c>
      <c r="AO406" s="250">
        <v>23.996288693440913</v>
      </c>
      <c r="AP406" s="31">
        <v>6.3860168930745127</v>
      </c>
      <c r="AQ406" s="33">
        <v>3</v>
      </c>
      <c r="AR406" s="429" t="str">
        <f t="shared" si="393"/>
        <v xml:space="preserve">  </v>
      </c>
      <c r="AS406" s="498"/>
      <c r="AT406" s="662" t="s">
        <v>178</v>
      </c>
      <c r="AU406" s="662" t="s">
        <v>178</v>
      </c>
      <c r="AV406" s="662" t="s">
        <v>178</v>
      </c>
      <c r="AW406" s="661" t="s">
        <v>2720</v>
      </c>
      <c r="AX406" s="661" t="s">
        <v>2720</v>
      </c>
      <c r="AY406" s="10"/>
      <c r="AZ406" s="334"/>
      <c r="BA406" s="662" t="s">
        <v>178</v>
      </c>
      <c r="BB406" s="662" t="s">
        <v>178</v>
      </c>
      <c r="BC406" s="662" t="s">
        <v>178</v>
      </c>
      <c r="BD406" s="661" t="s">
        <v>2720</v>
      </c>
      <c r="BE406" s="661" t="s">
        <v>2720</v>
      </c>
      <c r="BF406" s="10" t="str">
        <f t="shared" si="401"/>
        <v xml:space="preserve">  </v>
      </c>
      <c r="BG406" s="334"/>
      <c r="BH406" s="852" t="s">
        <v>178</v>
      </c>
      <c r="BI406" s="18" t="s">
        <v>1134</v>
      </c>
      <c r="BJ406" s="28">
        <v>6.1457912173174698</v>
      </c>
      <c r="BK406" s="28"/>
      <c r="BL406" s="28">
        <v>0.1</v>
      </c>
      <c r="BM406" s="28">
        <v>1</v>
      </c>
      <c r="BN406" s="31" t="str">
        <f t="shared" si="372"/>
        <v xml:space="preserve">  </v>
      </c>
      <c r="BP406" s="417" t="s">
        <v>1134</v>
      </c>
      <c r="BQ406" s="716">
        <v>6.5628119493202977E-2</v>
      </c>
      <c r="BS406" s="715">
        <v>6.0000000000000001E-3</v>
      </c>
      <c r="BT406" s="716">
        <v>0.01</v>
      </c>
      <c r="BU406" s="31" t="str">
        <f t="shared" si="384"/>
        <v xml:space="preserve">  </v>
      </c>
      <c r="BV406" s="520"/>
      <c r="BW406" s="31">
        <f t="shared" si="394"/>
        <v>1.0678546857933859</v>
      </c>
      <c r="BX406" s="336"/>
      <c r="BY406" s="33">
        <v>194.83826664242017</v>
      </c>
      <c r="BZ406" s="31"/>
      <c r="CA406" s="680">
        <v>2</v>
      </c>
      <c r="CB406" s="680">
        <v>13</v>
      </c>
      <c r="CC406" s="680" t="str">
        <f t="shared" si="395"/>
        <v xml:space="preserve">  </v>
      </c>
      <c r="CD406" s="498"/>
      <c r="CE406" s="31">
        <v>70.707435475071833</v>
      </c>
      <c r="CF406" s="457"/>
      <c r="CG406" s="660">
        <v>0.5</v>
      </c>
      <c r="CH406" s="660">
        <v>3</v>
      </c>
      <c r="CI406" s="31" t="str">
        <f t="shared" si="402"/>
        <v xml:space="preserve">  </v>
      </c>
      <c r="CJ406" s="658"/>
      <c r="CK406" s="28">
        <v>0.74363622156896569</v>
      </c>
      <c r="CL406" s="227"/>
      <c r="CM406" s="227">
        <v>0.6</v>
      </c>
      <c r="CN406" s="227">
        <v>0.8</v>
      </c>
      <c r="CO406" s="31" t="str">
        <f t="shared" si="396"/>
        <v>E, &lt;RL</v>
      </c>
      <c r="CP406" s="337"/>
      <c r="CQ406" s="28">
        <v>0.30001875146058277</v>
      </c>
      <c r="CR406" s="28"/>
      <c r="CS406" s="227">
        <v>0.1</v>
      </c>
      <c r="CT406" s="464">
        <v>0.13</v>
      </c>
      <c r="CU406" s="31" t="str">
        <f t="shared" si="403"/>
        <v xml:space="preserve">  </v>
      </c>
      <c r="CW406" s="336">
        <f t="shared" si="397"/>
        <v>0.38166846502167623</v>
      </c>
      <c r="CX406" s="227">
        <v>3.6514004837325427</v>
      </c>
      <c r="CY406" s="227"/>
      <c r="CZ406" s="10">
        <v>1.2</v>
      </c>
      <c r="DA406" s="910">
        <v>0.7</v>
      </c>
      <c r="DB406" s="675" t="str">
        <f t="shared" si="398"/>
        <v xml:space="preserve">  </v>
      </c>
      <c r="DC406" s="922"/>
      <c r="DD406" s="28">
        <v>1.3179273620972143</v>
      </c>
      <c r="DE406" s="28"/>
      <c r="DF406" s="28">
        <v>0.2</v>
      </c>
      <c r="DG406" s="28">
        <v>0.12</v>
      </c>
      <c r="DH406" s="28" t="str">
        <f t="shared" si="404"/>
        <v xml:space="preserve">  </v>
      </c>
      <c r="DI406" s="335"/>
      <c r="DJ406" s="31">
        <f t="shared" si="399"/>
        <v>1.8740674235384316</v>
      </c>
      <c r="DK406" s="550">
        <f t="shared" si="400"/>
        <v>1.8639162249942645</v>
      </c>
      <c r="DL406" s="67"/>
    </row>
    <row r="407" spans="1:116" ht="45" x14ac:dyDescent="0.25">
      <c r="A407" s="536" t="s">
        <v>2415</v>
      </c>
      <c r="B407" s="173" t="s">
        <v>1544</v>
      </c>
      <c r="C407" s="419" t="s">
        <v>584</v>
      </c>
      <c r="D407" s="419">
        <v>9</v>
      </c>
      <c r="E407" s="213">
        <v>1602384</v>
      </c>
      <c r="F407" s="421">
        <v>1</v>
      </c>
      <c r="G407" s="420">
        <v>384115121402501</v>
      </c>
      <c r="H407" s="420">
        <v>201603151140</v>
      </c>
      <c r="I407" s="420" t="s">
        <v>656</v>
      </c>
      <c r="J407" s="420"/>
      <c r="K407" s="164" t="s">
        <v>2559</v>
      </c>
      <c r="L407" s="163" t="s">
        <v>1680</v>
      </c>
      <c r="M407" s="419" t="s">
        <v>1104</v>
      </c>
      <c r="N407" s="419"/>
      <c r="O407" s="419"/>
      <c r="P407" s="117">
        <v>42444</v>
      </c>
      <c r="Q407" s="112">
        <v>0.4861111111111111</v>
      </c>
      <c r="R407" s="419" t="s">
        <v>1135</v>
      </c>
      <c r="S407" s="250" t="s">
        <v>1135</v>
      </c>
      <c r="T407" s="31">
        <v>131.80000000000001</v>
      </c>
      <c r="U407" s="250">
        <v>145.9</v>
      </c>
      <c r="V407" s="31">
        <v>14.099999999999994</v>
      </c>
      <c r="W407" s="457">
        <v>88</v>
      </c>
      <c r="X407" s="457">
        <v>160.22727272727266</v>
      </c>
      <c r="Y407" s="281" t="str">
        <f t="shared" si="391"/>
        <v xml:space="preserve">  </v>
      </c>
      <c r="Z407" s="250" t="s">
        <v>1135</v>
      </c>
      <c r="AA407" s="31">
        <v>132.30000000000001</v>
      </c>
      <c r="AB407" s="250">
        <v>146.9</v>
      </c>
      <c r="AC407" s="31">
        <v>14.599999999999994</v>
      </c>
      <c r="AD407" s="31">
        <v>92</v>
      </c>
      <c r="AE407" s="31">
        <v>158.69565217391298</v>
      </c>
      <c r="AF407" s="281" t="str">
        <f t="shared" si="392"/>
        <v xml:space="preserve">  </v>
      </c>
      <c r="AG407" s="250" t="s">
        <v>1135</v>
      </c>
      <c r="AH407" s="266">
        <v>130.5</v>
      </c>
      <c r="AI407" s="33">
        <v>144.5</v>
      </c>
      <c r="AJ407" s="275">
        <v>14</v>
      </c>
      <c r="AK407" s="275">
        <v>90</v>
      </c>
      <c r="AL407" s="275">
        <v>155.55555555555557</v>
      </c>
      <c r="AM407" s="281" t="str">
        <f t="shared" si="390"/>
        <v xml:space="preserve">  </v>
      </c>
      <c r="AN407" s="31">
        <v>158.15949348558038</v>
      </c>
      <c r="AO407" s="250">
        <v>2.3815614494350053</v>
      </c>
      <c r="AP407" s="31">
        <v>1.5057973422582664</v>
      </c>
      <c r="AQ407" s="33">
        <v>3</v>
      </c>
      <c r="AR407" s="429" t="str">
        <f t="shared" si="393"/>
        <v xml:space="preserve">  </v>
      </c>
      <c r="AS407" s="498"/>
      <c r="AT407" s="662" t="s">
        <v>178</v>
      </c>
      <c r="AU407" s="662" t="s">
        <v>178</v>
      </c>
      <c r="AV407" s="662" t="s">
        <v>178</v>
      </c>
      <c r="AW407" s="661" t="s">
        <v>2720</v>
      </c>
      <c r="AX407" s="661" t="s">
        <v>2720</v>
      </c>
      <c r="AY407" s="10"/>
      <c r="AZ407" s="334"/>
      <c r="BA407" s="662" t="s">
        <v>178</v>
      </c>
      <c r="BB407" s="662" t="s">
        <v>178</v>
      </c>
      <c r="BC407" s="662" t="s">
        <v>178</v>
      </c>
      <c r="BD407" s="661" t="s">
        <v>2720</v>
      </c>
      <c r="BE407" s="661" t="s">
        <v>2720</v>
      </c>
      <c r="BF407" s="10" t="str">
        <f t="shared" si="401"/>
        <v xml:space="preserve">  </v>
      </c>
      <c r="BG407" s="334"/>
      <c r="BH407" s="852" t="s">
        <v>178</v>
      </c>
      <c r="BI407" s="18" t="s">
        <v>1135</v>
      </c>
      <c r="BJ407" s="28">
        <v>8.2049002120337118</v>
      </c>
      <c r="BK407" s="28">
        <v>2.1489795965068836E-2</v>
      </c>
      <c r="BL407" s="28">
        <v>0.1</v>
      </c>
      <c r="BM407" s="28">
        <v>1</v>
      </c>
      <c r="BN407" s="31" t="str">
        <f t="shared" ref="BN407:BN470" si="405">IF(BJ407&lt;BL407,"&lt;MDL",IF(BJ407&lt;BM407,"E, &lt;RL",IF(BJ407&gt;BM407,"  ",)))</f>
        <v xml:space="preserve">  </v>
      </c>
      <c r="BP407" s="417" t="s">
        <v>1135</v>
      </c>
      <c r="BQ407" s="716">
        <v>0.15032441468211014</v>
      </c>
      <c r="BS407" s="715">
        <v>6.0000000000000001E-3</v>
      </c>
      <c r="BT407" s="716">
        <v>0.01</v>
      </c>
      <c r="BU407" s="31" t="str">
        <f t="shared" ref="BU407:BU414" si="406">IF(BQ407&lt;BS407,"&lt;MDL",IF(BQ407&lt;BT407,"E, &lt;RL",IF(BQ407&gt;BT407,"  ",)))</f>
        <v xml:space="preserve">  </v>
      </c>
      <c r="BV407" s="520"/>
      <c r="BW407" s="31">
        <f t="shared" si="394"/>
        <v>1.8321297127006728</v>
      </c>
      <c r="BX407" s="336"/>
      <c r="BY407" s="33">
        <v>225.27867411565592</v>
      </c>
      <c r="BZ407" s="31"/>
      <c r="CA407" s="680">
        <v>2</v>
      </c>
      <c r="CB407" s="680">
        <v>13</v>
      </c>
      <c r="CC407" s="680" t="str">
        <f t="shared" si="395"/>
        <v xml:space="preserve">  </v>
      </c>
      <c r="CD407" s="498"/>
      <c r="CE407" s="31">
        <v>36.095787557167583</v>
      </c>
      <c r="CF407" s="457"/>
      <c r="CG407" s="660">
        <v>0.5</v>
      </c>
      <c r="CH407" s="660">
        <v>3</v>
      </c>
      <c r="CI407" s="31" t="str">
        <f t="shared" si="402"/>
        <v xml:space="preserve">  </v>
      </c>
      <c r="CJ407" s="658"/>
      <c r="CK407" s="28">
        <v>0.91153883389682044</v>
      </c>
      <c r="CL407" s="227"/>
      <c r="CM407" s="227">
        <v>0.6</v>
      </c>
      <c r="CN407" s="227">
        <v>0.8</v>
      </c>
      <c r="CO407" s="31" t="str">
        <f t="shared" si="396"/>
        <v xml:space="preserve">  </v>
      </c>
      <c r="CP407" s="337"/>
      <c r="CQ407" s="28">
        <v>0.14465724972710414</v>
      </c>
      <c r="CR407" s="28"/>
      <c r="CS407" s="227">
        <v>0.1</v>
      </c>
      <c r="CT407" s="464">
        <v>0.13</v>
      </c>
      <c r="CU407" s="31" t="str">
        <f t="shared" si="403"/>
        <v xml:space="preserve">  </v>
      </c>
      <c r="CW407" s="336">
        <f t="shared" si="397"/>
        <v>0.40462721892123932</v>
      </c>
      <c r="CX407" s="227">
        <v>5.1484746820628837</v>
      </c>
      <c r="CY407" s="227"/>
      <c r="CZ407" s="10">
        <v>1.2</v>
      </c>
      <c r="DA407" s="910">
        <v>0.7</v>
      </c>
      <c r="DB407" s="675" t="str">
        <f t="shared" si="398"/>
        <v xml:space="preserve">  </v>
      </c>
      <c r="DC407" s="922"/>
      <c r="DD407" s="28">
        <v>0.8008738394320043</v>
      </c>
      <c r="DE407" s="28"/>
      <c r="DF407" s="28">
        <v>0.2</v>
      </c>
      <c r="DG407" s="28">
        <v>0.12</v>
      </c>
      <c r="DH407" s="28" t="str">
        <f t="shared" si="404"/>
        <v xml:space="preserve">  </v>
      </c>
      <c r="DI407" s="335"/>
      <c r="DJ407" s="31">
        <f t="shared" si="399"/>
        <v>2.285380408187109</v>
      </c>
      <c r="DK407" s="550">
        <f t="shared" si="400"/>
        <v>2.2187459912423324</v>
      </c>
      <c r="DL407" s="67"/>
    </row>
    <row r="408" spans="1:116" ht="30" x14ac:dyDescent="0.25">
      <c r="A408" s="536" t="s">
        <v>2416</v>
      </c>
      <c r="B408" s="173" t="s">
        <v>1545</v>
      </c>
      <c r="C408" s="419" t="s">
        <v>584</v>
      </c>
      <c r="D408" s="419">
        <v>9</v>
      </c>
      <c r="E408" s="213">
        <v>1602318</v>
      </c>
      <c r="F408" s="421">
        <v>1</v>
      </c>
      <c r="G408" s="420">
        <v>11452800</v>
      </c>
      <c r="H408" s="420">
        <v>201603151240</v>
      </c>
      <c r="I408" s="420" t="s">
        <v>656</v>
      </c>
      <c r="J408" s="420"/>
      <c r="K408" s="164" t="s">
        <v>2557</v>
      </c>
      <c r="L408" s="163" t="s">
        <v>1660</v>
      </c>
      <c r="M408" s="419" t="s">
        <v>1103</v>
      </c>
      <c r="N408" s="419"/>
      <c r="O408" s="419"/>
      <c r="P408" s="117">
        <v>42444</v>
      </c>
      <c r="Q408" s="112">
        <v>0.52777777777777779</v>
      </c>
      <c r="R408" s="419" t="s">
        <v>1136</v>
      </c>
      <c r="S408" s="250" t="s">
        <v>1136</v>
      </c>
      <c r="T408" s="31">
        <v>132.4</v>
      </c>
      <c r="U408" s="250">
        <v>151.9</v>
      </c>
      <c r="V408" s="31">
        <v>19.5</v>
      </c>
      <c r="W408" s="457">
        <v>88</v>
      </c>
      <c r="X408" s="457">
        <v>221.59090909090909</v>
      </c>
      <c r="Y408" s="281" t="str">
        <f t="shared" si="391"/>
        <v xml:space="preserve">  </v>
      </c>
      <c r="Z408" s="250" t="s">
        <v>1136</v>
      </c>
      <c r="AA408" s="31">
        <v>132</v>
      </c>
      <c r="AB408" s="250">
        <v>149.79999999999998</v>
      </c>
      <c r="AC408" s="31">
        <v>17.799999999999983</v>
      </c>
      <c r="AD408" s="31">
        <v>80</v>
      </c>
      <c r="AE408" s="31">
        <v>222.49999999999977</v>
      </c>
      <c r="AF408" s="281" t="str">
        <f t="shared" si="392"/>
        <v xml:space="preserve">  </v>
      </c>
      <c r="AG408" s="250" t="s">
        <v>1136</v>
      </c>
      <c r="AH408" s="266">
        <v>131.6</v>
      </c>
      <c r="AI408" s="33">
        <v>151.19999999999999</v>
      </c>
      <c r="AJ408" s="275">
        <v>19.599999999999994</v>
      </c>
      <c r="AK408" s="275">
        <v>88</v>
      </c>
      <c r="AL408" s="275">
        <v>222.72727272727266</v>
      </c>
      <c r="AM408" s="281" t="str">
        <f t="shared" si="390"/>
        <v xml:space="preserve">  </v>
      </c>
      <c r="AN408" s="31">
        <v>222.27272727272717</v>
      </c>
      <c r="AO408" s="250">
        <v>0.60130711615097443</v>
      </c>
      <c r="AP408" s="31">
        <v>0.27052671892272889</v>
      </c>
      <c r="AQ408" s="33">
        <v>3</v>
      </c>
      <c r="AR408" s="429" t="str">
        <f t="shared" si="393"/>
        <v xml:space="preserve">  </v>
      </c>
      <c r="AS408" s="498"/>
      <c r="AT408" s="662" t="s">
        <v>178</v>
      </c>
      <c r="AU408" s="662" t="s">
        <v>178</v>
      </c>
      <c r="AV408" s="662" t="s">
        <v>178</v>
      </c>
      <c r="AW408" s="661" t="s">
        <v>2720</v>
      </c>
      <c r="AX408" s="661" t="s">
        <v>2720</v>
      </c>
      <c r="AY408" s="10"/>
      <c r="AZ408" s="334"/>
      <c r="BA408" s="662" t="s">
        <v>178</v>
      </c>
      <c r="BB408" s="662" t="s">
        <v>178</v>
      </c>
      <c r="BC408" s="662" t="s">
        <v>178</v>
      </c>
      <c r="BD408" s="661" t="s">
        <v>2720</v>
      </c>
      <c r="BE408" s="661" t="s">
        <v>2720</v>
      </c>
      <c r="BF408" s="10" t="str">
        <f t="shared" si="401"/>
        <v xml:space="preserve">  </v>
      </c>
      <c r="BG408" s="334"/>
      <c r="BH408" s="852" t="s">
        <v>178</v>
      </c>
      <c r="BI408" s="18" t="s">
        <v>1136</v>
      </c>
      <c r="BJ408" s="28">
        <v>4.7388040096097477</v>
      </c>
      <c r="BK408" s="28"/>
      <c r="BL408" s="28">
        <v>0.1</v>
      </c>
      <c r="BM408" s="28">
        <v>1</v>
      </c>
      <c r="BN408" s="31" t="str">
        <f t="shared" si="405"/>
        <v xml:space="preserve">  </v>
      </c>
      <c r="BP408" s="417" t="s">
        <v>1136</v>
      </c>
      <c r="BQ408" s="716">
        <v>5.5276172450318982E-2</v>
      </c>
      <c r="BS408" s="715">
        <v>6.0000000000000001E-3</v>
      </c>
      <c r="BT408" s="716">
        <v>0.01</v>
      </c>
      <c r="BU408" s="31" t="str">
        <f t="shared" si="406"/>
        <v xml:space="preserve">  </v>
      </c>
      <c r="BV408" s="520"/>
      <c r="BW408" s="31">
        <f t="shared" si="394"/>
        <v>1.166458294924738</v>
      </c>
      <c r="BX408" s="336"/>
      <c r="BY408" s="33">
        <v>201.03838457925409</v>
      </c>
      <c r="BZ408" s="31"/>
      <c r="CA408" s="680">
        <v>2</v>
      </c>
      <c r="CB408" s="680">
        <v>13</v>
      </c>
      <c r="CC408" s="680" t="str">
        <f t="shared" si="395"/>
        <v xml:space="preserve">  </v>
      </c>
      <c r="CD408" s="498"/>
      <c r="CE408" s="31">
        <v>44.548278401084715</v>
      </c>
      <c r="CF408" s="457"/>
      <c r="CG408" s="660">
        <v>0.5</v>
      </c>
      <c r="CH408" s="660">
        <v>3</v>
      </c>
      <c r="CI408" s="31" t="str">
        <f t="shared" si="402"/>
        <v xml:space="preserve">  </v>
      </c>
      <c r="CJ408" s="658"/>
      <c r="CK408" s="28">
        <v>0.62536747857338426</v>
      </c>
      <c r="CL408" s="227"/>
      <c r="CM408" s="227">
        <v>0.6</v>
      </c>
      <c r="CN408" s="227">
        <v>0.8</v>
      </c>
      <c r="CO408" s="31" t="str">
        <f t="shared" si="396"/>
        <v>E, &lt;RL</v>
      </c>
      <c r="CP408" s="337"/>
      <c r="CQ408" s="28">
        <v>0.13914426398257787</v>
      </c>
      <c r="CR408" s="28"/>
      <c r="CS408" s="227">
        <v>0.1</v>
      </c>
      <c r="CT408" s="464">
        <v>0.13</v>
      </c>
      <c r="CU408" s="31" t="str">
        <f t="shared" si="403"/>
        <v xml:space="preserve">  </v>
      </c>
      <c r="CW408" s="336">
        <f t="shared" si="397"/>
        <v>0.31106869460883951</v>
      </c>
      <c r="CX408" s="227">
        <v>4.3816805804790517</v>
      </c>
      <c r="CY408" s="227"/>
      <c r="CZ408" s="10">
        <v>1.2</v>
      </c>
      <c r="DA408" s="910">
        <v>0.7</v>
      </c>
      <c r="DB408" s="675" t="str">
        <f t="shared" si="398"/>
        <v xml:space="preserve">  </v>
      </c>
      <c r="DC408" s="922"/>
      <c r="DD408" s="28">
        <v>0.97591976565215233</v>
      </c>
      <c r="DE408" s="28"/>
      <c r="DF408" s="28">
        <v>0.2</v>
      </c>
      <c r="DG408" s="28">
        <v>0.12</v>
      </c>
      <c r="DH408" s="28" t="str">
        <f t="shared" si="404"/>
        <v xml:space="preserve">  </v>
      </c>
      <c r="DI408" s="335"/>
      <c r="DJ408" s="31">
        <f t="shared" si="399"/>
        <v>2.1795243677715135</v>
      </c>
      <c r="DK408" s="550">
        <f t="shared" si="400"/>
        <v>2.1907014158113673</v>
      </c>
      <c r="DL408" s="67"/>
    </row>
    <row r="409" spans="1:116" ht="45" x14ac:dyDescent="0.25">
      <c r="A409" s="536" t="s">
        <v>2417</v>
      </c>
      <c r="B409" s="173" t="s">
        <v>1546</v>
      </c>
      <c r="C409" s="419" t="s">
        <v>584</v>
      </c>
      <c r="D409" s="419">
        <v>9</v>
      </c>
      <c r="E409" s="213">
        <v>1602329</v>
      </c>
      <c r="F409" s="421">
        <v>1</v>
      </c>
      <c r="G409" s="420">
        <v>11452900</v>
      </c>
      <c r="H409" s="420">
        <v>201603151320</v>
      </c>
      <c r="I409" s="420" t="s">
        <v>656</v>
      </c>
      <c r="J409" s="420"/>
      <c r="K409" s="663" t="s">
        <v>2558</v>
      </c>
      <c r="L409" s="163" t="s">
        <v>729</v>
      </c>
      <c r="M409" s="419" t="s">
        <v>1102</v>
      </c>
      <c r="N409" s="419"/>
      <c r="O409" s="419"/>
      <c r="P409" s="117">
        <v>42444</v>
      </c>
      <c r="Q409" s="112">
        <v>0.55555555555555558</v>
      </c>
      <c r="R409" s="419" t="s">
        <v>1137</v>
      </c>
      <c r="S409" s="250" t="s">
        <v>1137</v>
      </c>
      <c r="T409" s="31">
        <v>132.1</v>
      </c>
      <c r="U409" s="250">
        <v>153.79999999999998</v>
      </c>
      <c r="V409" s="31">
        <v>21.699999999999989</v>
      </c>
      <c r="W409" s="457">
        <v>84</v>
      </c>
      <c r="X409" s="457">
        <v>258.3333333333332</v>
      </c>
      <c r="Y409" s="281" t="str">
        <f t="shared" si="391"/>
        <v xml:space="preserve">  </v>
      </c>
      <c r="Z409" s="250" t="s">
        <v>1137</v>
      </c>
      <c r="AA409" s="31">
        <v>133.9</v>
      </c>
      <c r="AB409" s="250">
        <v>155.6</v>
      </c>
      <c r="AC409" s="31">
        <v>21.699999999999989</v>
      </c>
      <c r="AD409" s="31">
        <v>88</v>
      </c>
      <c r="AE409" s="31">
        <v>246.59090909090898</v>
      </c>
      <c r="AF409" s="281" t="str">
        <f t="shared" si="392"/>
        <v xml:space="preserve">  </v>
      </c>
      <c r="AG409" s="250" t="s">
        <v>1137</v>
      </c>
      <c r="AH409" s="266">
        <v>133.69999999999999</v>
      </c>
      <c r="AI409" s="33">
        <v>149.60000000000002</v>
      </c>
      <c r="AJ409" s="275">
        <v>15.900000000000034</v>
      </c>
      <c r="AK409" s="275">
        <v>86</v>
      </c>
      <c r="AL409" s="275">
        <v>184.88372093023298</v>
      </c>
      <c r="AM409" s="281" t="str">
        <f t="shared" si="390"/>
        <v xml:space="preserve">  </v>
      </c>
      <c r="AN409" s="31">
        <v>229.93598778482502</v>
      </c>
      <c r="AO409" s="250">
        <v>39.455686451072069</v>
      </c>
      <c r="AP409" s="31">
        <v>17.159421990086585</v>
      </c>
      <c r="AQ409" s="33">
        <v>3</v>
      </c>
      <c r="AR409" s="429" t="str">
        <f t="shared" si="393"/>
        <v xml:space="preserve">  </v>
      </c>
      <c r="AS409" s="498"/>
      <c r="AT409" s="662" t="s">
        <v>178</v>
      </c>
      <c r="AU409" s="662" t="s">
        <v>178</v>
      </c>
      <c r="AV409" s="662" t="s">
        <v>178</v>
      </c>
      <c r="AW409" s="661" t="s">
        <v>2720</v>
      </c>
      <c r="AX409" s="661" t="s">
        <v>2720</v>
      </c>
      <c r="AY409" s="10"/>
      <c r="AZ409" s="334"/>
      <c r="BA409" s="662" t="s">
        <v>178</v>
      </c>
      <c r="BB409" s="662" t="s">
        <v>178</v>
      </c>
      <c r="BC409" s="662" t="s">
        <v>178</v>
      </c>
      <c r="BD409" s="661" t="s">
        <v>2720</v>
      </c>
      <c r="BE409" s="661" t="s">
        <v>2720</v>
      </c>
      <c r="BF409" s="10" t="str">
        <f t="shared" si="401"/>
        <v xml:space="preserve">  </v>
      </c>
      <c r="BG409" s="334"/>
      <c r="BH409" s="852" t="s">
        <v>178</v>
      </c>
      <c r="BI409" s="18" t="s">
        <v>1137</v>
      </c>
      <c r="BJ409" s="28">
        <v>6.4807360920939736</v>
      </c>
      <c r="BK409" s="28"/>
      <c r="BL409" s="28">
        <v>0.1</v>
      </c>
      <c r="BM409" s="28">
        <v>1</v>
      </c>
      <c r="BN409" s="31" t="str">
        <f t="shared" si="405"/>
        <v xml:space="preserve">  </v>
      </c>
      <c r="BP409" s="417" t="s">
        <v>1137</v>
      </c>
      <c r="BQ409" s="716">
        <v>6.3555696747991247E-2</v>
      </c>
      <c r="BS409" s="715">
        <v>6.0000000000000001E-3</v>
      </c>
      <c r="BT409" s="716">
        <v>0.01</v>
      </c>
      <c r="BU409" s="31" t="str">
        <f t="shared" si="406"/>
        <v xml:space="preserve">  </v>
      </c>
      <c r="BV409" s="520"/>
      <c r="BW409" s="31">
        <f t="shared" si="394"/>
        <v>0.9806863887811228</v>
      </c>
      <c r="BX409" s="336"/>
      <c r="BY409" s="33">
        <v>187.11154674861518</v>
      </c>
      <c r="BZ409" s="31"/>
      <c r="CA409" s="680">
        <v>2</v>
      </c>
      <c r="CB409" s="680">
        <v>13</v>
      </c>
      <c r="CC409" s="680" t="str">
        <f t="shared" si="395"/>
        <v xml:space="preserve">  </v>
      </c>
      <c r="CD409" s="498"/>
      <c r="CE409" s="31">
        <v>48.337149576725565</v>
      </c>
      <c r="CF409" s="457"/>
      <c r="CG409" s="660">
        <v>0.5</v>
      </c>
      <c r="CH409" s="660">
        <v>3</v>
      </c>
      <c r="CI409" s="31" t="str">
        <f t="shared" si="402"/>
        <v xml:space="preserve">  </v>
      </c>
      <c r="CJ409" s="658"/>
      <c r="CK409" s="28">
        <v>0.64539554142421907</v>
      </c>
      <c r="CL409" s="227"/>
      <c r="CM409" s="227">
        <v>0.6</v>
      </c>
      <c r="CN409" s="227">
        <v>0.8</v>
      </c>
      <c r="CO409" s="31" t="str">
        <f t="shared" si="396"/>
        <v>E, &lt;RL</v>
      </c>
      <c r="CP409" s="337"/>
      <c r="CQ409" s="28">
        <v>0.15914867328301743</v>
      </c>
      <c r="CR409" s="28"/>
      <c r="CS409" s="227">
        <v>0.1</v>
      </c>
      <c r="CT409" s="464">
        <v>0.13</v>
      </c>
      <c r="CU409" s="31" t="str">
        <f t="shared" si="403"/>
        <v xml:space="preserve">  </v>
      </c>
      <c r="CW409" s="336">
        <f t="shared" si="397"/>
        <v>0.34492555517768742</v>
      </c>
      <c r="CX409" s="227">
        <v>4.7261523242273933</v>
      </c>
      <c r="CY409" s="227"/>
      <c r="CZ409" s="10">
        <v>1.2</v>
      </c>
      <c r="DA409" s="910">
        <v>0.7</v>
      </c>
      <c r="DB409" s="675" t="str">
        <f t="shared" si="398"/>
        <v xml:space="preserve">  </v>
      </c>
      <c r="DC409" s="922"/>
      <c r="DD409" s="28">
        <v>0.87378862738622942</v>
      </c>
      <c r="DE409" s="28"/>
      <c r="DF409" s="28">
        <v>0.2</v>
      </c>
      <c r="DG409" s="28">
        <v>0.12</v>
      </c>
      <c r="DH409" s="28" t="str">
        <f t="shared" si="404"/>
        <v xml:space="preserve">  </v>
      </c>
      <c r="DI409" s="335"/>
      <c r="DJ409" s="31">
        <f t="shared" si="399"/>
        <v>2.5258474991802569</v>
      </c>
      <c r="DK409" s="550">
        <f t="shared" si="400"/>
        <v>1.8076958096158826</v>
      </c>
      <c r="DL409" s="67"/>
    </row>
    <row r="410" spans="1:116" ht="45" x14ac:dyDescent="0.25">
      <c r="A410" s="536" t="s">
        <v>2418</v>
      </c>
      <c r="B410" s="173" t="s">
        <v>1547</v>
      </c>
      <c r="C410" s="419" t="s">
        <v>584</v>
      </c>
      <c r="D410" s="419">
        <v>9</v>
      </c>
      <c r="E410" s="213">
        <v>1602689</v>
      </c>
      <c r="F410" s="421">
        <v>1</v>
      </c>
      <c r="G410" s="420">
        <v>11452600</v>
      </c>
      <c r="H410" s="420">
        <v>201603171140</v>
      </c>
      <c r="I410" s="420" t="s">
        <v>656</v>
      </c>
      <c r="J410" s="420"/>
      <c r="K410" s="663" t="s">
        <v>2556</v>
      </c>
      <c r="L410" s="163" t="s">
        <v>1658</v>
      </c>
      <c r="M410" s="419" t="s">
        <v>1101</v>
      </c>
      <c r="N410" s="419"/>
      <c r="O410" s="419"/>
      <c r="P410" s="117">
        <v>42446</v>
      </c>
      <c r="Q410" s="112">
        <v>0.4861111111111111</v>
      </c>
      <c r="R410" s="419" t="s">
        <v>1138</v>
      </c>
      <c r="S410" s="250" t="s">
        <v>1138</v>
      </c>
      <c r="T410" s="31">
        <v>131.9</v>
      </c>
      <c r="U410" s="250">
        <v>181.9</v>
      </c>
      <c r="V410" s="31">
        <v>50</v>
      </c>
      <c r="W410" s="457">
        <v>66</v>
      </c>
      <c r="X410" s="457">
        <v>757.57575757575751</v>
      </c>
      <c r="Y410" s="281" t="str">
        <f t="shared" si="391"/>
        <v xml:space="preserve">  </v>
      </c>
      <c r="Z410" s="250" t="s">
        <v>1138</v>
      </c>
      <c r="AA410" s="31">
        <v>132.69999999999999</v>
      </c>
      <c r="AB410" s="250">
        <v>183.60000000000002</v>
      </c>
      <c r="AC410" s="31">
        <v>50.900000000000034</v>
      </c>
      <c r="AD410" s="31">
        <v>68</v>
      </c>
      <c r="AE410" s="31">
        <v>748.52941176470631</v>
      </c>
      <c r="AF410" s="281" t="str">
        <f t="shared" si="392"/>
        <v xml:space="preserve">  </v>
      </c>
      <c r="AG410" s="250" t="s">
        <v>1138</v>
      </c>
      <c r="AH410" s="266">
        <v>131.5</v>
      </c>
      <c r="AI410" s="33">
        <v>176.3</v>
      </c>
      <c r="AJ410" s="275">
        <v>44.800000000000011</v>
      </c>
      <c r="AK410" s="275">
        <v>58</v>
      </c>
      <c r="AL410" s="275">
        <v>772.41379310344848</v>
      </c>
      <c r="AM410" s="281" t="str">
        <f t="shared" si="390"/>
        <v xml:space="preserve">  </v>
      </c>
      <c r="AN410" s="31">
        <v>759.50632081463743</v>
      </c>
      <c r="AO410" s="250">
        <v>12.058657628363935</v>
      </c>
      <c r="AP410" s="31">
        <v>1.5876968101371378</v>
      </c>
      <c r="AQ410" s="33">
        <v>3</v>
      </c>
      <c r="AR410" s="429" t="str">
        <f t="shared" si="393"/>
        <v xml:space="preserve">  </v>
      </c>
      <c r="AS410" s="498"/>
      <c r="AT410" s="662" t="s">
        <v>178</v>
      </c>
      <c r="AU410" s="662" t="s">
        <v>178</v>
      </c>
      <c r="AV410" s="662" t="s">
        <v>178</v>
      </c>
      <c r="AW410" s="661" t="s">
        <v>2720</v>
      </c>
      <c r="AX410" s="661" t="s">
        <v>2720</v>
      </c>
      <c r="AY410" s="10"/>
      <c r="AZ410" s="334"/>
      <c r="BA410" s="662" t="s">
        <v>178</v>
      </c>
      <c r="BB410" s="662" t="s">
        <v>178</v>
      </c>
      <c r="BC410" s="662" t="s">
        <v>178</v>
      </c>
      <c r="BD410" s="661" t="s">
        <v>2720</v>
      </c>
      <c r="BE410" s="661" t="s">
        <v>2720</v>
      </c>
      <c r="BF410" s="10" t="str">
        <f t="shared" si="401"/>
        <v xml:space="preserve">  </v>
      </c>
      <c r="BG410" s="334"/>
      <c r="BH410" s="852" t="s">
        <v>178</v>
      </c>
      <c r="BI410" s="18" t="s">
        <v>1138</v>
      </c>
      <c r="BJ410" s="28">
        <v>1.9349836183134064</v>
      </c>
      <c r="BK410" s="28"/>
      <c r="BL410" s="28">
        <v>0.1</v>
      </c>
      <c r="BM410" s="28">
        <v>1</v>
      </c>
      <c r="BN410" s="31" t="str">
        <f t="shared" si="405"/>
        <v xml:space="preserve">  </v>
      </c>
      <c r="BP410" s="417" t="s">
        <v>1138</v>
      </c>
      <c r="BQ410" s="716">
        <v>5.2492508222113529E-2</v>
      </c>
      <c r="BS410" s="715">
        <v>6.0000000000000001E-3</v>
      </c>
      <c r="BT410" s="716">
        <v>0.01</v>
      </c>
      <c r="BU410" s="31" t="str">
        <f t="shared" si="406"/>
        <v xml:space="preserve">  </v>
      </c>
      <c r="BV410" s="520"/>
      <c r="BW410" s="31">
        <f t="shared" si="394"/>
        <v>2.7128140892411108</v>
      </c>
      <c r="BX410" s="336"/>
      <c r="BY410" s="33">
        <v>127.44653206397064</v>
      </c>
      <c r="BZ410" s="31"/>
      <c r="CA410" s="680">
        <v>2</v>
      </c>
      <c r="CB410" s="680">
        <v>13</v>
      </c>
      <c r="CC410" s="680" t="str">
        <f t="shared" si="395"/>
        <v xml:space="preserve">  </v>
      </c>
      <c r="CD410" s="498"/>
      <c r="CE410" s="31">
        <v>96.55040307876564</v>
      </c>
      <c r="CF410" s="457"/>
      <c r="CG410" s="660">
        <v>0.5</v>
      </c>
      <c r="CH410" s="660">
        <v>3</v>
      </c>
      <c r="CI410" s="31" t="str">
        <f t="shared" si="402"/>
        <v xml:space="preserve">  </v>
      </c>
      <c r="CJ410" s="658"/>
      <c r="CK410" s="28">
        <v>0.90898083377375372</v>
      </c>
      <c r="CL410" s="227">
        <v>1.967359320023937E-2</v>
      </c>
      <c r="CM410" s="227">
        <v>0.6</v>
      </c>
      <c r="CN410" s="227">
        <v>0.8</v>
      </c>
      <c r="CO410" s="31" t="str">
        <f t="shared" si="396"/>
        <v xml:space="preserve">  </v>
      </c>
      <c r="CP410" s="337"/>
      <c r="CQ410" s="28">
        <v>0.68039888881006005</v>
      </c>
      <c r="CR410" s="28">
        <v>1.4726263145473262E-2</v>
      </c>
      <c r="CS410" s="227">
        <v>0.1</v>
      </c>
      <c r="CT410" s="464">
        <v>0.13</v>
      </c>
      <c r="CU410" s="31" t="str">
        <f t="shared" si="403"/>
        <v xml:space="preserve">  </v>
      </c>
      <c r="CW410" s="336">
        <f t="shared" si="397"/>
        <v>0.71322523967737228</v>
      </c>
      <c r="CX410" s="227">
        <v>2.3619996879144876</v>
      </c>
      <c r="CY410" s="227"/>
      <c r="CZ410" s="10">
        <v>1.2</v>
      </c>
      <c r="DA410" s="910">
        <v>0.7</v>
      </c>
      <c r="DB410" s="675" t="str">
        <f t="shared" si="398"/>
        <v xml:space="preserve">  </v>
      </c>
      <c r="DC410" s="922"/>
      <c r="DD410" s="28">
        <v>1.8244411382511909</v>
      </c>
      <c r="DE410" s="28"/>
      <c r="DF410" s="28">
        <v>0.2</v>
      </c>
      <c r="DG410" s="28">
        <v>0.12</v>
      </c>
      <c r="DH410" s="28" t="str">
        <f t="shared" si="404"/>
        <v xml:space="preserve">  </v>
      </c>
      <c r="DI410" s="335"/>
      <c r="DJ410" s="31">
        <f t="shared" si="399"/>
        <v>1.8533259788731664</v>
      </c>
      <c r="DK410" s="550">
        <f t="shared" si="400"/>
        <v>1.8896256049421309</v>
      </c>
      <c r="DL410" s="67"/>
    </row>
    <row r="411" spans="1:116" ht="15" x14ac:dyDescent="0.25">
      <c r="A411" s="536" t="s">
        <v>2419</v>
      </c>
      <c r="B411" s="173" t="s">
        <v>1548</v>
      </c>
      <c r="C411" s="419" t="s">
        <v>584</v>
      </c>
      <c r="D411" s="419">
        <v>9</v>
      </c>
      <c r="E411" s="213">
        <v>1602688</v>
      </c>
      <c r="F411" s="421">
        <v>1</v>
      </c>
      <c r="G411" s="420">
        <v>11451800</v>
      </c>
      <c r="H411" s="420">
        <v>201603171220</v>
      </c>
      <c r="I411" s="420" t="s">
        <v>656</v>
      </c>
      <c r="J411" s="420"/>
      <c r="K411" s="663" t="s">
        <v>1655</v>
      </c>
      <c r="L411" s="163" t="s">
        <v>1656</v>
      </c>
      <c r="M411" s="419" t="s">
        <v>1028</v>
      </c>
      <c r="N411" s="419"/>
      <c r="O411" s="419"/>
      <c r="P411" s="117">
        <v>42446</v>
      </c>
      <c r="Q411" s="112">
        <v>0.51388888888888895</v>
      </c>
      <c r="R411" s="419" t="s">
        <v>1139</v>
      </c>
      <c r="S411" s="250" t="s">
        <v>1139</v>
      </c>
      <c r="T411" s="31">
        <v>134.30000000000001</v>
      </c>
      <c r="U411" s="250">
        <v>189</v>
      </c>
      <c r="V411" s="31">
        <v>54.699999999999989</v>
      </c>
      <c r="W411" s="457">
        <v>76</v>
      </c>
      <c r="X411" s="457">
        <v>719.73684210526301</v>
      </c>
      <c r="Y411" s="281" t="str">
        <f t="shared" si="391"/>
        <v xml:space="preserve">  </v>
      </c>
      <c r="Z411" s="250" t="s">
        <v>1139</v>
      </c>
      <c r="AA411" s="31">
        <v>134</v>
      </c>
      <c r="AB411" s="250">
        <v>181.5</v>
      </c>
      <c r="AC411" s="31">
        <v>47.5</v>
      </c>
      <c r="AD411" s="31">
        <v>68</v>
      </c>
      <c r="AE411" s="31">
        <v>698.52941176470586</v>
      </c>
      <c r="AF411" s="281" t="str">
        <f t="shared" si="392"/>
        <v xml:space="preserve">  </v>
      </c>
      <c r="AG411" s="250" t="s">
        <v>1139</v>
      </c>
      <c r="AH411" s="266">
        <v>132.80000000000001</v>
      </c>
      <c r="AI411" s="33">
        <v>183.5</v>
      </c>
      <c r="AJ411" s="275">
        <v>50.699999999999989</v>
      </c>
      <c r="AK411" s="275">
        <v>68</v>
      </c>
      <c r="AL411" s="275">
        <v>745.58823529411745</v>
      </c>
      <c r="AM411" s="281" t="str">
        <f t="shared" si="390"/>
        <v xml:space="preserve">  </v>
      </c>
      <c r="AN411" s="31">
        <v>721.28482972136214</v>
      </c>
      <c r="AO411" s="250">
        <v>23.567571305456422</v>
      </c>
      <c r="AP411" s="31">
        <v>3.2674430868816078</v>
      </c>
      <c r="AQ411" s="33">
        <v>3</v>
      </c>
      <c r="AR411" s="429" t="str">
        <f t="shared" si="393"/>
        <v xml:space="preserve">  </v>
      </c>
      <c r="AS411" s="498"/>
      <c r="AT411" s="662" t="s">
        <v>178</v>
      </c>
      <c r="AU411" s="662" t="s">
        <v>178</v>
      </c>
      <c r="AV411" s="662" t="s">
        <v>178</v>
      </c>
      <c r="AW411" s="661" t="s">
        <v>2720</v>
      </c>
      <c r="AX411" s="661" t="s">
        <v>2720</v>
      </c>
      <c r="AY411" s="10"/>
      <c r="AZ411" s="334"/>
      <c r="BA411" s="662" t="s">
        <v>178</v>
      </c>
      <c r="BB411" s="662" t="s">
        <v>178</v>
      </c>
      <c r="BC411" s="662" t="s">
        <v>178</v>
      </c>
      <c r="BD411" s="661" t="s">
        <v>2720</v>
      </c>
      <c r="BE411" s="661" t="s">
        <v>2720</v>
      </c>
      <c r="BF411" s="10" t="str">
        <f t="shared" si="401"/>
        <v xml:space="preserve">  </v>
      </c>
      <c r="BG411" s="334"/>
      <c r="BH411" s="852" t="s">
        <v>178</v>
      </c>
      <c r="BI411" s="18" t="s">
        <v>1139</v>
      </c>
      <c r="BJ411" s="28">
        <v>4.08121570576058</v>
      </c>
      <c r="BK411" s="28"/>
      <c r="BL411" s="28">
        <v>0.1</v>
      </c>
      <c r="BM411" s="28">
        <v>1</v>
      </c>
      <c r="BN411" s="31" t="str">
        <f t="shared" si="405"/>
        <v xml:space="preserve">  </v>
      </c>
      <c r="BP411" s="417" t="s">
        <v>1139</v>
      </c>
      <c r="BQ411" s="716">
        <v>3.6048127353757342E-2</v>
      </c>
      <c r="BS411" s="715">
        <v>6.0000000000000001E-3</v>
      </c>
      <c r="BT411" s="716">
        <v>0.01</v>
      </c>
      <c r="BU411" s="31" t="str">
        <f t="shared" si="406"/>
        <v xml:space="preserve">  </v>
      </c>
      <c r="BV411" s="520"/>
      <c r="BW411" s="31">
        <f t="shared" si="394"/>
        <v>0.88326934797579804</v>
      </c>
      <c r="BX411" s="336"/>
      <c r="BY411" s="33">
        <v>102.91926424812353</v>
      </c>
      <c r="BZ411" s="31"/>
      <c r="CA411" s="680">
        <v>2</v>
      </c>
      <c r="CB411" s="680">
        <v>13</v>
      </c>
      <c r="CC411" s="680" t="str">
        <f t="shared" si="395"/>
        <v xml:space="preserve">  </v>
      </c>
      <c r="CD411" s="498"/>
      <c r="CE411" s="31">
        <v>74.074786241741521</v>
      </c>
      <c r="CF411" s="457"/>
      <c r="CG411" s="660">
        <v>0.5</v>
      </c>
      <c r="CH411" s="660">
        <v>3</v>
      </c>
      <c r="CI411" s="31" t="str">
        <f t="shared" si="402"/>
        <v xml:space="preserve">  </v>
      </c>
      <c r="CJ411" s="658"/>
      <c r="CK411" s="28">
        <v>0.6743164071361013</v>
      </c>
      <c r="CL411" s="227"/>
      <c r="CM411" s="227">
        <v>0.6</v>
      </c>
      <c r="CN411" s="227">
        <v>0.8</v>
      </c>
      <c r="CO411" s="31" t="str">
        <f t="shared" si="396"/>
        <v>E, &lt;RL</v>
      </c>
      <c r="CP411" s="337"/>
      <c r="CQ411" s="28">
        <v>0.47102984322007063</v>
      </c>
      <c r="CR411" s="28"/>
      <c r="CS411" s="227">
        <v>0.1</v>
      </c>
      <c r="CT411" s="464">
        <v>0.13</v>
      </c>
      <c r="CU411" s="31" t="str">
        <f t="shared" si="403"/>
        <v xml:space="preserve">  </v>
      </c>
      <c r="CW411" s="336">
        <f t="shared" si="397"/>
        <v>0.6551896887937535</v>
      </c>
      <c r="CX411" s="227">
        <v>1.4821661135151034</v>
      </c>
      <c r="CY411" s="227"/>
      <c r="CZ411" s="10">
        <v>1.2</v>
      </c>
      <c r="DA411" s="910">
        <v>0.7</v>
      </c>
      <c r="DB411" s="675" t="str">
        <f t="shared" si="398"/>
        <v xml:space="preserve">  </v>
      </c>
      <c r="DC411" s="922"/>
      <c r="DD411" s="28">
        <v>1.1050856169884664</v>
      </c>
      <c r="DE411" s="28"/>
      <c r="DF411" s="28">
        <v>0.2</v>
      </c>
      <c r="DG411" s="28">
        <v>0.12</v>
      </c>
      <c r="DH411" s="28" t="str">
        <f t="shared" si="404"/>
        <v xml:space="preserve">  </v>
      </c>
      <c r="DI411" s="335"/>
      <c r="DJ411" s="31">
        <f t="shared" si="399"/>
        <v>1.4401250575808766</v>
      </c>
      <c r="DK411" s="550">
        <f t="shared" si="400"/>
        <v>1.4918512398834911</v>
      </c>
      <c r="DL411" s="67"/>
    </row>
    <row r="412" spans="1:116" ht="45" x14ac:dyDescent="0.25">
      <c r="A412" s="536" t="s">
        <v>2420</v>
      </c>
      <c r="B412" s="173" t="s">
        <v>1549</v>
      </c>
      <c r="C412" s="419" t="s">
        <v>584</v>
      </c>
      <c r="D412" s="419">
        <v>9</v>
      </c>
      <c r="E412" s="213">
        <v>1602687</v>
      </c>
      <c r="F412" s="421">
        <v>1</v>
      </c>
      <c r="G412" s="420">
        <v>384115121402501</v>
      </c>
      <c r="H412" s="420">
        <v>201603171310</v>
      </c>
      <c r="I412" s="420" t="s">
        <v>656</v>
      </c>
      <c r="J412" s="420"/>
      <c r="K412" s="164" t="s">
        <v>2559</v>
      </c>
      <c r="L412" s="163" t="s">
        <v>1680</v>
      </c>
      <c r="M412" s="419" t="s">
        <v>1104</v>
      </c>
      <c r="N412" s="419"/>
      <c r="O412" s="419"/>
      <c r="P412" s="117">
        <v>42446</v>
      </c>
      <c r="Q412" s="112">
        <v>0.54861111111111105</v>
      </c>
      <c r="R412" s="419" t="s">
        <v>1140</v>
      </c>
      <c r="S412" s="250" t="s">
        <v>1140</v>
      </c>
      <c r="T412" s="31">
        <v>132.80000000000001</v>
      </c>
      <c r="U412" s="250">
        <v>148.10000000000002</v>
      </c>
      <c r="V412" s="31">
        <v>15.300000000000011</v>
      </c>
      <c r="W412" s="457">
        <v>164</v>
      </c>
      <c r="X412" s="457">
        <v>93.292682926829329</v>
      </c>
      <c r="Y412" s="281" t="str">
        <f t="shared" si="391"/>
        <v xml:space="preserve">  </v>
      </c>
      <c r="Z412" s="250" t="s">
        <v>1140</v>
      </c>
      <c r="AA412" s="31">
        <v>132.5</v>
      </c>
      <c r="AB412" s="250">
        <v>151</v>
      </c>
      <c r="AC412" s="31">
        <v>18.5</v>
      </c>
      <c r="AD412" s="31">
        <v>194</v>
      </c>
      <c r="AE412" s="31">
        <v>95.360824742268036</v>
      </c>
      <c r="AF412" s="281" t="str">
        <f t="shared" si="392"/>
        <v xml:space="preserve">  </v>
      </c>
      <c r="AG412" s="250" t="s">
        <v>1140</v>
      </c>
      <c r="AH412" s="266">
        <v>133.4</v>
      </c>
      <c r="AI412" s="33">
        <v>151.19999999999999</v>
      </c>
      <c r="AJ412" s="275">
        <v>17.799999999999983</v>
      </c>
      <c r="AK412" s="275">
        <v>188</v>
      </c>
      <c r="AL412" s="275">
        <v>94.680851063829692</v>
      </c>
      <c r="AM412" s="281" t="str">
        <f t="shared" si="390"/>
        <v xml:space="preserve">  </v>
      </c>
      <c r="AN412" s="31">
        <v>94.444786244309014</v>
      </c>
      <c r="AO412" s="250">
        <v>1.0540861404330408</v>
      </c>
      <c r="AP412" s="31">
        <v>1.1160871683338234</v>
      </c>
      <c r="AQ412" s="33">
        <v>3</v>
      </c>
      <c r="AR412" s="429" t="str">
        <f t="shared" si="393"/>
        <v xml:space="preserve">  </v>
      </c>
      <c r="AS412" s="498"/>
      <c r="AT412" s="662" t="s">
        <v>178</v>
      </c>
      <c r="AU412" s="662" t="s">
        <v>178</v>
      </c>
      <c r="AV412" s="662" t="s">
        <v>178</v>
      </c>
      <c r="AW412" s="661" t="s">
        <v>2720</v>
      </c>
      <c r="AX412" s="661" t="s">
        <v>2720</v>
      </c>
      <c r="AY412" s="10"/>
      <c r="AZ412" s="334"/>
      <c r="BA412" s="662" t="s">
        <v>178</v>
      </c>
      <c r="BB412" s="662" t="s">
        <v>178</v>
      </c>
      <c r="BC412" s="662" t="s">
        <v>178</v>
      </c>
      <c r="BD412" s="661" t="s">
        <v>2720</v>
      </c>
      <c r="BE412" s="661" t="s">
        <v>2720</v>
      </c>
      <c r="BF412" s="10" t="str">
        <f t="shared" si="401"/>
        <v xml:space="preserve">  </v>
      </c>
      <c r="BG412" s="334"/>
      <c r="BH412" s="852" t="s">
        <v>178</v>
      </c>
      <c r="BI412" s="18" t="s">
        <v>1140</v>
      </c>
      <c r="BJ412" s="28">
        <v>5.7271965917407943</v>
      </c>
      <c r="BK412" s="28"/>
      <c r="BL412" s="28">
        <v>0.1</v>
      </c>
      <c r="BM412" s="28">
        <v>1</v>
      </c>
      <c r="BN412" s="31" t="str">
        <f t="shared" si="405"/>
        <v xml:space="preserve">  </v>
      </c>
      <c r="BP412" s="417" t="s">
        <v>1140</v>
      </c>
      <c r="BQ412" s="716">
        <v>8.5531116310932326E-2</v>
      </c>
      <c r="BS412" s="715">
        <v>6.0000000000000001E-3</v>
      </c>
      <c r="BT412" s="716">
        <v>0.01</v>
      </c>
      <c r="BU412" s="31" t="str">
        <f t="shared" si="406"/>
        <v xml:space="preserve">  </v>
      </c>
      <c r="BV412" s="520"/>
      <c r="BW412" s="31">
        <f t="shared" si="394"/>
        <v>1.493420296315251</v>
      </c>
      <c r="BX412" s="336"/>
      <c r="BY412" s="33">
        <v>208.63034671370917</v>
      </c>
      <c r="BZ412" s="31"/>
      <c r="CA412" s="680">
        <v>2</v>
      </c>
      <c r="CB412" s="680">
        <v>13</v>
      </c>
      <c r="CC412" s="680" t="str">
        <f t="shared" si="395"/>
        <v xml:space="preserve">  </v>
      </c>
      <c r="CD412" s="498"/>
      <c r="CE412" s="31">
        <v>19.463684784876541</v>
      </c>
      <c r="CF412" s="457"/>
      <c r="CG412" s="660">
        <v>0.5</v>
      </c>
      <c r="CH412" s="660">
        <v>3</v>
      </c>
      <c r="CI412" s="31" t="str">
        <f t="shared" si="402"/>
        <v xml:space="preserve">  </v>
      </c>
      <c r="CJ412" s="658"/>
      <c r="CK412" s="227">
        <v>1.255959398895347</v>
      </c>
      <c r="CL412" s="227"/>
      <c r="CM412" s="227">
        <v>0.6</v>
      </c>
      <c r="CN412" s="227">
        <v>0.8</v>
      </c>
      <c r="CO412" s="31" t="str">
        <f t="shared" si="396"/>
        <v xml:space="preserve">  </v>
      </c>
      <c r="CP412" s="337"/>
      <c r="CQ412" s="28">
        <v>0.11976932412146343</v>
      </c>
      <c r="CR412" s="28"/>
      <c r="CS412" s="227">
        <v>0.1</v>
      </c>
      <c r="CT412" s="464">
        <v>0.13</v>
      </c>
      <c r="CU412" s="31" t="str">
        <f t="shared" si="403"/>
        <v>E, &lt;RL</v>
      </c>
      <c r="CW412" s="336">
        <f t="shared" si="397"/>
        <v>0.60200225838613219</v>
      </c>
      <c r="CX412" s="227">
        <v>4.910928515761638</v>
      </c>
      <c r="CY412" s="227"/>
      <c r="CZ412" s="10">
        <v>1.2</v>
      </c>
      <c r="DA412" s="910">
        <v>0.7</v>
      </c>
      <c r="DB412" s="675" t="str">
        <f t="shared" si="398"/>
        <v xml:space="preserve">  </v>
      </c>
      <c r="DC412" s="922"/>
      <c r="DD412" s="28">
        <v>0.46497089138594183</v>
      </c>
      <c r="DE412" s="28"/>
      <c r="DF412" s="28">
        <v>0.2</v>
      </c>
      <c r="DG412" s="28">
        <v>0.12</v>
      </c>
      <c r="DH412" s="28" t="str">
        <f t="shared" si="404"/>
        <v xml:space="preserve">  </v>
      </c>
      <c r="DI412" s="335"/>
      <c r="DJ412" s="31">
        <f t="shared" si="399"/>
        <v>2.353889831041986</v>
      </c>
      <c r="DK412" s="550">
        <f t="shared" si="400"/>
        <v>2.3889150308641889</v>
      </c>
      <c r="DL412" s="67"/>
    </row>
    <row r="413" spans="1:116" ht="30" x14ac:dyDescent="0.25">
      <c r="A413" s="536" t="s">
        <v>2421</v>
      </c>
      <c r="B413" s="173" t="s">
        <v>1550</v>
      </c>
      <c r="C413" s="419" t="s">
        <v>584</v>
      </c>
      <c r="D413" s="419">
        <v>9</v>
      </c>
      <c r="E413" s="213">
        <v>1602686</v>
      </c>
      <c r="F413" s="421">
        <v>1</v>
      </c>
      <c r="G413" s="420">
        <v>11452800</v>
      </c>
      <c r="H413" s="420">
        <v>201603171340</v>
      </c>
      <c r="I413" s="420" t="s">
        <v>656</v>
      </c>
      <c r="J413" s="420"/>
      <c r="K413" s="164" t="s">
        <v>2557</v>
      </c>
      <c r="L413" s="163" t="s">
        <v>1660</v>
      </c>
      <c r="M413" s="419" t="s">
        <v>1103</v>
      </c>
      <c r="N413" s="419"/>
      <c r="O413" s="419"/>
      <c r="P413" s="117">
        <v>42446</v>
      </c>
      <c r="Q413" s="112">
        <v>0.56944444444444442</v>
      </c>
      <c r="R413" s="419" t="s">
        <v>1141</v>
      </c>
      <c r="S413" s="250" t="s">
        <v>1141</v>
      </c>
      <c r="T413" s="31">
        <v>133.9</v>
      </c>
      <c r="U413" s="250">
        <v>149.5</v>
      </c>
      <c r="V413" s="31">
        <v>15.599999999999994</v>
      </c>
      <c r="W413" s="457">
        <v>104</v>
      </c>
      <c r="X413" s="457">
        <v>149.99999999999994</v>
      </c>
      <c r="Y413" s="281" t="str">
        <f t="shared" si="391"/>
        <v xml:space="preserve">  </v>
      </c>
      <c r="Z413" s="250" t="s">
        <v>1141</v>
      </c>
      <c r="AA413" s="31">
        <v>133</v>
      </c>
      <c r="AB413" s="250">
        <v>149.29999999999998</v>
      </c>
      <c r="AC413" s="31">
        <v>16.299999999999983</v>
      </c>
      <c r="AD413" s="31">
        <v>104</v>
      </c>
      <c r="AE413" s="31">
        <v>156.73076923076908</v>
      </c>
      <c r="AF413" s="281" t="str">
        <f t="shared" si="392"/>
        <v xml:space="preserve">  </v>
      </c>
      <c r="AG413" s="250" t="s">
        <v>1141</v>
      </c>
      <c r="AH413" s="266">
        <v>134.1</v>
      </c>
      <c r="AI413" s="33">
        <v>149.79999999999998</v>
      </c>
      <c r="AJ413" s="275">
        <v>15.699999999999989</v>
      </c>
      <c r="AK413" s="275">
        <v>106</v>
      </c>
      <c r="AL413" s="275">
        <v>148.11320754716971</v>
      </c>
      <c r="AM413" s="281" t="str">
        <f t="shared" si="390"/>
        <v xml:space="preserve">  </v>
      </c>
      <c r="AN413" s="31">
        <v>151.6146589259796</v>
      </c>
      <c r="AO413" s="250">
        <v>4.5300038551964068</v>
      </c>
      <c r="AP413" s="31">
        <v>2.9878402835757578</v>
      </c>
      <c r="AQ413" s="33">
        <v>3</v>
      </c>
      <c r="AR413" s="429" t="str">
        <f t="shared" si="393"/>
        <v xml:space="preserve">  </v>
      </c>
      <c r="AS413" s="498"/>
      <c r="AT413" s="662" t="s">
        <v>178</v>
      </c>
      <c r="AU413" s="662" t="s">
        <v>178</v>
      </c>
      <c r="AV413" s="662" t="s">
        <v>178</v>
      </c>
      <c r="AW413" s="661" t="s">
        <v>2720</v>
      </c>
      <c r="AX413" s="661" t="s">
        <v>2720</v>
      </c>
      <c r="AY413" s="10"/>
      <c r="AZ413" s="334"/>
      <c r="BA413" s="662" t="s">
        <v>178</v>
      </c>
      <c r="BB413" s="662" t="s">
        <v>178</v>
      </c>
      <c r="BC413" s="662" t="s">
        <v>178</v>
      </c>
      <c r="BD413" s="661" t="s">
        <v>2720</v>
      </c>
      <c r="BE413" s="661" t="s">
        <v>2720</v>
      </c>
      <c r="BF413" s="10" t="str">
        <f t="shared" si="401"/>
        <v xml:space="preserve">  </v>
      </c>
      <c r="BG413" s="334"/>
      <c r="BH413" s="852" t="s">
        <v>178</v>
      </c>
      <c r="BI413" s="18" t="s">
        <v>1141</v>
      </c>
      <c r="BJ413" s="28">
        <v>2.8690409872095604</v>
      </c>
      <c r="BK413" s="28"/>
      <c r="BL413" s="28">
        <v>0.1</v>
      </c>
      <c r="BM413" s="28">
        <v>1</v>
      </c>
      <c r="BN413" s="31" t="str">
        <f t="shared" si="405"/>
        <v xml:space="preserve">  </v>
      </c>
      <c r="BP413" s="417" t="s">
        <v>1141</v>
      </c>
      <c r="BQ413" s="716">
        <v>4.3596160653382322E-2</v>
      </c>
      <c r="BS413" s="715">
        <v>6.0000000000000001E-3</v>
      </c>
      <c r="BT413" s="716">
        <v>0.01</v>
      </c>
      <c r="BU413" s="31" t="str">
        <f t="shared" si="406"/>
        <v xml:space="preserve">  </v>
      </c>
      <c r="BV413" s="520"/>
      <c r="BW413" s="31">
        <f t="shared" si="394"/>
        <v>1.519537742672129</v>
      </c>
      <c r="BX413" s="336"/>
      <c r="BY413" s="33">
        <v>166.26359304036342</v>
      </c>
      <c r="BZ413" s="31"/>
      <c r="CA413" s="680">
        <v>2</v>
      </c>
      <c r="CB413" s="680">
        <v>13</v>
      </c>
      <c r="CC413" s="680" t="str">
        <f t="shared" si="395"/>
        <v xml:space="preserve">  </v>
      </c>
      <c r="CD413" s="498"/>
      <c r="CE413" s="31">
        <v>24.939538956054506</v>
      </c>
      <c r="CF413" s="457"/>
      <c r="CG413" s="660">
        <v>0.5</v>
      </c>
      <c r="CH413" s="660">
        <v>3</v>
      </c>
      <c r="CI413" s="31" t="str">
        <f t="shared" si="402"/>
        <v xml:space="preserve">  </v>
      </c>
      <c r="CJ413" s="658"/>
      <c r="CK413" s="227">
        <v>1.3026059565508934</v>
      </c>
      <c r="CL413" s="227"/>
      <c r="CM413" s="227">
        <v>0.6</v>
      </c>
      <c r="CN413" s="227">
        <v>0.8</v>
      </c>
      <c r="CO413" s="31" t="str">
        <f t="shared" si="396"/>
        <v xml:space="preserve">  </v>
      </c>
      <c r="CP413" s="337"/>
      <c r="CQ413" s="28">
        <v>0.20415843357480326</v>
      </c>
      <c r="CR413" s="28"/>
      <c r="CS413" s="227">
        <v>0.1</v>
      </c>
      <c r="CT413" s="464">
        <v>0.13</v>
      </c>
      <c r="CU413" s="31" t="str">
        <f t="shared" si="403"/>
        <v xml:space="preserve">  </v>
      </c>
      <c r="CW413" s="336">
        <f t="shared" si="397"/>
        <v>0.78345832225258283</v>
      </c>
      <c r="CX413" s="227">
        <v>3.4188272045139119</v>
      </c>
      <c r="CY413" s="227"/>
      <c r="CZ413" s="10">
        <v>1.2</v>
      </c>
      <c r="DA413" s="910">
        <v>0.7</v>
      </c>
      <c r="DB413" s="675" t="str">
        <f t="shared" si="398"/>
        <v xml:space="preserve">  </v>
      </c>
      <c r="DC413" s="922"/>
      <c r="DD413" s="28">
        <v>0.50637346331007904</v>
      </c>
      <c r="DE413" s="28"/>
      <c r="DF413" s="28">
        <v>0.2</v>
      </c>
      <c r="DG413" s="28">
        <v>0.12</v>
      </c>
      <c r="DH413" s="28" t="str">
        <f t="shared" si="404"/>
        <v xml:space="preserve">  </v>
      </c>
      <c r="DI413" s="335"/>
      <c r="DJ413" s="31">
        <f t="shared" si="399"/>
        <v>2.0562692902251496</v>
      </c>
      <c r="DK413" s="550">
        <f t="shared" si="400"/>
        <v>2.0304042677065932</v>
      </c>
      <c r="DL413" s="67"/>
    </row>
    <row r="414" spans="1:116" ht="45" x14ac:dyDescent="0.25">
      <c r="A414" s="536" t="s">
        <v>2422</v>
      </c>
      <c r="B414" s="173" t="s">
        <v>1551</v>
      </c>
      <c r="C414" s="419" t="s">
        <v>584</v>
      </c>
      <c r="D414" s="419">
        <v>9</v>
      </c>
      <c r="E414" s="213">
        <v>1602685</v>
      </c>
      <c r="F414" s="421">
        <v>1</v>
      </c>
      <c r="G414" s="420">
        <v>11452900</v>
      </c>
      <c r="H414" s="420">
        <v>201603171420</v>
      </c>
      <c r="I414" s="420" t="s">
        <v>656</v>
      </c>
      <c r="J414" s="420"/>
      <c r="K414" s="663" t="s">
        <v>2558</v>
      </c>
      <c r="L414" s="163" t="s">
        <v>729</v>
      </c>
      <c r="M414" s="419" t="s">
        <v>1102</v>
      </c>
      <c r="N414" s="419"/>
      <c r="O414" s="419"/>
      <c r="P414" s="117">
        <v>42446</v>
      </c>
      <c r="Q414" s="112">
        <v>0.59722222222222221</v>
      </c>
      <c r="R414" s="419" t="s">
        <v>1142</v>
      </c>
      <c r="S414" s="250" t="s">
        <v>1142</v>
      </c>
      <c r="T414" s="31">
        <v>130.30000000000001</v>
      </c>
      <c r="U414" s="250">
        <v>156.20000000000002</v>
      </c>
      <c r="V414" s="31">
        <v>25.900000000000006</v>
      </c>
      <c r="W414" s="457">
        <v>112</v>
      </c>
      <c r="X414" s="457">
        <v>231.25000000000006</v>
      </c>
      <c r="Y414" s="281" t="str">
        <f t="shared" si="391"/>
        <v xml:space="preserve">  </v>
      </c>
      <c r="Z414" s="250" t="s">
        <v>1142</v>
      </c>
      <c r="AA414" s="31">
        <v>131.80000000000001</v>
      </c>
      <c r="AB414" s="250">
        <v>160.80000000000001</v>
      </c>
      <c r="AC414" s="31">
        <v>29</v>
      </c>
      <c r="AD414" s="31">
        <v>130</v>
      </c>
      <c r="AE414" s="31">
        <v>223.07692307692307</v>
      </c>
      <c r="AF414" s="281" t="str">
        <f t="shared" si="392"/>
        <v xml:space="preserve">  </v>
      </c>
      <c r="AG414" s="250" t="s">
        <v>1142</v>
      </c>
      <c r="AH414" s="266">
        <v>133</v>
      </c>
      <c r="AI414" s="33">
        <v>162.80000000000001</v>
      </c>
      <c r="AJ414" s="275">
        <v>29.800000000000011</v>
      </c>
      <c r="AK414" s="275">
        <v>122</v>
      </c>
      <c r="AL414" s="275">
        <v>244.26229508196732</v>
      </c>
      <c r="AM414" s="281" t="str">
        <f t="shared" si="390"/>
        <v xml:space="preserve">  </v>
      </c>
      <c r="AN414" s="31">
        <v>232.86307271963014</v>
      </c>
      <c r="AO414" s="250">
        <v>10.684404496608098</v>
      </c>
      <c r="AP414" s="31">
        <v>4.588277725542274</v>
      </c>
      <c r="AQ414" s="33">
        <v>3</v>
      </c>
      <c r="AR414" s="429" t="str">
        <f t="shared" si="393"/>
        <v xml:space="preserve">  </v>
      </c>
      <c r="AS414" s="498"/>
      <c r="AT414" s="662" t="s">
        <v>178</v>
      </c>
      <c r="AU414" s="662" t="s">
        <v>178</v>
      </c>
      <c r="AV414" s="662" t="s">
        <v>178</v>
      </c>
      <c r="AW414" s="661" t="s">
        <v>2720</v>
      </c>
      <c r="AX414" s="661" t="s">
        <v>2720</v>
      </c>
      <c r="AY414" s="10"/>
      <c r="AZ414" s="334"/>
      <c r="BA414" s="662" t="s">
        <v>178</v>
      </c>
      <c r="BB414" s="662" t="s">
        <v>178</v>
      </c>
      <c r="BC414" s="662" t="s">
        <v>178</v>
      </c>
      <c r="BD414" s="661" t="s">
        <v>2720</v>
      </c>
      <c r="BE414" s="661" t="s">
        <v>2720</v>
      </c>
      <c r="BF414" s="10" t="str">
        <f t="shared" si="401"/>
        <v xml:space="preserve">  </v>
      </c>
      <c r="BG414" s="334"/>
      <c r="BH414" s="852" t="s">
        <v>178</v>
      </c>
      <c r="BI414" s="18" t="s">
        <v>1142</v>
      </c>
      <c r="BJ414" s="28">
        <v>2.8080493110673892</v>
      </c>
      <c r="BK414" s="28"/>
      <c r="BL414" s="28">
        <v>0.1</v>
      </c>
      <c r="BM414" s="28">
        <v>1</v>
      </c>
      <c r="BN414" s="31" t="str">
        <f t="shared" si="405"/>
        <v xml:space="preserve">  </v>
      </c>
      <c r="BP414" s="417" t="s">
        <v>1142</v>
      </c>
      <c r="BQ414" s="716">
        <v>5.4242700599894146E-2</v>
      </c>
      <c r="BS414" s="715">
        <v>6.0000000000000001E-3</v>
      </c>
      <c r="BT414" s="716">
        <v>0.01</v>
      </c>
      <c r="BU414" s="31" t="str">
        <f t="shared" si="406"/>
        <v xml:space="preserve">  </v>
      </c>
      <c r="BV414" s="520"/>
      <c r="BW414" s="31">
        <f t="shared" si="394"/>
        <v>1.9316861846445117</v>
      </c>
      <c r="BX414" s="336"/>
      <c r="BY414" s="33">
        <v>131.49039266991289</v>
      </c>
      <c r="BZ414" s="31"/>
      <c r="CA414" s="680">
        <v>2</v>
      </c>
      <c r="CB414" s="680">
        <v>13</v>
      </c>
      <c r="CC414" s="680" t="str">
        <f t="shared" si="395"/>
        <v xml:space="preserve">  </v>
      </c>
      <c r="CD414" s="498"/>
      <c r="CE414" s="31">
        <v>30.407153304917362</v>
      </c>
      <c r="CF414" s="457"/>
      <c r="CG414" s="660">
        <v>0.5</v>
      </c>
      <c r="CH414" s="660">
        <v>3</v>
      </c>
      <c r="CI414" s="31" t="str">
        <f t="shared" si="402"/>
        <v xml:space="preserve">  </v>
      </c>
      <c r="CJ414" s="658"/>
      <c r="CK414" s="227">
        <v>1.2305953371561227</v>
      </c>
      <c r="CL414" s="227"/>
      <c r="CM414" s="227">
        <v>0.6</v>
      </c>
      <c r="CN414" s="227">
        <v>0.8</v>
      </c>
      <c r="CO414" s="31" t="str">
        <f t="shared" si="396"/>
        <v xml:space="preserve">  </v>
      </c>
      <c r="CP414" s="337"/>
      <c r="CQ414" s="28">
        <v>0.27451742136559654</v>
      </c>
      <c r="CR414" s="28"/>
      <c r="CS414" s="227">
        <v>0.1</v>
      </c>
      <c r="CT414" s="464">
        <v>0.13</v>
      </c>
      <c r="CU414" s="31" t="str">
        <f t="shared" si="403"/>
        <v xml:space="preserve">  </v>
      </c>
      <c r="CW414" s="336">
        <f t="shared" si="397"/>
        <v>0.93588231974129821</v>
      </c>
      <c r="CX414" s="227">
        <v>2.624597260454733</v>
      </c>
      <c r="CY414" s="227"/>
      <c r="CZ414" s="10">
        <v>1.2</v>
      </c>
      <c r="DA414" s="910">
        <v>0.7</v>
      </c>
      <c r="DB414" s="675" t="str">
        <f t="shared" si="398"/>
        <v xml:space="preserve">  </v>
      </c>
      <c r="DC414" s="922"/>
      <c r="DD414" s="28">
        <v>0.6410901505045169</v>
      </c>
      <c r="DE414" s="28"/>
      <c r="DF414" s="28">
        <v>0.2</v>
      </c>
      <c r="DG414" s="28">
        <v>0.12</v>
      </c>
      <c r="DH414" s="28" t="str">
        <f t="shared" si="404"/>
        <v xml:space="preserve">  </v>
      </c>
      <c r="DI414" s="335"/>
      <c r="DJ414" s="31">
        <f t="shared" si="399"/>
        <v>1.9960372823917216</v>
      </c>
      <c r="DK414" s="550">
        <f t="shared" si="400"/>
        <v>2.1083530709888634</v>
      </c>
      <c r="DL414" s="67"/>
    </row>
    <row r="415" spans="1:116" ht="15" x14ac:dyDescent="0.25">
      <c r="A415" s="536" t="s">
        <v>2423</v>
      </c>
      <c r="B415" s="173" t="s">
        <v>1552</v>
      </c>
      <c r="C415" s="419" t="s">
        <v>586</v>
      </c>
      <c r="D415" s="102">
        <v>2</v>
      </c>
      <c r="E415" s="213"/>
      <c r="F415" s="421">
        <v>4</v>
      </c>
      <c r="G415" s="420"/>
      <c r="H415" s="420"/>
      <c r="I415" s="420" t="s">
        <v>656</v>
      </c>
      <c r="J415" s="420"/>
      <c r="K415" s="663" t="s">
        <v>124</v>
      </c>
      <c r="L415" s="163"/>
      <c r="M415" s="419" t="s">
        <v>682</v>
      </c>
      <c r="N415" s="419"/>
      <c r="O415" s="419" t="s">
        <v>1643</v>
      </c>
      <c r="P415" s="117"/>
      <c r="Q415" s="112"/>
      <c r="R415" s="419" t="s">
        <v>1144</v>
      </c>
      <c r="S415" s="464"/>
      <c r="T415" s="31"/>
      <c r="U415" s="251"/>
      <c r="V415" s="31"/>
      <c r="W415" s="464"/>
      <c r="X415" s="457"/>
      <c r="Y415" s="281" t="str">
        <f t="shared" si="391"/>
        <v>&lt;MDL</v>
      </c>
      <c r="Z415" s="31"/>
      <c r="AA415" s="237"/>
      <c r="AB415" s="251"/>
      <c r="AC415" s="237"/>
      <c r="AD415" s="31"/>
      <c r="AE415" s="31"/>
      <c r="AF415" s="281" t="str">
        <f t="shared" si="392"/>
        <v>&lt;MDL</v>
      </c>
      <c r="AG415" s="31"/>
      <c r="AH415" s="33"/>
      <c r="AI415" s="266"/>
      <c r="AJ415" s="33"/>
      <c r="AK415" s="33"/>
      <c r="AL415" s="33"/>
      <c r="AM415" s="281" t="str">
        <f t="shared" si="390"/>
        <v>&lt;MDL</v>
      </c>
      <c r="AN415" s="33"/>
      <c r="AO415" s="33"/>
      <c r="AP415" s="33"/>
      <c r="AQ415" s="237"/>
      <c r="AR415" s="429" t="str">
        <f t="shared" si="393"/>
        <v>&lt;MDL</v>
      </c>
      <c r="AS415" s="498"/>
      <c r="AT415" s="662" t="s">
        <v>178</v>
      </c>
      <c r="AU415" s="662" t="s">
        <v>178</v>
      </c>
      <c r="AV415" s="662" t="s">
        <v>178</v>
      </c>
      <c r="AW415" s="661" t="s">
        <v>2720</v>
      </c>
      <c r="AX415" s="661" t="s">
        <v>2720</v>
      </c>
      <c r="AY415" s="10"/>
      <c r="AZ415" s="334"/>
      <c r="BA415" s="662" t="s">
        <v>178</v>
      </c>
      <c r="BB415" s="662" t="s">
        <v>178</v>
      </c>
      <c r="BC415" s="662" t="s">
        <v>178</v>
      </c>
      <c r="BD415" s="661" t="s">
        <v>2720</v>
      </c>
      <c r="BE415" s="661" t="s">
        <v>2720</v>
      </c>
      <c r="BF415" s="10" t="str">
        <f t="shared" si="401"/>
        <v xml:space="preserve">  </v>
      </c>
      <c r="BG415" s="334"/>
      <c r="BH415" s="852" t="s">
        <v>178</v>
      </c>
      <c r="BI415" s="694" t="s">
        <v>2720</v>
      </c>
      <c r="BJ415" s="479" t="s">
        <v>2720</v>
      </c>
      <c r="BK415" s="479" t="s">
        <v>2720</v>
      </c>
      <c r="BL415" s="479" t="s">
        <v>2720</v>
      </c>
      <c r="BM415" s="479" t="s">
        <v>2720</v>
      </c>
      <c r="BN415" s="479" t="s">
        <v>2720</v>
      </c>
      <c r="BP415" s="479" t="s">
        <v>2720</v>
      </c>
      <c r="BQ415" s="742" t="s">
        <v>2720</v>
      </c>
      <c r="BR415" s="742" t="s">
        <v>2720</v>
      </c>
      <c r="BS415" s="742" t="s">
        <v>2720</v>
      </c>
      <c r="BT415" s="742" t="s">
        <v>2720</v>
      </c>
      <c r="BU415" s="479" t="s">
        <v>2720</v>
      </c>
      <c r="BV415" s="520"/>
      <c r="BW415" s="661" t="s">
        <v>2720</v>
      </c>
      <c r="BX415" s="793"/>
      <c r="BY415" s="742" t="s">
        <v>2720</v>
      </c>
      <c r="BZ415" s="742" t="s">
        <v>2720</v>
      </c>
      <c r="CA415" s="742" t="s">
        <v>2720</v>
      </c>
      <c r="CB415" s="742" t="s">
        <v>2720</v>
      </c>
      <c r="CC415" s="742" t="s">
        <v>2720</v>
      </c>
      <c r="CD415" s="816" t="s">
        <v>2720</v>
      </c>
      <c r="CE415" s="742" t="s">
        <v>2720</v>
      </c>
      <c r="CF415" s="742" t="s">
        <v>2720</v>
      </c>
      <c r="CG415" s="742" t="s">
        <v>2720</v>
      </c>
      <c r="CH415" s="742" t="s">
        <v>2720</v>
      </c>
      <c r="CI415" s="742" t="s">
        <v>2720</v>
      </c>
      <c r="CJ415" s="742" t="s">
        <v>2720</v>
      </c>
      <c r="CK415" s="227" t="s">
        <v>2667</v>
      </c>
      <c r="CL415" s="227"/>
      <c r="CM415" s="227"/>
      <c r="CN415" s="227"/>
      <c r="CO415" s="31" t="s">
        <v>79</v>
      </c>
      <c r="CP415" s="337" t="s">
        <v>3085</v>
      </c>
      <c r="CQ415" s="840">
        <v>2.2789504481926594E-2</v>
      </c>
      <c r="CR415" s="28"/>
      <c r="CS415" s="227">
        <v>0.1</v>
      </c>
      <c r="CT415" s="464">
        <v>0.13</v>
      </c>
      <c r="CU415" s="31" t="str">
        <f t="shared" si="403"/>
        <v>&lt;MDL</v>
      </c>
      <c r="CX415" s="479" t="s">
        <v>2720</v>
      </c>
      <c r="CY415" s="479" t="s">
        <v>2720</v>
      </c>
      <c r="CZ415" s="31" t="s">
        <v>2720</v>
      </c>
      <c r="DA415" s="910" t="s">
        <v>2720</v>
      </c>
      <c r="DB415" s="742" t="s">
        <v>2720</v>
      </c>
      <c r="DC415" s="926"/>
      <c r="DD415" s="479" t="s">
        <v>2720</v>
      </c>
      <c r="DE415" s="479" t="s">
        <v>2720</v>
      </c>
      <c r="DF415" s="479" t="s">
        <v>2720</v>
      </c>
      <c r="DG415" s="479" t="s">
        <v>2720</v>
      </c>
      <c r="DH415" s="479" t="s">
        <v>2720</v>
      </c>
      <c r="DI415" s="335"/>
      <c r="DJ415" s="820" t="s">
        <v>2720</v>
      </c>
      <c r="DK415" s="895" t="s">
        <v>2720</v>
      </c>
      <c r="DL415" s="67"/>
    </row>
    <row r="416" spans="1:116" ht="45" x14ac:dyDescent="0.25">
      <c r="A416" s="536" t="s">
        <v>2424</v>
      </c>
      <c r="B416" s="173" t="s">
        <v>1695</v>
      </c>
      <c r="C416" s="419" t="s">
        <v>584</v>
      </c>
      <c r="D416" s="419">
        <v>9</v>
      </c>
      <c r="E416" s="213">
        <v>1603009</v>
      </c>
      <c r="F416" s="421">
        <v>1</v>
      </c>
      <c r="G416" s="420">
        <v>11452900</v>
      </c>
      <c r="H416" s="420">
        <v>201604061300</v>
      </c>
      <c r="I416" s="420" t="s">
        <v>656</v>
      </c>
      <c r="J416" s="420"/>
      <c r="K416" s="663" t="s">
        <v>2558</v>
      </c>
      <c r="L416" s="163" t="s">
        <v>729</v>
      </c>
      <c r="M416" s="419" t="s">
        <v>1102</v>
      </c>
      <c r="N416" s="419"/>
      <c r="O416" s="419"/>
      <c r="P416" s="117">
        <v>42466</v>
      </c>
      <c r="Q416" s="112">
        <v>0.54166666666666663</v>
      </c>
      <c r="R416" s="419" t="s">
        <v>1553</v>
      </c>
      <c r="S416" s="464"/>
      <c r="T416" s="31">
        <v>123.9</v>
      </c>
      <c r="U416" s="251">
        <v>129</v>
      </c>
      <c r="V416" s="31">
        <v>5.0999999999999943</v>
      </c>
      <c r="W416" s="464">
        <v>176</v>
      </c>
      <c r="X416" s="457">
        <v>28.977272727272698</v>
      </c>
      <c r="Y416" s="281" t="str">
        <f t="shared" si="391"/>
        <v xml:space="preserve">  </v>
      </c>
      <c r="Z416" s="419" t="s">
        <v>1553</v>
      </c>
      <c r="AA416" s="237">
        <v>126.9</v>
      </c>
      <c r="AB416" s="251">
        <v>133.70000000000002</v>
      </c>
      <c r="AC416" s="237">
        <v>6.8000000000000114</v>
      </c>
      <c r="AD416" s="31">
        <v>224</v>
      </c>
      <c r="AE416" s="31">
        <v>30.357142857142907</v>
      </c>
      <c r="AF416" s="281" t="str">
        <f t="shared" si="392"/>
        <v xml:space="preserve">  </v>
      </c>
      <c r="AG416" s="419" t="s">
        <v>1553</v>
      </c>
      <c r="AH416" s="33">
        <v>125.8</v>
      </c>
      <c r="AI416" s="266">
        <v>131.80000000000001</v>
      </c>
      <c r="AJ416" s="33">
        <v>6.0000000000000142</v>
      </c>
      <c r="AK416" s="33">
        <v>210</v>
      </c>
      <c r="AL416" s="33">
        <v>28.57142857142864</v>
      </c>
      <c r="AM416" s="281" t="str">
        <f t="shared" si="390"/>
        <v xml:space="preserve">  </v>
      </c>
      <c r="AN416" s="33">
        <v>29.301948051948084</v>
      </c>
      <c r="AO416" s="33">
        <v>0.93608462619081789</v>
      </c>
      <c r="AP416" s="33">
        <v>3.194615677194145</v>
      </c>
      <c r="AQ416" s="237">
        <v>3</v>
      </c>
      <c r="AR416" s="429" t="str">
        <f t="shared" si="393"/>
        <v xml:space="preserve">  </v>
      </c>
      <c r="AS416" s="498"/>
      <c r="AT416" s="662" t="s">
        <v>178</v>
      </c>
      <c r="AU416" s="662" t="s">
        <v>178</v>
      </c>
      <c r="AV416" s="662" t="s">
        <v>178</v>
      </c>
      <c r="AW416" s="661" t="s">
        <v>2720</v>
      </c>
      <c r="AX416" s="661" t="s">
        <v>2720</v>
      </c>
      <c r="AY416" s="10"/>
      <c r="AZ416" s="334"/>
      <c r="BA416" s="662" t="s">
        <v>178</v>
      </c>
      <c r="BB416" s="662" t="s">
        <v>178</v>
      </c>
      <c r="BC416" s="662" t="s">
        <v>178</v>
      </c>
      <c r="BD416" s="661" t="s">
        <v>2720</v>
      </c>
      <c r="BE416" s="661" t="s">
        <v>2720</v>
      </c>
      <c r="BF416" s="10" t="str">
        <f t="shared" si="401"/>
        <v xml:space="preserve">  </v>
      </c>
      <c r="BG416" s="334"/>
      <c r="BH416" s="852" t="s">
        <v>178</v>
      </c>
      <c r="BI416" s="18" t="s">
        <v>1553</v>
      </c>
      <c r="BJ416" s="28">
        <v>2.8272061456189879</v>
      </c>
      <c r="BK416" s="28">
        <v>3.5112510290708165E-2</v>
      </c>
      <c r="BL416" s="28">
        <v>0.1</v>
      </c>
      <c r="BM416" s="28">
        <v>1</v>
      </c>
      <c r="BN416" s="31" t="str">
        <f t="shared" si="405"/>
        <v xml:space="preserve">  </v>
      </c>
      <c r="BP416" s="417" t="s">
        <v>1553</v>
      </c>
      <c r="BQ416" s="716">
        <v>0.20164293844556208</v>
      </c>
      <c r="BR416" s="716">
        <v>8.1283871499618493E-3</v>
      </c>
      <c r="BS416" s="715">
        <v>6.0000000000000001E-3</v>
      </c>
      <c r="BT416" s="716">
        <v>0.01</v>
      </c>
      <c r="BU416" s="31" t="str">
        <f t="shared" ref="BU416:BU447" si="407">IF(BQ416&lt;BS416,"&lt;MDL",IF(BQ416&lt;BT416,"E, &lt;RL",IF(BQ416&gt;BT416,"  ",)))</f>
        <v xml:space="preserve">  </v>
      </c>
      <c r="BV416" s="520"/>
      <c r="BW416" s="31">
        <f t="shared" ref="BW416:BW447" si="408">BQ416/BJ416*100</f>
        <v>7.1322333094820864</v>
      </c>
      <c r="BX416" s="336"/>
      <c r="BY416" s="33">
        <v>195.93843848831085</v>
      </c>
      <c r="BZ416" s="31"/>
      <c r="CA416" s="680">
        <v>2</v>
      </c>
      <c r="CB416" s="680">
        <v>13</v>
      </c>
      <c r="CC416" s="680" t="str">
        <f t="shared" ref="CC416:CC419" si="409">IF(BY416&lt;CA416,"&lt;MDL",IF(BY416&lt;CB416,"E, &lt;RL",IF(BY416&gt;CB416,"  ",)))</f>
        <v xml:space="preserve">  </v>
      </c>
      <c r="CD416" s="498"/>
      <c r="CE416" s="31">
        <v>5.6777615698317287</v>
      </c>
      <c r="CF416" s="457"/>
      <c r="CG416" s="660">
        <v>0.5</v>
      </c>
      <c r="CH416" s="660">
        <v>3</v>
      </c>
      <c r="CI416" s="31" t="str">
        <f t="shared" si="402"/>
        <v xml:space="preserve">  </v>
      </c>
      <c r="CJ416" s="658"/>
      <c r="CK416" s="227">
        <v>16.935685364626643</v>
      </c>
      <c r="CL416" s="227"/>
      <c r="CM416" s="227">
        <v>0.6</v>
      </c>
      <c r="CN416" s="227">
        <v>0.8</v>
      </c>
      <c r="CO416" s="31" t="str">
        <f t="shared" si="396"/>
        <v xml:space="preserve">  </v>
      </c>
      <c r="CP416" s="337"/>
      <c r="CQ416" s="28">
        <v>0.51411901999759457</v>
      </c>
      <c r="CR416" s="28"/>
      <c r="CS416" s="227">
        <v>0.1</v>
      </c>
      <c r="CT416" s="464">
        <v>0.13</v>
      </c>
      <c r="CU416" s="31" t="str">
        <f t="shared" si="403"/>
        <v xml:space="preserve">  </v>
      </c>
      <c r="CW416" s="336">
        <f>CK416/BY416*100</f>
        <v>8.6433705888888053</v>
      </c>
      <c r="CX416" s="227">
        <v>9.203175129281103</v>
      </c>
      <c r="CY416" s="227"/>
      <c r="CZ416" s="10">
        <v>1.2</v>
      </c>
      <c r="DA416" s="910">
        <v>0.7</v>
      </c>
      <c r="DB416" s="675" t="str">
        <f t="shared" ref="DB416:DB419" si="410">IF(CX416&lt;DA416,"&lt;MDL",IF(CX416&lt;CZ416,"E, &lt;RL",IF(CX416&gt;CZ416,"  ",)))</f>
        <v xml:space="preserve">  </v>
      </c>
      <c r="DC416" s="922"/>
      <c r="DD416" s="28">
        <v>0.26294786083660354</v>
      </c>
      <c r="DE416" s="28"/>
      <c r="DF416" s="28">
        <v>0.2</v>
      </c>
      <c r="DG416" s="28">
        <v>0.12</v>
      </c>
      <c r="DH416" s="28" t="str">
        <f t="shared" ref="DH416:DH421" si="411">IF(DD416&lt;DG416,"&lt;MDL",IF(DD416&lt;DF416,"E, &lt;RL",IF(DD416&gt;DF416,"  ",)))</f>
        <v xml:space="preserve">  </v>
      </c>
      <c r="DI416" s="335"/>
      <c r="DJ416" s="31">
        <f>CX416/BY416*100</f>
        <v>4.6969727840462197</v>
      </c>
      <c r="DK416" s="550">
        <f>100*DD416/CE416</f>
        <v>4.6311888514965682</v>
      </c>
      <c r="DL416" s="67"/>
    </row>
    <row r="417" spans="1:116" ht="45" x14ac:dyDescent="0.25">
      <c r="A417" s="536" t="s">
        <v>2425</v>
      </c>
      <c r="B417" s="173" t="s">
        <v>1696</v>
      </c>
      <c r="C417" s="419" t="s">
        <v>584</v>
      </c>
      <c r="D417" s="419">
        <v>7</v>
      </c>
      <c r="E417" s="213">
        <v>1603008</v>
      </c>
      <c r="F417" s="421">
        <v>1</v>
      </c>
      <c r="G417" s="420">
        <v>11452600</v>
      </c>
      <c r="H417" s="420">
        <v>201604071200</v>
      </c>
      <c r="I417" s="420" t="s">
        <v>656</v>
      </c>
      <c r="J417" s="420"/>
      <c r="K417" s="663" t="s">
        <v>2556</v>
      </c>
      <c r="L417" s="163" t="s">
        <v>1658</v>
      </c>
      <c r="M417" s="419" t="s">
        <v>1101</v>
      </c>
      <c r="N417" s="419"/>
      <c r="O417" s="419"/>
      <c r="P417" s="117">
        <v>42467</v>
      </c>
      <c r="Q417" s="112">
        <v>0.5</v>
      </c>
      <c r="R417" s="419" t="s">
        <v>1554</v>
      </c>
      <c r="S417" s="464"/>
      <c r="T417" s="31">
        <v>125.2</v>
      </c>
      <c r="U417" s="251">
        <v>139.19999999999999</v>
      </c>
      <c r="V417" s="31">
        <v>13.999999999999986</v>
      </c>
      <c r="W417" s="464">
        <v>252</v>
      </c>
      <c r="X417" s="457">
        <v>55.5555555555555</v>
      </c>
      <c r="Y417" s="281" t="str">
        <f t="shared" si="391"/>
        <v xml:space="preserve">  </v>
      </c>
      <c r="Z417" s="419" t="s">
        <v>1554</v>
      </c>
      <c r="AA417" s="237">
        <v>125.2</v>
      </c>
      <c r="AB417" s="251">
        <v>137.1</v>
      </c>
      <c r="AC417" s="237">
        <v>11.899999999999991</v>
      </c>
      <c r="AD417" s="31">
        <v>224</v>
      </c>
      <c r="AE417" s="31">
        <v>53.124999999999957</v>
      </c>
      <c r="AF417" s="281" t="str">
        <f t="shared" si="392"/>
        <v xml:space="preserve">  </v>
      </c>
      <c r="AG417" s="419" t="s">
        <v>1554</v>
      </c>
      <c r="AH417" s="33">
        <v>125</v>
      </c>
      <c r="AI417" s="266">
        <v>140.6</v>
      </c>
      <c r="AJ417" s="33">
        <v>15.599999999999994</v>
      </c>
      <c r="AK417" s="33">
        <v>270</v>
      </c>
      <c r="AL417" s="33">
        <v>57.77777777777775</v>
      </c>
      <c r="AM417" s="281" t="str">
        <f t="shared" si="390"/>
        <v xml:space="preserve">  </v>
      </c>
      <c r="AN417" s="33">
        <v>55.486111111111065</v>
      </c>
      <c r="AO417" s="33">
        <v>2.3271661222383462</v>
      </c>
      <c r="AP417" s="33">
        <v>4.1941416971504646</v>
      </c>
      <c r="AQ417" s="237">
        <v>3</v>
      </c>
      <c r="AR417" s="429" t="str">
        <f t="shared" si="393"/>
        <v xml:space="preserve">  </v>
      </c>
      <c r="AS417" s="498"/>
      <c r="AT417" s="662" t="s">
        <v>178</v>
      </c>
      <c r="AU417" s="662" t="s">
        <v>178</v>
      </c>
      <c r="AV417" s="662" t="s">
        <v>178</v>
      </c>
      <c r="AW417" s="661" t="s">
        <v>2720</v>
      </c>
      <c r="AX417" s="661" t="s">
        <v>2720</v>
      </c>
      <c r="AY417" s="10"/>
      <c r="AZ417" s="334"/>
      <c r="BA417" s="662" t="s">
        <v>178</v>
      </c>
      <c r="BB417" s="662" t="s">
        <v>178</v>
      </c>
      <c r="BC417" s="662" t="s">
        <v>178</v>
      </c>
      <c r="BD417" s="661" t="s">
        <v>2720</v>
      </c>
      <c r="BE417" s="661" t="s">
        <v>2720</v>
      </c>
      <c r="BF417" s="10" t="str">
        <f t="shared" si="401"/>
        <v xml:space="preserve">  </v>
      </c>
      <c r="BG417" s="334"/>
      <c r="BH417" s="852" t="s">
        <v>178</v>
      </c>
      <c r="BI417" s="18" t="s">
        <v>1554</v>
      </c>
      <c r="BJ417" s="28">
        <v>1.1344673033230472</v>
      </c>
      <c r="BK417" s="28"/>
      <c r="BL417" s="28">
        <v>0.1</v>
      </c>
      <c r="BM417" s="28">
        <v>1</v>
      </c>
      <c r="BN417" s="31" t="str">
        <f t="shared" si="405"/>
        <v xml:space="preserve">  </v>
      </c>
      <c r="BP417" s="417" t="s">
        <v>1554</v>
      </c>
      <c r="BQ417" s="716">
        <v>5.8869773746820987E-2</v>
      </c>
      <c r="BS417" s="715">
        <v>6.0000000000000001E-3</v>
      </c>
      <c r="BT417" s="716">
        <v>0.01</v>
      </c>
      <c r="BU417" s="31" t="str">
        <f t="shared" si="407"/>
        <v xml:space="preserve">  </v>
      </c>
      <c r="BV417" s="520"/>
      <c r="BW417" s="31">
        <f t="shared" si="408"/>
        <v>5.1891996864415066</v>
      </c>
      <c r="BX417" s="336"/>
      <c r="BY417" s="33">
        <v>148.99293753585715</v>
      </c>
      <c r="BZ417" s="31"/>
      <c r="CA417" s="680">
        <v>2</v>
      </c>
      <c r="CB417" s="680">
        <v>13</v>
      </c>
      <c r="CC417" s="680" t="str">
        <f t="shared" si="409"/>
        <v xml:space="preserve">  </v>
      </c>
      <c r="CD417" s="498"/>
      <c r="CE417" s="31">
        <v>8.2773854186587226</v>
      </c>
      <c r="CF417" s="457"/>
      <c r="CG417" s="660">
        <v>0.5</v>
      </c>
      <c r="CH417" s="660">
        <v>3</v>
      </c>
      <c r="CI417" s="31" t="str">
        <f t="shared" si="402"/>
        <v xml:space="preserve">  </v>
      </c>
      <c r="CJ417" s="658"/>
      <c r="CK417" s="227">
        <v>8.9298490061332885</v>
      </c>
      <c r="CL417" s="227"/>
      <c r="CM417" s="227">
        <v>0.6</v>
      </c>
      <c r="CN417" s="227">
        <v>0.8</v>
      </c>
      <c r="CO417" s="31" t="str">
        <f t="shared" si="396"/>
        <v xml:space="preserve">  </v>
      </c>
      <c r="CP417" s="337"/>
      <c r="CQ417" s="28">
        <v>0.47439822845083068</v>
      </c>
      <c r="CR417" s="28"/>
      <c r="CS417" s="227">
        <v>0.1</v>
      </c>
      <c r="CT417" s="464">
        <v>0.13</v>
      </c>
      <c r="CU417" s="31" t="str">
        <f t="shared" si="403"/>
        <v xml:space="preserve">  </v>
      </c>
      <c r="CW417" s="336">
        <f>CK417/BY417*100</f>
        <v>5.9934713375150421</v>
      </c>
      <c r="CX417" s="227">
        <v>5.6146691770150117</v>
      </c>
      <c r="CY417" s="227"/>
      <c r="CZ417" s="10">
        <v>1.2</v>
      </c>
      <c r="DA417" s="910">
        <v>0.7</v>
      </c>
      <c r="DB417" s="675" t="str">
        <f t="shared" si="410"/>
        <v xml:space="preserve">  </v>
      </c>
      <c r="DC417" s="922"/>
      <c r="DD417" s="28">
        <v>0.32440310800531164</v>
      </c>
      <c r="DE417" s="28"/>
      <c r="DF417" s="28">
        <v>0.2</v>
      </c>
      <c r="DG417" s="28">
        <v>0.12</v>
      </c>
      <c r="DH417" s="28" t="str">
        <f t="shared" si="411"/>
        <v xml:space="preserve">  </v>
      </c>
      <c r="DI417" s="335"/>
      <c r="DJ417" s="31">
        <f>CX417/BY417*100</f>
        <v>3.768412966328532</v>
      </c>
      <c r="DK417" s="550">
        <f>100*DD417/CE417</f>
        <v>3.9191494849816757</v>
      </c>
      <c r="DL417" s="67"/>
    </row>
    <row r="418" spans="1:116" ht="45" x14ac:dyDescent="0.25">
      <c r="A418" s="536" t="s">
        <v>2426</v>
      </c>
      <c r="B418" s="169" t="s">
        <v>1697</v>
      </c>
      <c r="C418" s="104" t="s">
        <v>585</v>
      </c>
      <c r="D418" s="104">
        <v>7</v>
      </c>
      <c r="E418" s="218">
        <v>1600737</v>
      </c>
      <c r="F418" s="421">
        <v>4</v>
      </c>
      <c r="G418" s="103">
        <v>11452600</v>
      </c>
      <c r="H418" s="103">
        <v>201604071201</v>
      </c>
      <c r="I418" s="420" t="s">
        <v>656</v>
      </c>
      <c r="J418" s="103"/>
      <c r="K418" s="663" t="s">
        <v>2556</v>
      </c>
      <c r="L418" s="212" t="s">
        <v>1658</v>
      </c>
      <c r="M418" s="104" t="s">
        <v>1101</v>
      </c>
      <c r="N418" s="104"/>
      <c r="O418" s="104" t="s">
        <v>40</v>
      </c>
      <c r="P418" s="158">
        <v>42467</v>
      </c>
      <c r="Q418" s="113">
        <v>0.50069444444444444</v>
      </c>
      <c r="R418" s="104" t="s">
        <v>1555</v>
      </c>
      <c r="S418" s="125"/>
      <c r="T418" s="105">
        <v>125.1</v>
      </c>
      <c r="U418" s="254">
        <v>132.70000000000002</v>
      </c>
      <c r="V418" s="105">
        <v>7.6000000000000227</v>
      </c>
      <c r="W418" s="125">
        <v>176</v>
      </c>
      <c r="X418" s="107">
        <v>43.181818181818315</v>
      </c>
      <c r="Y418" s="281" t="str">
        <f t="shared" si="391"/>
        <v xml:space="preserve">  </v>
      </c>
      <c r="Z418" s="104" t="s">
        <v>1555</v>
      </c>
      <c r="AA418" s="238">
        <v>125.1</v>
      </c>
      <c r="AB418" s="254">
        <v>130.5</v>
      </c>
      <c r="AC418" s="238">
        <v>5.4000000000000057</v>
      </c>
      <c r="AD418" s="105">
        <v>116</v>
      </c>
      <c r="AE418" s="105">
        <v>46.551724137931082</v>
      </c>
      <c r="AF418" s="281" t="str">
        <f t="shared" si="392"/>
        <v xml:space="preserve">  </v>
      </c>
      <c r="AG418" s="104" t="s">
        <v>1555</v>
      </c>
      <c r="AH418" s="109">
        <v>125.4</v>
      </c>
      <c r="AI418" s="267">
        <v>130.6</v>
      </c>
      <c r="AJ418" s="109">
        <v>5.1999999999999886</v>
      </c>
      <c r="AK418" s="109">
        <v>116</v>
      </c>
      <c r="AL418" s="109">
        <v>44.827586206896449</v>
      </c>
      <c r="AM418" s="281" t="str">
        <f t="shared" si="390"/>
        <v xml:space="preserve">  </v>
      </c>
      <c r="AN418" s="109">
        <v>44.853709508881956</v>
      </c>
      <c r="AO418" s="109">
        <v>1.6851048508745812</v>
      </c>
      <c r="AP418" s="109">
        <v>3.7568907216935892</v>
      </c>
      <c r="AQ418" s="238">
        <v>3</v>
      </c>
      <c r="AR418" s="429" t="str">
        <f t="shared" si="393"/>
        <v xml:space="preserve">  </v>
      </c>
      <c r="AS418" s="500"/>
      <c r="AT418" s="662" t="s">
        <v>178</v>
      </c>
      <c r="AU418" s="662" t="s">
        <v>178</v>
      </c>
      <c r="AV418" s="662" t="s">
        <v>178</v>
      </c>
      <c r="AW418" s="661" t="s">
        <v>2720</v>
      </c>
      <c r="AX418" s="661" t="s">
        <v>2720</v>
      </c>
      <c r="AY418" s="10"/>
      <c r="AZ418" s="334"/>
      <c r="BA418" s="662" t="s">
        <v>178</v>
      </c>
      <c r="BB418" s="662" t="s">
        <v>178</v>
      </c>
      <c r="BC418" s="662" t="s">
        <v>178</v>
      </c>
      <c r="BD418" s="661" t="s">
        <v>2720</v>
      </c>
      <c r="BE418" s="661" t="s">
        <v>2720</v>
      </c>
      <c r="BF418" s="10" t="str">
        <f t="shared" si="401"/>
        <v xml:space="preserve">  </v>
      </c>
      <c r="BG418" s="334"/>
      <c r="BH418" s="852" t="s">
        <v>178</v>
      </c>
      <c r="BI418" s="18" t="s">
        <v>1555</v>
      </c>
      <c r="BJ418" s="28">
        <v>1.1440405713531678</v>
      </c>
      <c r="BK418" s="28"/>
      <c r="BL418" s="28">
        <v>0.1</v>
      </c>
      <c r="BM418" s="28">
        <v>1</v>
      </c>
      <c r="BN418" s="31" t="str">
        <f t="shared" si="405"/>
        <v xml:space="preserve">  </v>
      </c>
      <c r="BP418" s="159" t="s">
        <v>1555</v>
      </c>
      <c r="BQ418" s="733">
        <v>5.2909552627667299E-2</v>
      </c>
      <c r="BR418" s="733"/>
      <c r="BS418" s="715">
        <v>6.0000000000000001E-3</v>
      </c>
      <c r="BT418" s="716">
        <v>0.01</v>
      </c>
      <c r="BU418" s="31" t="str">
        <f t="shared" si="407"/>
        <v xml:space="preserve">  </v>
      </c>
      <c r="BV418" s="520"/>
      <c r="BW418" s="105">
        <f t="shared" si="408"/>
        <v>4.6247968780587945</v>
      </c>
      <c r="BX418" s="771"/>
      <c r="BY418" s="33">
        <v>156.77959944388485</v>
      </c>
      <c r="BZ418" s="31"/>
      <c r="CA418" s="680">
        <v>2</v>
      </c>
      <c r="CB418" s="680">
        <v>13</v>
      </c>
      <c r="CC418" s="680" t="str">
        <f t="shared" si="409"/>
        <v xml:space="preserve">  </v>
      </c>
      <c r="CD418" s="498"/>
      <c r="CE418" s="31">
        <v>6.7700281578041386</v>
      </c>
      <c r="CF418" s="457"/>
      <c r="CG418" s="660">
        <v>0.5</v>
      </c>
      <c r="CH418" s="660">
        <v>3</v>
      </c>
      <c r="CI418" s="31" t="str">
        <f t="shared" si="402"/>
        <v xml:space="preserve">  </v>
      </c>
      <c r="CJ418" s="658"/>
      <c r="CK418" s="227">
        <v>12.128625189221502</v>
      </c>
      <c r="CL418" s="108"/>
      <c r="CM418" s="227">
        <v>0.6</v>
      </c>
      <c r="CN418" s="227">
        <v>0.8</v>
      </c>
      <c r="CO418" s="31" t="str">
        <f t="shared" si="396"/>
        <v xml:space="preserve">  </v>
      </c>
      <c r="CP418" s="624"/>
      <c r="CQ418" s="801">
        <v>0.56460841398100259</v>
      </c>
      <c r="CR418" s="801"/>
      <c r="CS418" s="227">
        <v>0.1</v>
      </c>
      <c r="CT418" s="464">
        <v>0.13</v>
      </c>
      <c r="CU418" s="31" t="str">
        <f t="shared" si="403"/>
        <v xml:space="preserve">  </v>
      </c>
      <c r="CW418" s="336">
        <f>CK418/BY418*100</f>
        <v>7.7360991048855343</v>
      </c>
      <c r="CX418" s="108">
        <v>5.4926111514277398</v>
      </c>
      <c r="CY418" s="108"/>
      <c r="CZ418" s="10">
        <v>1.2</v>
      </c>
      <c r="DA418" s="910">
        <v>0.7</v>
      </c>
      <c r="DB418" s="675" t="str">
        <f t="shared" si="410"/>
        <v xml:space="preserve">  </v>
      </c>
      <c r="DC418" s="928"/>
      <c r="DD418" s="28">
        <v>0.24622049989158773</v>
      </c>
      <c r="DE418" s="28"/>
      <c r="DF418" s="28">
        <v>0.2</v>
      </c>
      <c r="DG418" s="28">
        <v>0.12</v>
      </c>
      <c r="DH418" s="28" t="str">
        <f t="shared" si="411"/>
        <v xml:space="preserve">  </v>
      </c>
      <c r="DI418" s="335"/>
      <c r="DJ418" s="31">
        <f>CX418/BY418*100</f>
        <v>3.5033965968216902</v>
      </c>
      <c r="DK418" s="550">
        <f>100*DD418/CE418</f>
        <v>3.6369198790961814</v>
      </c>
      <c r="DL418" s="50"/>
    </row>
    <row r="419" spans="1:116" ht="15" x14ac:dyDescent="0.25">
      <c r="A419" s="536" t="s">
        <v>2427</v>
      </c>
      <c r="B419" s="173" t="s">
        <v>1698</v>
      </c>
      <c r="C419" s="419" t="s">
        <v>584</v>
      </c>
      <c r="D419" s="419">
        <v>9</v>
      </c>
      <c r="E419" s="213">
        <v>1603007</v>
      </c>
      <c r="F419" s="421">
        <v>1</v>
      </c>
      <c r="G419" s="420">
        <v>11451800</v>
      </c>
      <c r="H419" s="420">
        <v>201604071210</v>
      </c>
      <c r="I419" s="420" t="s">
        <v>656</v>
      </c>
      <c r="J419" s="420"/>
      <c r="K419" s="663" t="s">
        <v>1655</v>
      </c>
      <c r="L419" s="163" t="s">
        <v>1656</v>
      </c>
      <c r="M419" s="419" t="s">
        <v>1028</v>
      </c>
      <c r="N419" s="419"/>
      <c r="O419" s="419"/>
      <c r="P419" s="117">
        <v>42467</v>
      </c>
      <c r="Q419" s="112">
        <v>0.50694444444444442</v>
      </c>
      <c r="R419" s="419" t="s">
        <v>1556</v>
      </c>
      <c r="S419" s="464"/>
      <c r="T419" s="31">
        <v>124.4</v>
      </c>
      <c r="U419" s="251">
        <v>128.70000000000002</v>
      </c>
      <c r="V419" s="31">
        <v>4.3000000000000114</v>
      </c>
      <c r="W419" s="464">
        <v>144</v>
      </c>
      <c r="X419" s="457">
        <v>29.861111111111192</v>
      </c>
      <c r="Y419" s="281" t="str">
        <f t="shared" si="391"/>
        <v xml:space="preserve">  </v>
      </c>
      <c r="Z419" s="419" t="s">
        <v>1556</v>
      </c>
      <c r="AA419" s="237">
        <v>126.9</v>
      </c>
      <c r="AB419" s="251">
        <v>130.30000000000001</v>
      </c>
      <c r="AC419" s="237">
        <v>3.4000000000000057</v>
      </c>
      <c r="AD419" s="31">
        <v>122</v>
      </c>
      <c r="AE419" s="31">
        <v>27.868852459016441</v>
      </c>
      <c r="AF419" s="281" t="str">
        <f t="shared" si="392"/>
        <v xml:space="preserve">  </v>
      </c>
      <c r="AG419" s="419" t="s">
        <v>1556</v>
      </c>
      <c r="AH419" s="33">
        <v>123.4</v>
      </c>
      <c r="AI419" s="266">
        <v>127.6</v>
      </c>
      <c r="AJ419" s="33">
        <v>4.1999999999999886</v>
      </c>
      <c r="AK419" s="33">
        <v>136</v>
      </c>
      <c r="AL419" s="33">
        <v>30.882352941176386</v>
      </c>
      <c r="AM419" s="281" t="str">
        <f t="shared" si="390"/>
        <v xml:space="preserve">  </v>
      </c>
      <c r="AN419" s="33">
        <v>29.537438837101337</v>
      </c>
      <c r="AO419" s="33">
        <v>1.5326020666554598</v>
      </c>
      <c r="AP419" s="33">
        <v>5.1886762258154615</v>
      </c>
      <c r="AQ419" s="237">
        <v>3</v>
      </c>
      <c r="AR419" s="429" t="str">
        <f t="shared" si="393"/>
        <v xml:space="preserve">  </v>
      </c>
      <c r="AS419" s="498"/>
      <c r="AT419" s="662" t="s">
        <v>178</v>
      </c>
      <c r="AU419" s="662" t="s">
        <v>178</v>
      </c>
      <c r="AV419" s="662" t="s">
        <v>178</v>
      </c>
      <c r="AW419" s="661" t="s">
        <v>2720</v>
      </c>
      <c r="AX419" s="661" t="s">
        <v>2720</v>
      </c>
      <c r="AY419" s="10"/>
      <c r="AZ419" s="334"/>
      <c r="BA419" s="662" t="s">
        <v>178</v>
      </c>
      <c r="BB419" s="662" t="s">
        <v>178</v>
      </c>
      <c r="BC419" s="662" t="s">
        <v>178</v>
      </c>
      <c r="BD419" s="661" t="s">
        <v>2720</v>
      </c>
      <c r="BE419" s="661" t="s">
        <v>2720</v>
      </c>
      <c r="BF419" s="10" t="str">
        <f t="shared" si="401"/>
        <v xml:space="preserve">  </v>
      </c>
      <c r="BG419" s="334"/>
      <c r="BH419" s="852" t="s">
        <v>178</v>
      </c>
      <c r="BI419" s="18" t="s">
        <v>1556</v>
      </c>
      <c r="BJ419" s="28">
        <v>1.4095445909924051</v>
      </c>
      <c r="BK419" s="28"/>
      <c r="BL419" s="28">
        <v>0.1</v>
      </c>
      <c r="BM419" s="28">
        <v>1</v>
      </c>
      <c r="BN419" s="31" t="str">
        <f t="shared" si="405"/>
        <v xml:space="preserve">  </v>
      </c>
      <c r="BP419" s="417" t="s">
        <v>1556</v>
      </c>
      <c r="BQ419" s="716">
        <v>5.6724619961593038E-2</v>
      </c>
      <c r="BS419" s="715">
        <v>6.0000000000000001E-3</v>
      </c>
      <c r="BT419" s="716">
        <v>0.01</v>
      </c>
      <c r="BU419" s="31" t="str">
        <f t="shared" si="407"/>
        <v xml:space="preserve">  </v>
      </c>
      <c r="BV419" s="520"/>
      <c r="BW419" s="31">
        <f t="shared" si="408"/>
        <v>4.0243224885603261</v>
      </c>
      <c r="BX419" s="336"/>
      <c r="BY419" s="33">
        <v>114.79586489062167</v>
      </c>
      <c r="BZ419" s="31"/>
      <c r="CA419" s="680">
        <v>2</v>
      </c>
      <c r="CB419" s="680">
        <v>13</v>
      </c>
      <c r="CC419" s="680" t="str">
        <f t="shared" si="409"/>
        <v xml:space="preserve">  </v>
      </c>
      <c r="CD419" s="498"/>
      <c r="CE419" s="31">
        <v>3.4279320765949617</v>
      </c>
      <c r="CF419" s="457"/>
      <c r="CG419" s="660">
        <v>0.5</v>
      </c>
      <c r="CH419" s="660">
        <v>3</v>
      </c>
      <c r="CI419" s="31" t="str">
        <f t="shared" si="402"/>
        <v xml:space="preserve">  </v>
      </c>
      <c r="CJ419" s="658"/>
      <c r="CK419" s="227">
        <v>14.294314630493879</v>
      </c>
      <c r="CL419" s="227"/>
      <c r="CM419" s="227">
        <v>0.6</v>
      </c>
      <c r="CN419" s="227">
        <v>0.8</v>
      </c>
      <c r="CO419" s="31" t="str">
        <f t="shared" si="396"/>
        <v xml:space="preserve">  </v>
      </c>
      <c r="CP419" s="337"/>
      <c r="CQ419" s="28">
        <v>0.39836614543999171</v>
      </c>
      <c r="CR419" s="28"/>
      <c r="CS419" s="227">
        <v>0.1</v>
      </c>
      <c r="CT419" s="464">
        <v>0.13</v>
      </c>
      <c r="CU419" s="31" t="str">
        <f t="shared" si="403"/>
        <v xml:space="preserve">  </v>
      </c>
      <c r="CW419" s="336">
        <f>CK419/BY419*100</f>
        <v>12.451942100975158</v>
      </c>
      <c r="CX419" s="227">
        <v>7.2537340920442555</v>
      </c>
      <c r="CY419" s="227"/>
      <c r="CZ419" s="10">
        <v>1.2</v>
      </c>
      <c r="DA419" s="910">
        <v>0.7</v>
      </c>
      <c r="DB419" s="675" t="str">
        <f t="shared" si="410"/>
        <v xml:space="preserve">  </v>
      </c>
      <c r="DC419" s="922"/>
      <c r="DD419" s="28">
        <v>0.22401237637195431</v>
      </c>
      <c r="DE419" s="28"/>
      <c r="DF419" s="28">
        <v>0.2</v>
      </c>
      <c r="DG419" s="28">
        <v>0.12</v>
      </c>
      <c r="DH419" s="28" t="str">
        <f t="shared" si="411"/>
        <v xml:space="preserve">  </v>
      </c>
      <c r="DI419" s="335"/>
      <c r="DJ419" s="31">
        <f>CX419/BY419*100</f>
        <v>6.3188113081909929</v>
      </c>
      <c r="DK419" s="550">
        <f>100*DD419/CE419</f>
        <v>6.534912926118146</v>
      </c>
      <c r="DL419" s="67"/>
    </row>
    <row r="420" spans="1:116" ht="30" x14ac:dyDescent="0.25">
      <c r="A420" s="536" t="s">
        <v>2428</v>
      </c>
      <c r="B420" s="417" t="s">
        <v>1845</v>
      </c>
      <c r="C420" s="419" t="s">
        <v>586</v>
      </c>
      <c r="D420" s="102">
        <v>2</v>
      </c>
      <c r="E420" s="213">
        <v>1700143</v>
      </c>
      <c r="F420" s="421">
        <v>4</v>
      </c>
      <c r="G420" s="420">
        <v>88888823</v>
      </c>
      <c r="H420" s="420">
        <v>201611181617</v>
      </c>
      <c r="I420" s="420" t="s">
        <v>656</v>
      </c>
      <c r="J420" s="420"/>
      <c r="K420" s="663" t="s">
        <v>1734</v>
      </c>
      <c r="L420" s="163" t="s">
        <v>1735</v>
      </c>
      <c r="M420" s="419"/>
      <c r="N420" s="419"/>
      <c r="O420" s="419" t="s">
        <v>42</v>
      </c>
      <c r="P420" s="117">
        <v>42692</v>
      </c>
      <c r="Q420" s="112">
        <v>0.67847222222222225</v>
      </c>
      <c r="R420" s="419" t="s">
        <v>1736</v>
      </c>
      <c r="S420" s="237" t="s">
        <v>1736</v>
      </c>
      <c r="T420" s="230">
        <v>130</v>
      </c>
      <c r="U420" s="231">
        <v>129.6</v>
      </c>
      <c r="V420" s="232">
        <v>-0.40000000000000568</v>
      </c>
      <c r="W420" s="464">
        <v>126</v>
      </c>
      <c r="X420" s="64">
        <v>-3.1746031746032197</v>
      </c>
      <c r="Y420" s="281" t="str">
        <f t="shared" si="391"/>
        <v>&lt;MDL</v>
      </c>
      <c r="Z420" s="237" t="s">
        <v>1736</v>
      </c>
      <c r="AA420" s="275">
        <v>129.1</v>
      </c>
      <c r="AB420" s="275">
        <v>128.80000000000001</v>
      </c>
      <c r="AC420" s="275">
        <v>-0.29999999999998295</v>
      </c>
      <c r="AD420" s="275">
        <v>124</v>
      </c>
      <c r="AE420" s="275">
        <v>-2.4193548387095398</v>
      </c>
      <c r="AF420" s="281" t="str">
        <f t="shared" si="392"/>
        <v>&lt;MDL</v>
      </c>
      <c r="AG420" s="237" t="s">
        <v>1736</v>
      </c>
      <c r="AH420" s="33">
        <v>128.9</v>
      </c>
      <c r="AI420" s="266">
        <v>128.80000000000001</v>
      </c>
      <c r="AJ420" s="33">
        <v>-9.9999999999994316E-2</v>
      </c>
      <c r="AK420" s="33">
        <v>132</v>
      </c>
      <c r="AL420" s="33">
        <v>-0.75757575757571449</v>
      </c>
      <c r="AM420" s="281" t="str">
        <f t="shared" si="390"/>
        <v>&lt;MDL</v>
      </c>
      <c r="AN420" s="33">
        <v>-2.1171779236294914</v>
      </c>
      <c r="AO420" s="33">
        <v>1.2365227655288578</v>
      </c>
      <c r="AP420" s="33">
        <v>-58.404291473485557</v>
      </c>
      <c r="AQ420" s="237">
        <v>3</v>
      </c>
      <c r="AR420" s="429" t="str">
        <f t="shared" si="393"/>
        <v>&lt;MDL</v>
      </c>
      <c r="AS420" s="443" t="s">
        <v>1826</v>
      </c>
      <c r="AT420" s="662" t="s">
        <v>178</v>
      </c>
      <c r="AU420" s="662" t="s">
        <v>178</v>
      </c>
      <c r="AV420" s="662" t="s">
        <v>178</v>
      </c>
      <c r="AW420" s="661" t="s">
        <v>2720</v>
      </c>
      <c r="AX420" s="661" t="s">
        <v>2720</v>
      </c>
      <c r="AY420" s="10"/>
      <c r="AZ420" s="334"/>
      <c r="BA420" s="662" t="s">
        <v>178</v>
      </c>
      <c r="BB420" s="662" t="s">
        <v>178</v>
      </c>
      <c r="BC420" s="662" t="s">
        <v>178</v>
      </c>
      <c r="BD420" s="661" t="s">
        <v>2720</v>
      </c>
      <c r="BE420" s="661" t="s">
        <v>2720</v>
      </c>
      <c r="BF420" s="10" t="str">
        <f t="shared" si="401"/>
        <v xml:space="preserve">  </v>
      </c>
      <c r="BG420" s="334"/>
      <c r="BH420" s="852" t="s">
        <v>178</v>
      </c>
      <c r="BI420" s="18" t="s">
        <v>1736</v>
      </c>
      <c r="BJ420" s="28">
        <v>0.3031276833150427</v>
      </c>
      <c r="BK420" s="28"/>
      <c r="BL420" s="28">
        <v>0.1</v>
      </c>
      <c r="BM420" s="28">
        <v>1</v>
      </c>
      <c r="BN420" s="31" t="str">
        <f t="shared" si="405"/>
        <v>E, &lt;RL</v>
      </c>
      <c r="BP420" s="417" t="s">
        <v>1736</v>
      </c>
      <c r="BQ420" s="716">
        <v>5.7608360550963735E-4</v>
      </c>
      <c r="BS420" s="715">
        <v>6.0000000000000001E-3</v>
      </c>
      <c r="BT420" s="716">
        <v>0.01</v>
      </c>
      <c r="BU420" s="31" t="str">
        <f t="shared" si="407"/>
        <v>&lt;MDL</v>
      </c>
      <c r="BV420" s="520"/>
      <c r="BW420" s="31" t="s">
        <v>79</v>
      </c>
      <c r="BX420" s="336"/>
      <c r="BY420" s="742" t="s">
        <v>2667</v>
      </c>
      <c r="BZ420" s="742"/>
      <c r="CA420" s="742"/>
      <c r="CB420" s="742"/>
      <c r="CC420" s="742" t="s">
        <v>79</v>
      </c>
      <c r="CD420" s="816"/>
      <c r="CE420" s="840">
        <v>0.36221613308857387</v>
      </c>
      <c r="CF420" s="457"/>
      <c r="CG420" s="660">
        <v>0.5</v>
      </c>
      <c r="CH420" s="660">
        <v>3</v>
      </c>
      <c r="CI420" s="31" t="str">
        <f t="shared" si="402"/>
        <v>&lt;MDL</v>
      </c>
      <c r="CJ420" s="658"/>
      <c r="CK420" s="227" t="s">
        <v>2667</v>
      </c>
      <c r="CL420" s="227"/>
      <c r="CM420" s="227"/>
      <c r="CN420" s="227"/>
      <c r="CO420" s="31" t="s">
        <v>79</v>
      </c>
      <c r="CP420" s="337" t="s">
        <v>3086</v>
      </c>
      <c r="CQ420" s="840">
        <v>4.5273456061988002E-2</v>
      </c>
      <c r="CR420" s="28"/>
      <c r="CS420" s="227">
        <v>0.1</v>
      </c>
      <c r="CT420" s="464">
        <v>0.13</v>
      </c>
      <c r="CU420" s="31" t="str">
        <f t="shared" si="403"/>
        <v>&lt;MDL</v>
      </c>
      <c r="CW420" s="895" t="s">
        <v>79</v>
      </c>
      <c r="CX420" s="909" t="s">
        <v>2667</v>
      </c>
      <c r="CY420" s="227"/>
      <c r="CZ420" s="10">
        <v>1.2</v>
      </c>
      <c r="DA420" s="910">
        <v>0.7</v>
      </c>
      <c r="DB420" s="457" t="s">
        <v>79</v>
      </c>
      <c r="DC420" s="519"/>
      <c r="DD420" s="28">
        <v>0</v>
      </c>
      <c r="DE420" s="28"/>
      <c r="DF420" s="28">
        <v>0.2</v>
      </c>
      <c r="DG420" s="28">
        <v>0.12</v>
      </c>
      <c r="DH420" s="28" t="str">
        <f t="shared" si="411"/>
        <v>&lt;MDL</v>
      </c>
      <c r="DI420" s="335"/>
      <c r="DJ420" s="31" t="s">
        <v>79</v>
      </c>
      <c r="DK420" s="550" t="s">
        <v>79</v>
      </c>
      <c r="DL420" s="67"/>
    </row>
    <row r="421" spans="1:116" ht="15" x14ac:dyDescent="0.25">
      <c r="A421" s="536" t="s">
        <v>2429</v>
      </c>
      <c r="B421" s="417" t="s">
        <v>1846</v>
      </c>
      <c r="C421" s="419" t="s">
        <v>584</v>
      </c>
      <c r="D421" s="419">
        <v>9</v>
      </c>
      <c r="E421" s="213">
        <v>1700581</v>
      </c>
      <c r="F421" s="421">
        <v>1</v>
      </c>
      <c r="G421" s="420">
        <v>11451800</v>
      </c>
      <c r="H421" s="420">
        <v>201611201230</v>
      </c>
      <c r="I421" s="420" t="s">
        <v>656</v>
      </c>
      <c r="J421" s="420"/>
      <c r="K421" s="663" t="s">
        <v>1655</v>
      </c>
      <c r="L421" s="163" t="s">
        <v>1656</v>
      </c>
      <c r="M421" s="419"/>
      <c r="N421" s="419"/>
      <c r="O421" s="419"/>
      <c r="P421" s="117">
        <v>42694</v>
      </c>
      <c r="Q421" s="112">
        <v>0.52083333333333337</v>
      </c>
      <c r="R421" s="419" t="s">
        <v>1699</v>
      </c>
      <c r="S421" s="237" t="s">
        <v>1699</v>
      </c>
      <c r="T421" s="31">
        <v>124.4</v>
      </c>
      <c r="U421" s="251">
        <v>131.70000000000002</v>
      </c>
      <c r="V421" s="31">
        <v>7.3000000000000114</v>
      </c>
      <c r="W421" s="464">
        <v>270</v>
      </c>
      <c r="X421" s="457">
        <v>27.037037037037077</v>
      </c>
      <c r="Y421" s="281" t="str">
        <f t="shared" si="391"/>
        <v xml:space="preserve">  </v>
      </c>
      <c r="Z421" s="237" t="s">
        <v>1699</v>
      </c>
      <c r="AA421" s="275">
        <v>126</v>
      </c>
      <c r="AB421" s="275">
        <v>132.20000000000002</v>
      </c>
      <c r="AC421" s="275">
        <v>6.2000000000000171</v>
      </c>
      <c r="AD421" s="275">
        <v>250</v>
      </c>
      <c r="AE421" s="275">
        <v>24.800000000000068</v>
      </c>
      <c r="AF421" s="281" t="str">
        <f t="shared" si="392"/>
        <v xml:space="preserve">  </v>
      </c>
      <c r="AG421" s="237" t="s">
        <v>1699</v>
      </c>
      <c r="AH421" s="33">
        <v>124.9</v>
      </c>
      <c r="AI421" s="266">
        <v>131.89999999999998</v>
      </c>
      <c r="AJ421" s="33">
        <v>6.9999999999999716</v>
      </c>
      <c r="AK421" s="33">
        <v>258</v>
      </c>
      <c r="AL421" s="33">
        <v>27.131782945736322</v>
      </c>
      <c r="AM421" s="281" t="str">
        <f t="shared" si="390"/>
        <v xml:space="preserve">  </v>
      </c>
      <c r="AN421" s="33">
        <v>26.322939994257823</v>
      </c>
      <c r="AO421" s="33">
        <v>1.3197552297248789</v>
      </c>
      <c r="AP421" s="33">
        <v>5.0137075494332128</v>
      </c>
      <c r="AQ421" s="237">
        <v>3</v>
      </c>
      <c r="AR421" s="429" t="str">
        <f t="shared" si="393"/>
        <v xml:space="preserve">  </v>
      </c>
      <c r="AS421" s="498"/>
      <c r="AT421" s="662" t="s">
        <v>178</v>
      </c>
      <c r="AU421" s="662" t="s">
        <v>178</v>
      </c>
      <c r="AV421" s="662" t="s">
        <v>178</v>
      </c>
      <c r="AW421" s="661" t="s">
        <v>2720</v>
      </c>
      <c r="AX421" s="661" t="s">
        <v>2720</v>
      </c>
      <c r="AY421" s="10"/>
      <c r="AZ421" s="334"/>
      <c r="BA421" s="662" t="s">
        <v>178</v>
      </c>
      <c r="BB421" s="662" t="s">
        <v>178</v>
      </c>
      <c r="BC421" s="662" t="s">
        <v>178</v>
      </c>
      <c r="BD421" s="661" t="s">
        <v>2720</v>
      </c>
      <c r="BE421" s="661" t="s">
        <v>2720</v>
      </c>
      <c r="BF421" s="10" t="str">
        <f t="shared" si="401"/>
        <v xml:space="preserve">  </v>
      </c>
      <c r="BG421" s="334"/>
      <c r="BH421" s="852" t="s">
        <v>178</v>
      </c>
      <c r="BI421" s="18" t="s">
        <v>1699</v>
      </c>
      <c r="BJ421" s="28">
        <v>1.3904090780090761</v>
      </c>
      <c r="BK421" s="28"/>
      <c r="BL421" s="28">
        <v>0.1</v>
      </c>
      <c r="BM421" s="28">
        <v>1</v>
      </c>
      <c r="BN421" s="31" t="str">
        <f t="shared" si="405"/>
        <v xml:space="preserve">  </v>
      </c>
      <c r="BP421" s="417" t="s">
        <v>1699</v>
      </c>
      <c r="BQ421" s="716">
        <v>4.135364931458662E-2</v>
      </c>
      <c r="BS421" s="715">
        <v>6.0000000000000001E-3</v>
      </c>
      <c r="BT421" s="716">
        <v>0.01</v>
      </c>
      <c r="BU421" s="31" t="str">
        <f t="shared" si="407"/>
        <v xml:space="preserve">  </v>
      </c>
      <c r="BV421" s="520"/>
      <c r="BW421" s="31">
        <f t="shared" si="408"/>
        <v>2.9742073731135892</v>
      </c>
      <c r="BX421" s="336"/>
      <c r="BY421" s="33">
        <v>108.88481802957122</v>
      </c>
      <c r="BZ421" s="31"/>
      <c r="CA421" s="680">
        <v>2</v>
      </c>
      <c r="CB421" s="680">
        <v>13</v>
      </c>
      <c r="CC421" s="680" t="str">
        <f t="shared" ref="CC421:CC433" si="412">IF(BY421&lt;CA421,"&lt;MDL",IF(BY421&lt;CB421,"E, &lt;RL",IF(BY421&gt;CB421,"  ",)))</f>
        <v xml:space="preserve">  </v>
      </c>
      <c r="CD421" s="498"/>
      <c r="CE421" s="457">
        <v>2.9439228578365597</v>
      </c>
      <c r="CF421" s="457"/>
      <c r="CG421" s="660">
        <v>0.5</v>
      </c>
      <c r="CH421" s="660">
        <v>3</v>
      </c>
      <c r="CI421" s="31" t="str">
        <f t="shared" si="402"/>
        <v>E, &lt;RL</v>
      </c>
      <c r="CJ421" s="658"/>
      <c r="CK421" s="227">
        <v>5.2030688310045807</v>
      </c>
      <c r="CL421" s="227"/>
      <c r="CM421" s="227">
        <v>0.6</v>
      </c>
      <c r="CN421" s="227">
        <v>0.8</v>
      </c>
      <c r="CO421" s="31" t="str">
        <f t="shared" si="396"/>
        <v xml:space="preserve">  </v>
      </c>
      <c r="CP421" s="337"/>
      <c r="CQ421" s="28">
        <v>0.12903610700891383</v>
      </c>
      <c r="CR421" s="28"/>
      <c r="CS421" s="227">
        <v>0.1</v>
      </c>
      <c r="CT421" s="464">
        <v>0.13</v>
      </c>
      <c r="CU421" s="31" t="str">
        <f t="shared" si="403"/>
        <v>E, &lt;RL</v>
      </c>
      <c r="CW421" s="336">
        <f t="shared" ref="CW421:CW452" si="413">CK421/BY421*100</f>
        <v>4.7785071648753803</v>
      </c>
      <c r="CX421" s="227">
        <v>5.3072924702228867</v>
      </c>
      <c r="CY421" s="227"/>
      <c r="CZ421" s="10">
        <v>1.2</v>
      </c>
      <c r="DA421" s="910">
        <v>0.7</v>
      </c>
      <c r="DB421" s="907" t="str">
        <f>IF(CX421&lt;DA421,"&lt;MDL",IF(CX421&lt;CZ421,"E, &lt;RL",IF(CX421&gt;CZ421,"  ",)))</f>
        <v xml:space="preserve">  </v>
      </c>
      <c r="DC421" s="519"/>
      <c r="DD421" s="28">
        <v>0.1439963073316281</v>
      </c>
      <c r="DE421" s="28"/>
      <c r="DF421" s="28">
        <v>0.2</v>
      </c>
      <c r="DG421" s="28">
        <v>0.12</v>
      </c>
      <c r="DH421" s="28" t="str">
        <f t="shared" si="411"/>
        <v>E, &lt;RL</v>
      </c>
      <c r="DI421" s="335"/>
      <c r="DJ421" s="31">
        <f>CX421/BY421*100</f>
        <v>4.8742263304159801</v>
      </c>
      <c r="DK421" s="550">
        <f>100*DD421/CE421</f>
        <v>4.8913070853170595</v>
      </c>
      <c r="DL421" s="67"/>
    </row>
    <row r="422" spans="1:116" ht="15" x14ac:dyDescent="0.25">
      <c r="A422" s="536" t="s">
        <v>2430</v>
      </c>
      <c r="B422" s="417" t="s">
        <v>1847</v>
      </c>
      <c r="C422" s="419" t="s">
        <v>584</v>
      </c>
      <c r="D422" s="419">
        <v>9</v>
      </c>
      <c r="E422" s="213">
        <v>1700945</v>
      </c>
      <c r="F422" s="421">
        <v>1</v>
      </c>
      <c r="G422" s="420">
        <v>11451800</v>
      </c>
      <c r="H422" s="420">
        <v>201612102250</v>
      </c>
      <c r="I422" s="420" t="s">
        <v>656</v>
      </c>
      <c r="J422" s="420" t="s">
        <v>1701</v>
      </c>
      <c r="K422" s="663" t="s">
        <v>1655</v>
      </c>
      <c r="L422" s="163" t="s">
        <v>1656</v>
      </c>
      <c r="M422" s="419"/>
      <c r="N422" s="419"/>
      <c r="O422" s="419"/>
      <c r="P422" s="117">
        <v>42714</v>
      </c>
      <c r="Q422" s="112">
        <v>0.95138888888888884</v>
      </c>
      <c r="R422" s="419" t="s">
        <v>1700</v>
      </c>
      <c r="S422" s="237" t="s">
        <v>1700</v>
      </c>
      <c r="T422" s="31">
        <v>128</v>
      </c>
      <c r="U422" s="251">
        <v>152</v>
      </c>
      <c r="V422" s="31">
        <v>24</v>
      </c>
      <c r="W422" s="464">
        <v>34</v>
      </c>
      <c r="X422" s="457">
        <v>705.88235294117646</v>
      </c>
      <c r="Y422" s="281" t="str">
        <f t="shared" si="391"/>
        <v xml:space="preserve">  </v>
      </c>
      <c r="Z422" s="237" t="s">
        <v>1700</v>
      </c>
      <c r="AA422" s="275">
        <v>129.80000000000001</v>
      </c>
      <c r="AB422" s="275">
        <v>167.5</v>
      </c>
      <c r="AC422" s="275">
        <v>37.699999999999989</v>
      </c>
      <c r="AD422" s="275">
        <v>58</v>
      </c>
      <c r="AE422" s="275">
        <v>649.99999999999977</v>
      </c>
      <c r="AF422" s="281" t="str">
        <f t="shared" si="392"/>
        <v xml:space="preserve">  </v>
      </c>
      <c r="AG422" s="237" t="s">
        <v>1700</v>
      </c>
      <c r="AH422" s="33">
        <v>127.9</v>
      </c>
      <c r="AI422" s="266">
        <v>155.20000000000002</v>
      </c>
      <c r="AJ422" s="33">
        <v>27.300000000000011</v>
      </c>
      <c r="AK422" s="33">
        <v>40</v>
      </c>
      <c r="AL422" s="33">
        <v>682.50000000000023</v>
      </c>
      <c r="AM422" s="281" t="str">
        <f t="shared" si="390"/>
        <v xml:space="preserve">  </v>
      </c>
      <c r="AN422" s="33">
        <v>679.46078431372541</v>
      </c>
      <c r="AO422" s="33">
        <v>28.064870684742761</v>
      </c>
      <c r="AP422" s="33">
        <v>4.1304621742208534</v>
      </c>
      <c r="AQ422" s="237">
        <v>3</v>
      </c>
      <c r="AR422" s="429" t="str">
        <f t="shared" si="393"/>
        <v xml:space="preserve">  </v>
      </c>
      <c r="AS422" s="498"/>
      <c r="AT422" s="662" t="s">
        <v>178</v>
      </c>
      <c r="AU422" s="662" t="s">
        <v>178</v>
      </c>
      <c r="AV422" s="662" t="s">
        <v>178</v>
      </c>
      <c r="AW422" s="661" t="s">
        <v>2720</v>
      </c>
      <c r="AX422" s="661" t="s">
        <v>2720</v>
      </c>
      <c r="AY422" s="10"/>
      <c r="AZ422" s="334"/>
      <c r="BA422" s="662" t="s">
        <v>178</v>
      </c>
      <c r="BB422" s="662" t="s">
        <v>178</v>
      </c>
      <c r="BC422" s="662" t="s">
        <v>178</v>
      </c>
      <c r="BD422" s="661" t="s">
        <v>2720</v>
      </c>
      <c r="BE422" s="661" t="s">
        <v>2720</v>
      </c>
      <c r="BF422" s="10" t="str">
        <f t="shared" si="401"/>
        <v xml:space="preserve">  </v>
      </c>
      <c r="BG422" s="334"/>
      <c r="BH422" s="852" t="s">
        <v>178</v>
      </c>
      <c r="BI422" s="18" t="s">
        <v>1700</v>
      </c>
      <c r="BJ422" s="28">
        <v>9.0559146486768416</v>
      </c>
      <c r="BK422" s="28"/>
      <c r="BL422" s="28">
        <v>0.1</v>
      </c>
      <c r="BM422" s="28">
        <v>1</v>
      </c>
      <c r="BN422" s="31" t="str">
        <f t="shared" si="405"/>
        <v xml:space="preserve">  </v>
      </c>
      <c r="BP422" s="417" t="s">
        <v>1700</v>
      </c>
      <c r="BQ422" s="716">
        <v>0.11730684951925363</v>
      </c>
      <c r="BS422" s="715">
        <v>6.0000000000000001E-3</v>
      </c>
      <c r="BT422" s="716">
        <v>0.01</v>
      </c>
      <c r="BU422" s="31" t="str">
        <f t="shared" si="407"/>
        <v xml:space="preserve">  </v>
      </c>
      <c r="BV422" s="520"/>
      <c r="BW422" s="31">
        <f t="shared" si="408"/>
        <v>1.2953616953136071</v>
      </c>
      <c r="BX422" s="336"/>
      <c r="BY422" s="33">
        <v>457.22547796665788</v>
      </c>
      <c r="BZ422" s="31"/>
      <c r="CA422" s="680">
        <v>2</v>
      </c>
      <c r="CB422" s="680">
        <v>13</v>
      </c>
      <c r="CC422" s="680" t="str">
        <f t="shared" si="412"/>
        <v xml:space="preserve">  </v>
      </c>
      <c r="CD422" s="498"/>
      <c r="CE422" s="457">
        <v>322.74739621175848</v>
      </c>
      <c r="CF422" s="457"/>
      <c r="CG422" s="660">
        <v>0.5</v>
      </c>
      <c r="CH422" s="660">
        <v>3</v>
      </c>
      <c r="CI422" s="31" t="str">
        <f t="shared" si="402"/>
        <v xml:space="preserve">  </v>
      </c>
      <c r="CJ422" s="658"/>
      <c r="CK422" s="227">
        <v>3.289356133059913</v>
      </c>
      <c r="CL422" s="227"/>
      <c r="CM422" s="227">
        <v>0.6</v>
      </c>
      <c r="CN422" s="227">
        <v>0.8</v>
      </c>
      <c r="CO422" s="31" t="str">
        <f t="shared" si="396"/>
        <v xml:space="preserve">  </v>
      </c>
      <c r="CP422" s="337"/>
      <c r="CQ422" s="28">
        <v>2.1380814864889444</v>
      </c>
      <c r="CR422" s="28"/>
      <c r="CS422" s="227">
        <v>0.1</v>
      </c>
      <c r="CT422" s="464">
        <v>0.13</v>
      </c>
      <c r="CU422" s="31" t="str">
        <f t="shared" si="403"/>
        <v xml:space="preserve">  </v>
      </c>
      <c r="CW422" s="336">
        <f t="shared" si="413"/>
        <v>0.71941663174329529</v>
      </c>
      <c r="CX422" s="479" t="s">
        <v>2720</v>
      </c>
      <c r="CY422" s="479" t="s">
        <v>2720</v>
      </c>
      <c r="CZ422" s="31" t="s">
        <v>2720</v>
      </c>
      <c r="DA422" s="910" t="s">
        <v>2720</v>
      </c>
      <c r="DB422" s="742" t="s">
        <v>2720</v>
      </c>
      <c r="DC422" s="923"/>
      <c r="DD422" s="479" t="s">
        <v>2720</v>
      </c>
      <c r="DE422" s="479" t="s">
        <v>2720</v>
      </c>
      <c r="DF422" s="479" t="s">
        <v>2720</v>
      </c>
      <c r="DG422" s="479" t="s">
        <v>2720</v>
      </c>
      <c r="DH422" s="479" t="s">
        <v>2720</v>
      </c>
      <c r="DI422" s="335"/>
      <c r="DJ422" s="820" t="s">
        <v>2720</v>
      </c>
      <c r="DK422" s="895" t="s">
        <v>2720</v>
      </c>
      <c r="DL422" s="67"/>
    </row>
    <row r="423" spans="1:116" ht="15" x14ac:dyDescent="0.25">
      <c r="A423" s="536" t="s">
        <v>2431</v>
      </c>
      <c r="B423" s="417" t="s">
        <v>1848</v>
      </c>
      <c r="C423" s="419" t="s">
        <v>584</v>
      </c>
      <c r="D423" s="419">
        <v>9</v>
      </c>
      <c r="E423" s="213">
        <v>1701223</v>
      </c>
      <c r="F423" s="421">
        <v>1</v>
      </c>
      <c r="G423" s="420">
        <v>11451800</v>
      </c>
      <c r="H423" s="420">
        <v>201612152100</v>
      </c>
      <c r="I423" s="420" t="s">
        <v>656</v>
      </c>
      <c r="J423" s="420" t="s">
        <v>1703</v>
      </c>
      <c r="K423" s="663" t="s">
        <v>1655</v>
      </c>
      <c r="L423" s="163" t="s">
        <v>1656</v>
      </c>
      <c r="M423" s="419"/>
      <c r="N423" s="419"/>
      <c r="O423" s="419"/>
      <c r="P423" s="117">
        <v>42719</v>
      </c>
      <c r="Q423" s="112">
        <v>0.875</v>
      </c>
      <c r="R423" s="419" t="s">
        <v>1702</v>
      </c>
      <c r="S423" s="237" t="s">
        <v>1702</v>
      </c>
      <c r="T423" s="31">
        <v>128.19999999999999</v>
      </c>
      <c r="U423" s="251">
        <v>189.9</v>
      </c>
      <c r="V423" s="31">
        <v>61.700000000000017</v>
      </c>
      <c r="W423" s="464">
        <v>30</v>
      </c>
      <c r="X423" s="457">
        <v>2056.6666666666674</v>
      </c>
      <c r="Y423" s="281" t="str">
        <f t="shared" si="391"/>
        <v xml:space="preserve">  </v>
      </c>
      <c r="Z423" s="237" t="s">
        <v>1702</v>
      </c>
      <c r="AA423" s="275">
        <v>128.4</v>
      </c>
      <c r="AB423" s="275">
        <v>190.29999999999998</v>
      </c>
      <c r="AC423" s="275">
        <v>61.899999999999977</v>
      </c>
      <c r="AD423" s="275">
        <v>30</v>
      </c>
      <c r="AE423" s="275">
        <v>2063.3333333333326</v>
      </c>
      <c r="AF423" s="281" t="str">
        <f t="shared" si="392"/>
        <v xml:space="preserve">  </v>
      </c>
      <c r="AG423" s="237" t="s">
        <v>1702</v>
      </c>
      <c r="AH423" s="33">
        <v>130.6</v>
      </c>
      <c r="AI423" s="266">
        <v>202.2</v>
      </c>
      <c r="AJ423" s="33">
        <v>71.599999999999994</v>
      </c>
      <c r="AK423" s="33">
        <v>36</v>
      </c>
      <c r="AL423" s="33">
        <v>1988.8888888888889</v>
      </c>
      <c r="AM423" s="281" t="str">
        <f t="shared" si="390"/>
        <v xml:space="preserve">  </v>
      </c>
      <c r="AN423" s="33">
        <v>2036.2962962962963</v>
      </c>
      <c r="AO423" s="33">
        <v>41.191113348998407</v>
      </c>
      <c r="AP423" s="33">
        <v>2.0228447806892631</v>
      </c>
      <c r="AQ423" s="237">
        <v>3</v>
      </c>
      <c r="AR423" s="429" t="str">
        <f t="shared" si="393"/>
        <v xml:space="preserve">  </v>
      </c>
      <c r="AS423" s="498"/>
      <c r="AT423" s="662" t="s">
        <v>178</v>
      </c>
      <c r="AU423" s="662" t="s">
        <v>178</v>
      </c>
      <c r="AV423" s="662" t="s">
        <v>178</v>
      </c>
      <c r="AW423" s="661" t="s">
        <v>2720</v>
      </c>
      <c r="AX423" s="661" t="s">
        <v>2720</v>
      </c>
      <c r="AY423" s="10"/>
      <c r="AZ423" s="334"/>
      <c r="BA423" s="662" t="s">
        <v>178</v>
      </c>
      <c r="BB423" s="662" t="s">
        <v>178</v>
      </c>
      <c r="BC423" s="662" t="s">
        <v>178</v>
      </c>
      <c r="BD423" s="661" t="s">
        <v>2720</v>
      </c>
      <c r="BE423" s="661" t="s">
        <v>2720</v>
      </c>
      <c r="BF423" s="10" t="str">
        <f t="shared" si="401"/>
        <v xml:space="preserve">  </v>
      </c>
      <c r="BG423" s="334"/>
      <c r="BH423" s="852" t="s">
        <v>178</v>
      </c>
      <c r="BI423" s="18" t="s">
        <v>1702</v>
      </c>
      <c r="BJ423" s="28">
        <v>14.840245646884604</v>
      </c>
      <c r="BK423" s="28"/>
      <c r="BL423" s="28">
        <v>0.1</v>
      </c>
      <c r="BM423" s="28">
        <v>1</v>
      </c>
      <c r="BN423" s="31" t="str">
        <f t="shared" si="405"/>
        <v xml:space="preserve">  </v>
      </c>
      <c r="BP423" s="417" t="s">
        <v>1702</v>
      </c>
      <c r="BQ423" s="716">
        <v>0.11737613387009091</v>
      </c>
      <c r="BS423" s="715">
        <v>6.0000000000000001E-3</v>
      </c>
      <c r="BT423" s="716">
        <v>0.01</v>
      </c>
      <c r="BU423" s="31" t="str">
        <f t="shared" si="407"/>
        <v xml:space="preserve">  </v>
      </c>
      <c r="BV423" s="520"/>
      <c r="BW423" s="31">
        <f t="shared" si="408"/>
        <v>0.79093120601229105</v>
      </c>
      <c r="BX423" s="336"/>
      <c r="BY423" s="33">
        <v>289.24177770833251</v>
      </c>
      <c r="BZ423" s="31"/>
      <c r="CA423" s="680">
        <v>2</v>
      </c>
      <c r="CB423" s="680">
        <v>13</v>
      </c>
      <c r="CC423" s="680" t="str">
        <f t="shared" si="412"/>
        <v xml:space="preserve">  </v>
      </c>
      <c r="CD423" s="498"/>
      <c r="CE423" s="457">
        <v>594.87392282013741</v>
      </c>
      <c r="CF423" s="457"/>
      <c r="CG423" s="660">
        <v>0.5</v>
      </c>
      <c r="CH423" s="660">
        <v>3</v>
      </c>
      <c r="CI423" s="31" t="str">
        <f t="shared" si="402"/>
        <v xml:space="preserve">  </v>
      </c>
      <c r="CJ423" s="658"/>
      <c r="CK423" s="227">
        <v>2.9346692402421728</v>
      </c>
      <c r="CL423" s="227"/>
      <c r="CM423" s="227">
        <v>0.6</v>
      </c>
      <c r="CN423" s="227">
        <v>0.8</v>
      </c>
      <c r="CO423" s="31" t="str">
        <f t="shared" si="396"/>
        <v xml:space="preserve">  </v>
      </c>
      <c r="CP423" s="337"/>
      <c r="CQ423" s="28">
        <v>6.055200865699681</v>
      </c>
      <c r="CR423" s="28"/>
      <c r="CS423" s="227">
        <v>0.1</v>
      </c>
      <c r="CT423" s="464">
        <v>0.13</v>
      </c>
      <c r="CU423" s="31" t="str">
        <f t="shared" si="403"/>
        <v xml:space="preserve">  </v>
      </c>
      <c r="CW423" s="336">
        <f t="shared" si="413"/>
        <v>1.014607662659802</v>
      </c>
      <c r="CX423" s="227">
        <v>6.9009626952199552</v>
      </c>
      <c r="CY423" s="227"/>
      <c r="CZ423" s="10">
        <v>1.2</v>
      </c>
      <c r="DA423" s="910">
        <v>0.7</v>
      </c>
      <c r="DB423" s="675" t="str">
        <f t="shared" ref="DB423:DB468" si="414">IF(CX423&lt;DA423,"&lt;MDL",IF(CX423&lt;CZ423,"E, &lt;RL",IF(CX423&gt;CZ423,"  ",)))</f>
        <v xml:space="preserve">  </v>
      </c>
      <c r="DC423" s="519"/>
      <c r="DD423" s="28">
        <v>13.725248027159688</v>
      </c>
      <c r="DE423" s="28" t="s">
        <v>587</v>
      </c>
      <c r="DF423" s="28">
        <v>0.2</v>
      </c>
      <c r="DG423" s="28">
        <v>0.12</v>
      </c>
      <c r="DH423" s="28" t="str">
        <f t="shared" ref="DH423:DH468" si="415">IF(DD423&lt;DG423,"&lt;MDL",IF(DD423&lt;DF423,"E, &lt;RL",IF(DD423&gt;DF423,"  ",)))</f>
        <v xml:space="preserve">  </v>
      </c>
      <c r="DI423" s="335"/>
      <c r="DJ423" s="31">
        <f t="shared" ref="DJ423:DJ454" si="416">CX423/BY423*100</f>
        <v>2.38588033509419</v>
      </c>
      <c r="DK423" s="550">
        <f t="shared" ref="DK423:DK454" si="417">100*DD423/CE423</f>
        <v>2.3072532684055096</v>
      </c>
      <c r="DL423" s="67"/>
    </row>
    <row r="424" spans="1:116" ht="15" x14ac:dyDescent="0.25">
      <c r="A424" s="536" t="s">
        <v>2432</v>
      </c>
      <c r="B424" s="417" t="s">
        <v>1849</v>
      </c>
      <c r="C424" s="419" t="s">
        <v>584</v>
      </c>
      <c r="D424" s="419">
        <v>9</v>
      </c>
      <c r="E424" s="213">
        <v>1701222</v>
      </c>
      <c r="F424" s="421">
        <v>1</v>
      </c>
      <c r="G424" s="420">
        <v>11451800</v>
      </c>
      <c r="H424" s="420">
        <v>201612160920</v>
      </c>
      <c r="I424" s="420" t="s">
        <v>656</v>
      </c>
      <c r="J424" s="420" t="s">
        <v>1705</v>
      </c>
      <c r="K424" s="663" t="s">
        <v>1655</v>
      </c>
      <c r="L424" s="163" t="s">
        <v>1656</v>
      </c>
      <c r="M424" s="419"/>
      <c r="N424" s="419"/>
      <c r="O424" s="419"/>
      <c r="P424" s="117">
        <v>42720</v>
      </c>
      <c r="Q424" s="112">
        <v>0.3888888888888889</v>
      </c>
      <c r="R424" s="419" t="s">
        <v>1704</v>
      </c>
      <c r="S424" s="237" t="s">
        <v>1704</v>
      </c>
      <c r="T424" s="31">
        <v>128.69999999999999</v>
      </c>
      <c r="U424" s="251">
        <v>157.6</v>
      </c>
      <c r="V424" s="31">
        <v>28.900000000000006</v>
      </c>
      <c r="W424" s="464">
        <v>50</v>
      </c>
      <c r="X424" s="457">
        <v>578.00000000000011</v>
      </c>
      <c r="Y424" s="281" t="str">
        <f t="shared" si="391"/>
        <v xml:space="preserve">  </v>
      </c>
      <c r="Z424" s="237" t="s">
        <v>1704</v>
      </c>
      <c r="AA424" s="275">
        <v>126.5</v>
      </c>
      <c r="AB424" s="275">
        <v>156.9</v>
      </c>
      <c r="AC424" s="275">
        <v>30.400000000000006</v>
      </c>
      <c r="AD424" s="275">
        <v>54</v>
      </c>
      <c r="AE424" s="275">
        <v>562.96296296296305</v>
      </c>
      <c r="AF424" s="281" t="str">
        <f t="shared" si="392"/>
        <v xml:space="preserve">  </v>
      </c>
      <c r="AG424" s="237" t="s">
        <v>1704</v>
      </c>
      <c r="AH424" s="33">
        <v>127.8</v>
      </c>
      <c r="AI424" s="266">
        <v>158.5</v>
      </c>
      <c r="AJ424" s="33">
        <v>30.700000000000003</v>
      </c>
      <c r="AK424" s="33">
        <v>56</v>
      </c>
      <c r="AL424" s="33">
        <v>548.21428571428578</v>
      </c>
      <c r="AM424" s="281" t="str">
        <f t="shared" si="390"/>
        <v xml:space="preserve">  </v>
      </c>
      <c r="AN424" s="33">
        <v>563.05908289241631</v>
      </c>
      <c r="AO424" s="33">
        <v>14.893089778759153</v>
      </c>
      <c r="AP424" s="33">
        <v>2.6450314418610978</v>
      </c>
      <c r="AQ424" s="237">
        <v>3</v>
      </c>
      <c r="AR424" s="429" t="str">
        <f t="shared" si="393"/>
        <v xml:space="preserve">  </v>
      </c>
      <c r="AS424" s="498"/>
      <c r="AT424" s="662" t="s">
        <v>178</v>
      </c>
      <c r="AU424" s="662" t="s">
        <v>178</v>
      </c>
      <c r="AV424" s="662" t="s">
        <v>178</v>
      </c>
      <c r="AW424" s="661" t="s">
        <v>2720</v>
      </c>
      <c r="AX424" s="661" t="s">
        <v>2720</v>
      </c>
      <c r="AY424" s="10"/>
      <c r="AZ424" s="334"/>
      <c r="BA424" s="662" t="s">
        <v>178</v>
      </c>
      <c r="BB424" s="662" t="s">
        <v>178</v>
      </c>
      <c r="BC424" s="662" t="s">
        <v>178</v>
      </c>
      <c r="BD424" s="661" t="s">
        <v>2720</v>
      </c>
      <c r="BE424" s="661" t="s">
        <v>2720</v>
      </c>
      <c r="BF424" s="10" t="str">
        <f t="shared" si="401"/>
        <v xml:space="preserve">  </v>
      </c>
      <c r="BG424" s="334"/>
      <c r="BH424" s="852" t="s">
        <v>178</v>
      </c>
      <c r="BI424" s="18" t="s">
        <v>1704</v>
      </c>
      <c r="BJ424" s="28">
        <v>13.793730362317175</v>
      </c>
      <c r="BK424" s="28"/>
      <c r="BL424" s="28">
        <v>0.1</v>
      </c>
      <c r="BM424" s="28">
        <v>1</v>
      </c>
      <c r="BN424" s="31" t="str">
        <f t="shared" si="405"/>
        <v xml:space="preserve">  </v>
      </c>
      <c r="BP424" s="417" t="s">
        <v>1704</v>
      </c>
      <c r="BQ424" s="716">
        <v>7.7081297091055906E-2</v>
      </c>
      <c r="BS424" s="715">
        <v>6.0000000000000001E-3</v>
      </c>
      <c r="BT424" s="716">
        <v>0.01</v>
      </c>
      <c r="BU424" s="31" t="str">
        <f t="shared" si="407"/>
        <v xml:space="preserve">  </v>
      </c>
      <c r="BV424" s="520"/>
      <c r="BW424" s="31">
        <f t="shared" si="408"/>
        <v>0.55881400510504986</v>
      </c>
      <c r="BX424" s="336"/>
      <c r="BY424" s="33">
        <v>226.61421401337898</v>
      </c>
      <c r="BZ424" s="31"/>
      <c r="CA424" s="680">
        <v>2</v>
      </c>
      <c r="CB424" s="680">
        <v>13</v>
      </c>
      <c r="CC424" s="680" t="str">
        <f t="shared" si="412"/>
        <v xml:space="preserve">  </v>
      </c>
      <c r="CD424" s="498"/>
      <c r="CE424" s="457">
        <v>130.98301569973307</v>
      </c>
      <c r="CF424" s="457"/>
      <c r="CG424" s="660">
        <v>0.5</v>
      </c>
      <c r="CH424" s="660">
        <v>3</v>
      </c>
      <c r="CI424" s="31" t="str">
        <f t="shared" si="402"/>
        <v xml:space="preserve">  </v>
      </c>
      <c r="CJ424" s="658"/>
      <c r="CK424" s="227">
        <v>1.5958626528998869</v>
      </c>
      <c r="CL424" s="227"/>
      <c r="CM424" s="227">
        <v>0.6</v>
      </c>
      <c r="CN424" s="227">
        <v>0.8</v>
      </c>
      <c r="CO424" s="31" t="str">
        <f t="shared" si="396"/>
        <v xml:space="preserve">  </v>
      </c>
      <c r="CP424" s="337"/>
      <c r="CQ424" s="28">
        <v>0.89841156755845519</v>
      </c>
      <c r="CR424" s="28"/>
      <c r="CS424" s="227">
        <v>0.1</v>
      </c>
      <c r="CT424" s="464">
        <v>0.13</v>
      </c>
      <c r="CU424" s="31" t="str">
        <f t="shared" si="403"/>
        <v xml:space="preserve">  </v>
      </c>
      <c r="CW424" s="336">
        <f t="shared" si="413"/>
        <v>0.70422001543366097</v>
      </c>
      <c r="CX424" s="227">
        <v>3.2673559507235228</v>
      </c>
      <c r="CY424" s="227"/>
      <c r="CZ424" s="10">
        <v>1.2</v>
      </c>
      <c r="DA424" s="910">
        <v>0.7</v>
      </c>
      <c r="DB424" s="675" t="str">
        <f t="shared" si="414"/>
        <v xml:space="preserve">  </v>
      </c>
      <c r="DC424" s="519"/>
      <c r="DD424" s="28">
        <v>1.791211208700217</v>
      </c>
      <c r="DE424" s="28" t="s">
        <v>587</v>
      </c>
      <c r="DF424" s="28">
        <v>0.2</v>
      </c>
      <c r="DG424" s="28">
        <v>0.12</v>
      </c>
      <c r="DH424" s="28" t="str">
        <f t="shared" si="415"/>
        <v xml:space="preserve">  </v>
      </c>
      <c r="DI424" s="335"/>
      <c r="DJ424" s="31">
        <f t="shared" si="416"/>
        <v>1.4418142149417965</v>
      </c>
      <c r="DK424" s="550">
        <f t="shared" si="417"/>
        <v>1.3675141003062639</v>
      </c>
      <c r="DL424" s="67"/>
    </row>
    <row r="425" spans="1:116" ht="15" x14ac:dyDescent="0.25">
      <c r="A425" s="536" t="s">
        <v>2433</v>
      </c>
      <c r="B425" s="417" t="s">
        <v>1850</v>
      </c>
      <c r="C425" s="419" t="s">
        <v>584</v>
      </c>
      <c r="D425" s="419">
        <v>9</v>
      </c>
      <c r="E425" s="213">
        <v>1700944</v>
      </c>
      <c r="F425" s="421">
        <v>1</v>
      </c>
      <c r="G425" s="420">
        <v>11452500</v>
      </c>
      <c r="H425" s="420">
        <v>201612111500</v>
      </c>
      <c r="I425" s="420" t="s">
        <v>656</v>
      </c>
      <c r="J425" s="420" t="s">
        <v>1747</v>
      </c>
      <c r="K425" s="663" t="s">
        <v>1737</v>
      </c>
      <c r="L425" s="163" t="s">
        <v>951</v>
      </c>
      <c r="M425" s="419"/>
      <c r="N425" s="419"/>
      <c r="O425" s="419"/>
      <c r="P425" s="117">
        <v>42715</v>
      </c>
      <c r="Q425" s="112">
        <v>0.625</v>
      </c>
      <c r="R425" s="419" t="s">
        <v>1738</v>
      </c>
      <c r="S425" s="237" t="s">
        <v>1738</v>
      </c>
      <c r="T425" s="31">
        <v>128.6</v>
      </c>
      <c r="U425" s="251">
        <v>162.70000000000002</v>
      </c>
      <c r="V425" s="31">
        <v>34.100000000000023</v>
      </c>
      <c r="W425" s="464">
        <v>152</v>
      </c>
      <c r="X425" s="457">
        <v>224.34210526315806</v>
      </c>
      <c r="Y425" s="281" t="str">
        <f t="shared" si="391"/>
        <v xml:space="preserve">  </v>
      </c>
      <c r="Z425" s="237" t="s">
        <v>1738</v>
      </c>
      <c r="AA425" s="275">
        <v>129.1</v>
      </c>
      <c r="AB425" s="275">
        <v>163.30000000000001</v>
      </c>
      <c r="AC425" s="275">
        <v>34.200000000000017</v>
      </c>
      <c r="AD425" s="275">
        <v>154</v>
      </c>
      <c r="AE425" s="275">
        <v>222.07792207792218</v>
      </c>
      <c r="AF425" s="281" t="str">
        <f t="shared" si="392"/>
        <v xml:space="preserve">  </v>
      </c>
      <c r="AG425" s="237" t="s">
        <v>1738</v>
      </c>
      <c r="AH425" s="33">
        <v>129</v>
      </c>
      <c r="AI425" s="266">
        <v>161.70000000000002</v>
      </c>
      <c r="AJ425" s="33">
        <v>32.700000000000017</v>
      </c>
      <c r="AK425" s="33">
        <v>142</v>
      </c>
      <c r="AL425" s="33">
        <v>230.2816901408452</v>
      </c>
      <c r="AM425" s="281" t="str">
        <f t="shared" si="390"/>
        <v xml:space="preserve">  </v>
      </c>
      <c r="AN425" s="33">
        <v>225.56723916064183</v>
      </c>
      <c r="AO425" s="33">
        <v>4.236881802414568</v>
      </c>
      <c r="AP425" s="33">
        <v>1.8783232078294823</v>
      </c>
      <c r="AQ425" s="237">
        <v>3</v>
      </c>
      <c r="AR425" s="429" t="str">
        <f t="shared" si="393"/>
        <v xml:space="preserve">  </v>
      </c>
      <c r="AS425" s="498"/>
      <c r="AT425" s="662" t="s">
        <v>178</v>
      </c>
      <c r="AU425" s="662" t="s">
        <v>178</v>
      </c>
      <c r="AV425" s="662" t="s">
        <v>178</v>
      </c>
      <c r="AW425" s="661" t="s">
        <v>2720</v>
      </c>
      <c r="AX425" s="661" t="s">
        <v>2720</v>
      </c>
      <c r="AY425" s="10"/>
      <c r="AZ425" s="334"/>
      <c r="BA425" s="662" t="s">
        <v>178</v>
      </c>
      <c r="BB425" s="662" t="s">
        <v>178</v>
      </c>
      <c r="BC425" s="662" t="s">
        <v>178</v>
      </c>
      <c r="BD425" s="661" t="s">
        <v>2720</v>
      </c>
      <c r="BE425" s="661" t="s">
        <v>2720</v>
      </c>
      <c r="BF425" s="10" t="str">
        <f t="shared" si="401"/>
        <v xml:space="preserve">  </v>
      </c>
      <c r="BG425" s="334"/>
      <c r="BH425" s="852" t="s">
        <v>178</v>
      </c>
      <c r="BI425" s="18" t="s">
        <v>1738</v>
      </c>
      <c r="BJ425" s="28">
        <v>0.99536124973390971</v>
      </c>
      <c r="BK425" s="28">
        <v>6.4465507285643986E-2</v>
      </c>
      <c r="BL425" s="28">
        <v>0.1</v>
      </c>
      <c r="BM425" s="28">
        <v>1</v>
      </c>
      <c r="BN425" s="31" t="str">
        <f t="shared" si="405"/>
        <v>E, &lt;RL</v>
      </c>
      <c r="BP425" s="417" t="s">
        <v>1738</v>
      </c>
      <c r="BQ425" s="716">
        <v>3.958992126420223E-2</v>
      </c>
      <c r="BS425" s="715">
        <v>6.0000000000000001E-3</v>
      </c>
      <c r="BT425" s="716">
        <v>0.01</v>
      </c>
      <c r="BU425" s="31" t="str">
        <f t="shared" si="407"/>
        <v xml:space="preserve">  </v>
      </c>
      <c r="BV425" s="520"/>
      <c r="BW425" s="31">
        <f t="shared" si="408"/>
        <v>3.9774424888236126</v>
      </c>
      <c r="BX425" s="336"/>
      <c r="BY425" s="33">
        <v>179.56608863697519</v>
      </c>
      <c r="BZ425" s="31"/>
      <c r="CA425" s="680">
        <v>2</v>
      </c>
      <c r="CB425" s="680">
        <v>13</v>
      </c>
      <c r="CC425" s="680" t="str">
        <f t="shared" si="412"/>
        <v xml:space="preserve">  </v>
      </c>
      <c r="CD425" s="498"/>
      <c r="CE425" s="457">
        <v>40.284234358689865</v>
      </c>
      <c r="CF425" s="457"/>
      <c r="CG425" s="660">
        <v>0.5</v>
      </c>
      <c r="CH425" s="660">
        <v>3</v>
      </c>
      <c r="CI425" s="31" t="str">
        <f t="shared" si="402"/>
        <v xml:space="preserve">  </v>
      </c>
      <c r="CJ425" s="658"/>
      <c r="CK425" s="227">
        <v>3.0183884680447677</v>
      </c>
      <c r="CL425" s="227"/>
      <c r="CM425" s="227">
        <v>0.6</v>
      </c>
      <c r="CN425" s="227">
        <v>0.8</v>
      </c>
      <c r="CO425" s="31" t="str">
        <f t="shared" si="396"/>
        <v xml:space="preserve">  </v>
      </c>
      <c r="CP425" s="337"/>
      <c r="CQ425" s="28">
        <v>0.67031743900734464</v>
      </c>
      <c r="CR425" s="28"/>
      <c r="CS425" s="227">
        <v>0.1</v>
      </c>
      <c r="CT425" s="464">
        <v>0.13</v>
      </c>
      <c r="CU425" s="31" t="str">
        <f t="shared" si="403"/>
        <v xml:space="preserve">  </v>
      </c>
      <c r="CW425" s="336">
        <f t="shared" si="413"/>
        <v>1.6809345745381676</v>
      </c>
      <c r="CX425" s="227">
        <v>3.5219647279460591</v>
      </c>
      <c r="CY425" s="227"/>
      <c r="CZ425" s="10">
        <v>1.2</v>
      </c>
      <c r="DA425" s="910">
        <v>0.7</v>
      </c>
      <c r="DB425" s="675" t="str">
        <f t="shared" si="414"/>
        <v xml:space="preserve">  </v>
      </c>
      <c r="DC425" s="519"/>
      <c r="DD425" s="28">
        <v>0.81104399016786044</v>
      </c>
      <c r="DE425" s="28" t="s">
        <v>587</v>
      </c>
      <c r="DF425" s="28">
        <v>0.2</v>
      </c>
      <c r="DG425" s="28">
        <v>0.12</v>
      </c>
      <c r="DH425" s="28" t="str">
        <f t="shared" si="415"/>
        <v xml:space="preserve">  </v>
      </c>
      <c r="DI425" s="335"/>
      <c r="DJ425" s="31">
        <f t="shared" si="416"/>
        <v>1.9613751987806214</v>
      </c>
      <c r="DK425" s="550">
        <f t="shared" si="417"/>
        <v>2.0133037231050341</v>
      </c>
      <c r="DL425" s="67"/>
    </row>
    <row r="426" spans="1:116" ht="45" x14ac:dyDescent="0.25">
      <c r="A426" s="536" t="s">
        <v>2434</v>
      </c>
      <c r="B426" s="417" t="s">
        <v>1851</v>
      </c>
      <c r="C426" s="419" t="s">
        <v>584</v>
      </c>
      <c r="D426" s="419">
        <v>9</v>
      </c>
      <c r="E426" s="213">
        <v>1700943</v>
      </c>
      <c r="F426" s="421">
        <v>1</v>
      </c>
      <c r="G426" s="420">
        <v>11452600</v>
      </c>
      <c r="H426" s="420">
        <v>201612121210</v>
      </c>
      <c r="I426" s="420" t="s">
        <v>656</v>
      </c>
      <c r="J426" s="420" t="s">
        <v>1748</v>
      </c>
      <c r="K426" s="663" t="s">
        <v>2556</v>
      </c>
      <c r="L426" s="163" t="s">
        <v>1658</v>
      </c>
      <c r="M426" s="419"/>
      <c r="N426" s="419"/>
      <c r="O426" s="419"/>
      <c r="P426" s="117">
        <v>42716</v>
      </c>
      <c r="Q426" s="112">
        <v>0.50694444444444442</v>
      </c>
      <c r="R426" s="419" t="s">
        <v>1739</v>
      </c>
      <c r="S426" s="237" t="s">
        <v>1739</v>
      </c>
      <c r="T426" s="31">
        <v>128.19999999999999</v>
      </c>
      <c r="U426" s="251">
        <v>142.6</v>
      </c>
      <c r="V426" s="31">
        <v>14.400000000000006</v>
      </c>
      <c r="W426" s="464">
        <v>158</v>
      </c>
      <c r="X426" s="457">
        <v>91.139240506329145</v>
      </c>
      <c r="Y426" s="281" t="str">
        <f t="shared" si="391"/>
        <v xml:space="preserve">  </v>
      </c>
      <c r="Z426" s="237" t="s">
        <v>1739</v>
      </c>
      <c r="AA426" s="275">
        <v>125.1</v>
      </c>
      <c r="AB426" s="275">
        <v>139.1</v>
      </c>
      <c r="AC426" s="275">
        <v>14</v>
      </c>
      <c r="AD426" s="275">
        <v>152</v>
      </c>
      <c r="AE426" s="275">
        <v>92.10526315789474</v>
      </c>
      <c r="AF426" s="281" t="str">
        <f t="shared" si="392"/>
        <v xml:space="preserve">  </v>
      </c>
      <c r="AG426" s="237" t="s">
        <v>1739</v>
      </c>
      <c r="AH426" s="33">
        <v>127.8</v>
      </c>
      <c r="AI426" s="266">
        <v>142.1</v>
      </c>
      <c r="AJ426" s="33">
        <v>14.299999999999997</v>
      </c>
      <c r="AK426" s="33">
        <v>154</v>
      </c>
      <c r="AL426" s="33">
        <v>92.857142857142847</v>
      </c>
      <c r="AM426" s="281" t="str">
        <f t="shared" si="390"/>
        <v xml:space="preserve">  </v>
      </c>
      <c r="AN426" s="33">
        <v>92.033882173788911</v>
      </c>
      <c r="AO426" s="33">
        <v>0.86117277906454315</v>
      </c>
      <c r="AP426" s="33">
        <v>0.93571276004458681</v>
      </c>
      <c r="AQ426" s="237">
        <v>3</v>
      </c>
      <c r="AR426" s="429" t="str">
        <f t="shared" si="393"/>
        <v xml:space="preserve">  </v>
      </c>
      <c r="AS426" s="498"/>
      <c r="AT426" s="662" t="s">
        <v>178</v>
      </c>
      <c r="AU426" s="662" t="s">
        <v>178</v>
      </c>
      <c r="AV426" s="662" t="s">
        <v>178</v>
      </c>
      <c r="AW426" s="661" t="s">
        <v>2720</v>
      </c>
      <c r="AX426" s="661" t="s">
        <v>2720</v>
      </c>
      <c r="AY426" s="10"/>
      <c r="AZ426" s="334"/>
      <c r="BA426" s="662" t="s">
        <v>178</v>
      </c>
      <c r="BB426" s="662" t="s">
        <v>178</v>
      </c>
      <c r="BC426" s="662" t="s">
        <v>178</v>
      </c>
      <c r="BD426" s="661" t="s">
        <v>2720</v>
      </c>
      <c r="BE426" s="661" t="s">
        <v>2720</v>
      </c>
      <c r="BF426" s="10" t="str">
        <f t="shared" si="401"/>
        <v xml:space="preserve">  </v>
      </c>
      <c r="BG426" s="334"/>
      <c r="BH426" s="852" t="s">
        <v>178</v>
      </c>
      <c r="BI426" s="18" t="s">
        <v>1739</v>
      </c>
      <c r="BJ426" s="28">
        <v>10.888758669412523</v>
      </c>
      <c r="BK426" s="28"/>
      <c r="BL426" s="28">
        <v>0.1</v>
      </c>
      <c r="BM426" s="28">
        <v>1</v>
      </c>
      <c r="BN426" s="31" t="str">
        <f t="shared" si="405"/>
        <v xml:space="preserve">  </v>
      </c>
      <c r="BP426" s="417" t="s">
        <v>1739</v>
      </c>
      <c r="BQ426" s="716">
        <v>6.2848488391531301E-2</v>
      </c>
      <c r="BS426" s="715">
        <v>6.0000000000000001E-3</v>
      </c>
      <c r="BT426" s="716">
        <v>0.01</v>
      </c>
      <c r="BU426" s="31" t="str">
        <f t="shared" si="407"/>
        <v xml:space="preserve">  </v>
      </c>
      <c r="BV426" s="520"/>
      <c r="BW426" s="31">
        <f t="shared" si="408"/>
        <v>0.57718689797100753</v>
      </c>
      <c r="BX426" s="336"/>
      <c r="BY426" s="33">
        <v>364.61307154604839</v>
      </c>
      <c r="BZ426" s="31"/>
      <c r="CA426" s="680">
        <v>2</v>
      </c>
      <c r="CB426" s="680">
        <v>13</v>
      </c>
      <c r="CC426" s="680" t="str">
        <f t="shared" si="412"/>
        <v xml:space="preserve">  </v>
      </c>
      <c r="CD426" s="498"/>
      <c r="CE426" s="457">
        <v>33.230558419386703</v>
      </c>
      <c r="CF426" s="457"/>
      <c r="CG426" s="660">
        <v>0.5</v>
      </c>
      <c r="CH426" s="660">
        <v>3</v>
      </c>
      <c r="CI426" s="31" t="str">
        <f t="shared" si="402"/>
        <v xml:space="preserve">  </v>
      </c>
      <c r="CJ426" s="658"/>
      <c r="CK426" s="227">
        <v>4.9555610669471513</v>
      </c>
      <c r="CL426" s="227"/>
      <c r="CM426" s="227">
        <v>0.6</v>
      </c>
      <c r="CN426" s="227">
        <v>0.8</v>
      </c>
      <c r="CO426" s="31" t="str">
        <f t="shared" si="396"/>
        <v xml:space="preserve">  </v>
      </c>
      <c r="CP426" s="337"/>
      <c r="CQ426" s="28">
        <v>0.45643325616618541</v>
      </c>
      <c r="CR426" s="28"/>
      <c r="CS426" s="227">
        <v>0.1</v>
      </c>
      <c r="CT426" s="464">
        <v>0.13</v>
      </c>
      <c r="CU426" s="31" t="str">
        <f t="shared" si="403"/>
        <v xml:space="preserve">  </v>
      </c>
      <c r="CW426" s="336">
        <f t="shared" si="413"/>
        <v>1.3591287459701769</v>
      </c>
      <c r="CX426" s="227">
        <v>9.872306273281696</v>
      </c>
      <c r="CY426" s="227"/>
      <c r="CZ426" s="10">
        <v>1.2</v>
      </c>
      <c r="DA426" s="910">
        <v>0.7</v>
      </c>
      <c r="DB426" s="675" t="str">
        <f t="shared" si="414"/>
        <v xml:space="preserve">  </v>
      </c>
      <c r="DC426" s="519"/>
      <c r="DD426" s="28">
        <v>0.91671415394758582</v>
      </c>
      <c r="DE426" s="28" t="s">
        <v>587</v>
      </c>
      <c r="DF426" s="28">
        <v>0.2</v>
      </c>
      <c r="DG426" s="28">
        <v>0.12</v>
      </c>
      <c r="DH426" s="28" t="str">
        <f t="shared" si="415"/>
        <v xml:space="preserve">  </v>
      </c>
      <c r="DI426" s="335"/>
      <c r="DJ426" s="31">
        <f t="shared" si="416"/>
        <v>2.7076117242370681</v>
      </c>
      <c r="DK426" s="550">
        <f t="shared" si="417"/>
        <v>2.7586480563407414</v>
      </c>
      <c r="DL426" s="67"/>
    </row>
    <row r="427" spans="1:116" ht="45" x14ac:dyDescent="0.25">
      <c r="A427" s="536" t="s">
        <v>2435</v>
      </c>
      <c r="B427" s="417" t="s">
        <v>1852</v>
      </c>
      <c r="C427" s="419" t="s">
        <v>584</v>
      </c>
      <c r="D427" s="419">
        <v>9</v>
      </c>
      <c r="E427" s="213">
        <v>1701224</v>
      </c>
      <c r="F427" s="421">
        <v>1</v>
      </c>
      <c r="G427" s="420">
        <v>11452900</v>
      </c>
      <c r="H427" s="420">
        <v>201612151640</v>
      </c>
      <c r="I427" s="420" t="s">
        <v>656</v>
      </c>
      <c r="J427" s="420" t="s">
        <v>1749</v>
      </c>
      <c r="K427" s="663" t="s">
        <v>2558</v>
      </c>
      <c r="L427" s="163" t="s">
        <v>729</v>
      </c>
      <c r="M427" s="419"/>
      <c r="N427" s="419"/>
      <c r="O427" s="419"/>
      <c r="P427" s="117">
        <v>42719</v>
      </c>
      <c r="Q427" s="112">
        <v>0.69444444444444453</v>
      </c>
      <c r="R427" s="419" t="s">
        <v>1740</v>
      </c>
      <c r="S427" s="237" t="s">
        <v>1740</v>
      </c>
      <c r="T427" s="31">
        <v>128.69999999999999</v>
      </c>
      <c r="U427" s="251">
        <v>137.1</v>
      </c>
      <c r="V427" s="31">
        <v>8.4000000000000057</v>
      </c>
      <c r="W427" s="464">
        <v>576</v>
      </c>
      <c r="X427" s="457">
        <v>14.583333333333345</v>
      </c>
      <c r="Y427" s="281" t="str">
        <f t="shared" si="391"/>
        <v xml:space="preserve">  </v>
      </c>
      <c r="Z427" s="237" t="s">
        <v>1740</v>
      </c>
      <c r="AA427" s="275">
        <v>126.2</v>
      </c>
      <c r="AB427" s="275">
        <v>132.6</v>
      </c>
      <c r="AC427" s="275">
        <v>6.3999999999999915</v>
      </c>
      <c r="AD427" s="275">
        <v>446</v>
      </c>
      <c r="AE427" s="275">
        <v>14.349775784753344</v>
      </c>
      <c r="AF427" s="281" t="str">
        <f t="shared" si="392"/>
        <v xml:space="preserve">  </v>
      </c>
      <c r="AG427" s="237" t="s">
        <v>1740</v>
      </c>
      <c r="AH427" s="33">
        <v>127.7</v>
      </c>
      <c r="AI427" s="266">
        <v>135.9</v>
      </c>
      <c r="AJ427" s="33">
        <v>8.2000000000000028</v>
      </c>
      <c r="AK427" s="33">
        <v>568</v>
      </c>
      <c r="AL427" s="33">
        <v>14.436619718309865</v>
      </c>
      <c r="AM427" s="281" t="str">
        <f t="shared" si="390"/>
        <v xml:space="preserve">  </v>
      </c>
      <c r="AN427" s="33">
        <v>14.456576278798851</v>
      </c>
      <c r="AO427" s="33">
        <v>0.11805075329953522</v>
      </c>
      <c r="AP427" s="33">
        <v>0.81658859624087754</v>
      </c>
      <c r="AQ427" s="237">
        <v>3</v>
      </c>
      <c r="AR427" s="429" t="str">
        <f t="shared" si="393"/>
        <v xml:space="preserve">  </v>
      </c>
      <c r="AS427" s="498"/>
      <c r="AT427" s="662" t="s">
        <v>178</v>
      </c>
      <c r="AU427" s="662" t="s">
        <v>178</v>
      </c>
      <c r="AV427" s="662" t="s">
        <v>178</v>
      </c>
      <c r="AW427" s="661" t="s">
        <v>2720</v>
      </c>
      <c r="AX427" s="661" t="s">
        <v>2720</v>
      </c>
      <c r="AY427" s="10"/>
      <c r="AZ427" s="334"/>
      <c r="BA427" s="662" t="s">
        <v>178</v>
      </c>
      <c r="BB427" s="662" t="s">
        <v>178</v>
      </c>
      <c r="BC427" s="662" t="s">
        <v>178</v>
      </c>
      <c r="BD427" s="661" t="s">
        <v>2720</v>
      </c>
      <c r="BE427" s="661" t="s">
        <v>2720</v>
      </c>
      <c r="BF427" s="10" t="str">
        <f t="shared" si="401"/>
        <v xml:space="preserve">  </v>
      </c>
      <c r="BG427" s="334"/>
      <c r="BH427" s="852" t="s">
        <v>178</v>
      </c>
      <c r="BI427" s="18" t="s">
        <v>1740</v>
      </c>
      <c r="BJ427" s="28">
        <v>5.9413961904141805</v>
      </c>
      <c r="BK427" s="28"/>
      <c r="BL427" s="28">
        <v>0.1</v>
      </c>
      <c r="BM427" s="28">
        <v>1</v>
      </c>
      <c r="BN427" s="31" t="str">
        <f t="shared" si="405"/>
        <v xml:space="preserve">  </v>
      </c>
      <c r="BP427" s="417" t="s">
        <v>1740</v>
      </c>
      <c r="BQ427" s="716">
        <v>7.7773477899088256E-2</v>
      </c>
      <c r="BS427" s="715">
        <v>6.0000000000000001E-3</v>
      </c>
      <c r="BT427" s="716">
        <v>0.01</v>
      </c>
      <c r="BU427" s="31" t="str">
        <f t="shared" si="407"/>
        <v xml:space="preserve">  </v>
      </c>
      <c r="BV427" s="520"/>
      <c r="BW427" s="31">
        <f t="shared" si="408"/>
        <v>1.3090101283696178</v>
      </c>
      <c r="BX427" s="336"/>
      <c r="BY427" s="33">
        <v>354.07131732098111</v>
      </c>
      <c r="BZ427" s="31"/>
      <c r="CA427" s="680">
        <v>2</v>
      </c>
      <c r="CB427" s="680">
        <v>13</v>
      </c>
      <c r="CC427" s="680" t="str">
        <f t="shared" si="412"/>
        <v xml:space="preserve">  </v>
      </c>
      <c r="CD427" s="498"/>
      <c r="CE427" s="457">
        <v>5.1635400442643125</v>
      </c>
      <c r="CF427" s="457"/>
      <c r="CG427" s="660">
        <v>0.5</v>
      </c>
      <c r="CH427" s="660">
        <v>3</v>
      </c>
      <c r="CI427" s="31" t="str">
        <f t="shared" si="402"/>
        <v xml:space="preserve">  </v>
      </c>
      <c r="CJ427" s="658"/>
      <c r="CK427" s="227">
        <v>7.6719925636387627</v>
      </c>
      <c r="CL427" s="227"/>
      <c r="CM427" s="227">
        <v>0.6</v>
      </c>
      <c r="CN427" s="227">
        <v>0.8</v>
      </c>
      <c r="CO427" s="31" t="str">
        <f t="shared" si="396"/>
        <v xml:space="preserve">  </v>
      </c>
      <c r="CP427" s="337"/>
      <c r="CQ427" s="28">
        <v>0.1100913731105112</v>
      </c>
      <c r="CR427" s="28"/>
      <c r="CS427" s="227">
        <v>0.1</v>
      </c>
      <c r="CT427" s="464">
        <v>0.13</v>
      </c>
      <c r="CU427" s="31" t="str">
        <f t="shared" si="403"/>
        <v>E, &lt;RL</v>
      </c>
      <c r="CW427" s="336">
        <f t="shared" si="413"/>
        <v>2.1667930126866972</v>
      </c>
      <c r="CX427" s="227">
        <v>10.420415703730258</v>
      </c>
      <c r="CY427" s="227"/>
      <c r="CZ427" s="10">
        <v>1.2</v>
      </c>
      <c r="DA427" s="910">
        <v>0.7</v>
      </c>
      <c r="DB427" s="675" t="str">
        <f t="shared" si="414"/>
        <v xml:space="preserve">  </v>
      </c>
      <c r="DC427" s="519"/>
      <c r="DD427" s="28">
        <v>0.150435578821458</v>
      </c>
      <c r="DE427" s="28" t="s">
        <v>587</v>
      </c>
      <c r="DF427" s="28">
        <v>0.2</v>
      </c>
      <c r="DG427" s="28">
        <v>0.12</v>
      </c>
      <c r="DH427" s="28" t="str">
        <f t="shared" si="415"/>
        <v>E, &lt;RL</v>
      </c>
      <c r="DI427" s="335"/>
      <c r="DJ427" s="31">
        <f t="shared" si="416"/>
        <v>2.9430273490026013</v>
      </c>
      <c r="DK427" s="550">
        <f t="shared" si="417"/>
        <v>2.9134194279864767</v>
      </c>
      <c r="DL427" s="67"/>
    </row>
    <row r="428" spans="1:116" ht="15" x14ac:dyDescent="0.25">
      <c r="A428" s="536" t="s">
        <v>2436</v>
      </c>
      <c r="B428" s="417" t="s">
        <v>1853</v>
      </c>
      <c r="C428" s="419" t="s">
        <v>584</v>
      </c>
      <c r="D428" s="419">
        <v>9</v>
      </c>
      <c r="E428" s="213">
        <v>1701221</v>
      </c>
      <c r="F428" s="421">
        <v>1</v>
      </c>
      <c r="G428" s="420">
        <v>11452500</v>
      </c>
      <c r="H428" s="420">
        <v>201612161240</v>
      </c>
      <c r="I428" s="420" t="s">
        <v>656</v>
      </c>
      <c r="J428" s="420" t="s">
        <v>1750</v>
      </c>
      <c r="K428" s="663" t="s">
        <v>1737</v>
      </c>
      <c r="L428" s="163" t="s">
        <v>951</v>
      </c>
      <c r="M428" s="419"/>
      <c r="N428" s="419"/>
      <c r="O428" s="419"/>
      <c r="P428" s="117">
        <v>42720</v>
      </c>
      <c r="Q428" s="112">
        <v>0.52777777777777779</v>
      </c>
      <c r="R428" s="419" t="s">
        <v>1741</v>
      </c>
      <c r="S428" s="237" t="s">
        <v>1741</v>
      </c>
      <c r="T428" s="31">
        <v>132</v>
      </c>
      <c r="U428" s="251">
        <v>150.29999999999998</v>
      </c>
      <c r="V428" s="31">
        <v>18.299999999999983</v>
      </c>
      <c r="W428" s="464">
        <v>20</v>
      </c>
      <c r="X428" s="457">
        <v>914.99999999999909</v>
      </c>
      <c r="Y428" s="281" t="str">
        <f t="shared" si="391"/>
        <v xml:space="preserve">  </v>
      </c>
      <c r="Z428" s="237" t="s">
        <v>1741</v>
      </c>
      <c r="AA428" s="275">
        <v>132.5</v>
      </c>
      <c r="AB428" s="275">
        <v>158.70000000000002</v>
      </c>
      <c r="AC428" s="275">
        <v>26.200000000000017</v>
      </c>
      <c r="AD428" s="275">
        <v>26</v>
      </c>
      <c r="AE428" s="275">
        <v>1007.6923076923084</v>
      </c>
      <c r="AF428" s="281" t="str">
        <f t="shared" si="392"/>
        <v xml:space="preserve">  </v>
      </c>
      <c r="AG428" s="237" t="s">
        <v>1741</v>
      </c>
      <c r="AH428" s="33">
        <v>128</v>
      </c>
      <c r="AI428" s="266">
        <v>142.9</v>
      </c>
      <c r="AJ428" s="33">
        <v>14.900000000000006</v>
      </c>
      <c r="AK428" s="33">
        <v>10</v>
      </c>
      <c r="AL428" s="33">
        <v>1490.0000000000005</v>
      </c>
      <c r="AM428" s="281" t="str">
        <f t="shared" si="390"/>
        <v xml:space="preserve">  </v>
      </c>
      <c r="AN428" s="33">
        <v>1137.5641025641028</v>
      </c>
      <c r="AO428" s="33">
        <v>308.71712347619479</v>
      </c>
      <c r="AP428" s="33">
        <v>27.138437542142668</v>
      </c>
      <c r="AQ428" s="237">
        <v>3</v>
      </c>
      <c r="AR428" s="429" t="str">
        <f t="shared" si="393"/>
        <v xml:space="preserve">  </v>
      </c>
      <c r="AS428" s="498"/>
      <c r="AT428" s="662" t="s">
        <v>178</v>
      </c>
      <c r="AU428" s="662" t="s">
        <v>178</v>
      </c>
      <c r="AV428" s="662" t="s">
        <v>178</v>
      </c>
      <c r="AW428" s="661" t="s">
        <v>2720</v>
      </c>
      <c r="AX428" s="661" t="s">
        <v>2720</v>
      </c>
      <c r="AY428" s="10"/>
      <c r="AZ428" s="334"/>
      <c r="BA428" s="662" t="s">
        <v>178</v>
      </c>
      <c r="BB428" s="662" t="s">
        <v>178</v>
      </c>
      <c r="BC428" s="662" t="s">
        <v>178</v>
      </c>
      <c r="BD428" s="661" t="s">
        <v>2720</v>
      </c>
      <c r="BE428" s="661" t="s">
        <v>2720</v>
      </c>
      <c r="BF428" s="10" t="str">
        <f t="shared" si="401"/>
        <v xml:space="preserve">  </v>
      </c>
      <c r="BG428" s="334"/>
      <c r="BH428" s="852" t="s">
        <v>178</v>
      </c>
      <c r="BI428" s="18" t="s">
        <v>1741</v>
      </c>
      <c r="BJ428" s="28">
        <v>12.329098565562832</v>
      </c>
      <c r="BK428" s="28"/>
      <c r="BL428" s="28">
        <v>0.1</v>
      </c>
      <c r="BM428" s="28">
        <v>1</v>
      </c>
      <c r="BN428" s="31" t="str">
        <f t="shared" si="405"/>
        <v xml:space="preserve">  </v>
      </c>
      <c r="BP428" s="417" t="s">
        <v>1741</v>
      </c>
      <c r="BQ428" s="716">
        <v>8.8039082109337308E-2</v>
      </c>
      <c r="BS428" s="715">
        <v>6.0000000000000001E-3</v>
      </c>
      <c r="BT428" s="716">
        <v>0.01</v>
      </c>
      <c r="BU428" s="31" t="str">
        <f t="shared" si="407"/>
        <v xml:space="preserve">  </v>
      </c>
      <c r="BV428" s="520"/>
      <c r="BW428" s="31">
        <f t="shared" si="408"/>
        <v>0.71407558015023676</v>
      </c>
      <c r="BX428" s="336"/>
      <c r="BY428" s="33">
        <v>256.98587826755067</v>
      </c>
      <c r="BZ428" s="31"/>
      <c r="CA428" s="680">
        <v>2</v>
      </c>
      <c r="CB428" s="680">
        <v>13</v>
      </c>
      <c r="CC428" s="680" t="str">
        <f t="shared" si="412"/>
        <v xml:space="preserve">  </v>
      </c>
      <c r="CD428" s="498"/>
      <c r="CE428" s="457">
        <v>235.14207861480867</v>
      </c>
      <c r="CF428" s="457"/>
      <c r="CG428" s="660">
        <v>0.5</v>
      </c>
      <c r="CH428" s="660">
        <v>3</v>
      </c>
      <c r="CI428" s="31" t="str">
        <f t="shared" si="402"/>
        <v xml:space="preserve">  </v>
      </c>
      <c r="CJ428" s="658"/>
      <c r="CK428" s="227">
        <v>2.4593230467397329</v>
      </c>
      <c r="CL428" s="227"/>
      <c r="CM428" s="227">
        <v>0.6</v>
      </c>
      <c r="CN428" s="227">
        <v>0.8</v>
      </c>
      <c r="CO428" s="31" t="str">
        <f t="shared" si="396"/>
        <v xml:space="preserve">  </v>
      </c>
      <c r="CP428" s="337"/>
      <c r="CQ428" s="28">
        <v>2.478240916330039</v>
      </c>
      <c r="CR428" s="28"/>
      <c r="CS428" s="227">
        <v>0.1</v>
      </c>
      <c r="CT428" s="464">
        <v>0.13</v>
      </c>
      <c r="CU428" s="31" t="str">
        <f t="shared" si="403"/>
        <v xml:space="preserve">  </v>
      </c>
      <c r="CW428" s="336">
        <f t="shared" si="413"/>
        <v>0.95698762255695069</v>
      </c>
      <c r="CX428" s="227">
        <v>5.1113857011877917</v>
      </c>
      <c r="CY428" s="227"/>
      <c r="CZ428" s="10">
        <v>1.2</v>
      </c>
      <c r="DA428" s="910">
        <v>0.7</v>
      </c>
      <c r="DB428" s="675" t="str">
        <f t="shared" si="414"/>
        <v xml:space="preserve">  </v>
      </c>
      <c r="DC428" s="519"/>
      <c r="DD428" s="28">
        <v>7.6159646947698114</v>
      </c>
      <c r="DE428" s="28" t="s">
        <v>587</v>
      </c>
      <c r="DF428" s="28">
        <v>0.2</v>
      </c>
      <c r="DG428" s="28">
        <v>0.12</v>
      </c>
      <c r="DH428" s="28" t="str">
        <f t="shared" si="415"/>
        <v xml:space="preserve">  </v>
      </c>
      <c r="DI428" s="335"/>
      <c r="DJ428" s="31">
        <f t="shared" si="416"/>
        <v>1.9889753225530451</v>
      </c>
      <c r="DK428" s="550">
        <f t="shared" si="417"/>
        <v>3.2388778476546891</v>
      </c>
      <c r="DL428" s="67"/>
    </row>
    <row r="429" spans="1:116" ht="45" x14ac:dyDescent="0.25">
      <c r="A429" s="536" t="s">
        <v>2437</v>
      </c>
      <c r="B429" s="417" t="s">
        <v>1854</v>
      </c>
      <c r="C429" s="419" t="s">
        <v>584</v>
      </c>
      <c r="D429" s="419">
        <v>9</v>
      </c>
      <c r="E429" s="213">
        <v>1701220</v>
      </c>
      <c r="F429" s="421">
        <v>1</v>
      </c>
      <c r="G429" s="420">
        <v>11452600</v>
      </c>
      <c r="H429" s="420">
        <v>201612161550</v>
      </c>
      <c r="I429" s="420" t="s">
        <v>656</v>
      </c>
      <c r="J429" s="420" t="s">
        <v>1751</v>
      </c>
      <c r="K429" s="663" t="s">
        <v>2556</v>
      </c>
      <c r="L429" s="163" t="s">
        <v>1658</v>
      </c>
      <c r="M429" s="419"/>
      <c r="N429" s="419"/>
      <c r="O429" s="419"/>
      <c r="P429" s="117">
        <v>42720</v>
      </c>
      <c r="Q429" s="112">
        <v>0.65972222222222221</v>
      </c>
      <c r="R429" s="419" t="s">
        <v>1742</v>
      </c>
      <c r="S429" s="237" t="s">
        <v>1742</v>
      </c>
      <c r="T429" s="31">
        <v>127.7</v>
      </c>
      <c r="U429" s="251">
        <v>182.79999999999998</v>
      </c>
      <c r="V429" s="31">
        <v>55.09999999999998</v>
      </c>
      <c r="W429" s="464">
        <v>46</v>
      </c>
      <c r="X429" s="457">
        <v>1197.8260869565213</v>
      </c>
      <c r="Y429" s="281" t="str">
        <f t="shared" si="391"/>
        <v xml:space="preserve">  </v>
      </c>
      <c r="Z429" s="237" t="s">
        <v>1742</v>
      </c>
      <c r="AA429" s="275">
        <v>128</v>
      </c>
      <c r="AB429" s="275">
        <v>181.9</v>
      </c>
      <c r="AC429" s="275">
        <v>53.900000000000006</v>
      </c>
      <c r="AD429" s="275">
        <v>46</v>
      </c>
      <c r="AE429" s="275">
        <v>1171.7391304347827</v>
      </c>
      <c r="AF429" s="281" t="str">
        <f t="shared" si="392"/>
        <v xml:space="preserve">  </v>
      </c>
      <c r="AG429" s="237" t="s">
        <v>1742</v>
      </c>
      <c r="AH429" s="33">
        <v>126.8</v>
      </c>
      <c r="AI429" s="266">
        <v>164.3</v>
      </c>
      <c r="AJ429" s="33">
        <v>37.500000000000014</v>
      </c>
      <c r="AK429" s="33">
        <v>30</v>
      </c>
      <c r="AL429" s="33">
        <v>1250.0000000000005</v>
      </c>
      <c r="AM429" s="281" t="str">
        <f t="shared" si="390"/>
        <v xml:space="preserve">  </v>
      </c>
      <c r="AN429" s="33">
        <v>1206.5217391304348</v>
      </c>
      <c r="AO429" s="33">
        <v>39.848484303964071</v>
      </c>
      <c r="AP429" s="33">
        <v>3.302757257625851</v>
      </c>
      <c r="AQ429" s="237">
        <v>3</v>
      </c>
      <c r="AR429" s="429" t="str">
        <f t="shared" si="393"/>
        <v xml:space="preserve">  </v>
      </c>
      <c r="AS429" s="498"/>
      <c r="AT429" s="662" t="s">
        <v>178</v>
      </c>
      <c r="AU429" s="662" t="s">
        <v>178</v>
      </c>
      <c r="AV429" s="662" t="s">
        <v>178</v>
      </c>
      <c r="AW429" s="661" t="s">
        <v>2720</v>
      </c>
      <c r="AX429" s="661" t="s">
        <v>2720</v>
      </c>
      <c r="AY429" s="10"/>
      <c r="AZ429" s="334"/>
      <c r="BA429" s="662" t="s">
        <v>178</v>
      </c>
      <c r="BB429" s="662" t="s">
        <v>178</v>
      </c>
      <c r="BC429" s="662" t="s">
        <v>178</v>
      </c>
      <c r="BD429" s="661" t="s">
        <v>2720</v>
      </c>
      <c r="BE429" s="661" t="s">
        <v>2720</v>
      </c>
      <c r="BF429" s="10" t="str">
        <f t="shared" si="401"/>
        <v xml:space="preserve">  </v>
      </c>
      <c r="BG429" s="334"/>
      <c r="BH429" s="852" t="s">
        <v>178</v>
      </c>
      <c r="BI429" s="18" t="s">
        <v>1742</v>
      </c>
      <c r="BJ429" s="28">
        <v>9.2833792608562042</v>
      </c>
      <c r="BK429" s="28"/>
      <c r="BL429" s="28">
        <v>0.1</v>
      </c>
      <c r="BM429" s="28">
        <v>1</v>
      </c>
      <c r="BN429" s="31" t="str">
        <f t="shared" si="405"/>
        <v xml:space="preserve">  </v>
      </c>
      <c r="BP429" s="417" t="s">
        <v>1742</v>
      </c>
      <c r="BQ429" s="716">
        <v>7.3508093614032641E-2</v>
      </c>
      <c r="BS429" s="715">
        <v>6.0000000000000001E-3</v>
      </c>
      <c r="BT429" s="716">
        <v>0.01</v>
      </c>
      <c r="BU429" s="31" t="str">
        <f t="shared" si="407"/>
        <v xml:space="preserve">  </v>
      </c>
      <c r="BV429" s="520"/>
      <c r="BW429" s="31">
        <f t="shared" si="408"/>
        <v>0.79182473912256179</v>
      </c>
      <c r="BX429" s="336"/>
      <c r="BY429" s="33">
        <v>277.1321677679407</v>
      </c>
      <c r="BZ429" s="31"/>
      <c r="CA429" s="680">
        <v>2</v>
      </c>
      <c r="CB429" s="680">
        <v>13</v>
      </c>
      <c r="CC429" s="680" t="str">
        <f t="shared" si="412"/>
        <v xml:space="preserve">  </v>
      </c>
      <c r="CD429" s="498"/>
      <c r="CE429" s="457">
        <v>331.95614008725062</v>
      </c>
      <c r="CF429" s="457"/>
      <c r="CG429" s="660">
        <v>0.5</v>
      </c>
      <c r="CH429" s="660">
        <v>3</v>
      </c>
      <c r="CI429" s="31" t="str">
        <f t="shared" si="402"/>
        <v xml:space="preserve">  </v>
      </c>
      <c r="CJ429" s="658"/>
      <c r="CK429" s="227">
        <v>2.5245721728848047</v>
      </c>
      <c r="CL429" s="227"/>
      <c r="CM429" s="227">
        <v>0.6</v>
      </c>
      <c r="CN429" s="227">
        <v>0.8</v>
      </c>
      <c r="CO429" s="31" t="str">
        <f t="shared" si="396"/>
        <v xml:space="preserve">  </v>
      </c>
      <c r="CP429" s="337"/>
      <c r="CQ429" s="28">
        <v>2.9581400025758913</v>
      </c>
      <c r="CR429" s="28"/>
      <c r="CS429" s="227">
        <v>0.1</v>
      </c>
      <c r="CT429" s="464">
        <v>0.13</v>
      </c>
      <c r="CU429" s="31" t="str">
        <f t="shared" si="403"/>
        <v xml:space="preserve">  </v>
      </c>
      <c r="CW429" s="336">
        <f t="shared" si="413"/>
        <v>0.91096323938792256</v>
      </c>
      <c r="CX429" s="227">
        <v>4.2599867560988853</v>
      </c>
      <c r="CY429" s="227"/>
      <c r="CZ429" s="10">
        <v>1.2</v>
      </c>
      <c r="DA429" s="910">
        <v>0.7</v>
      </c>
      <c r="DB429" s="675" t="str">
        <f t="shared" si="414"/>
        <v xml:space="preserve">  </v>
      </c>
      <c r="DC429" s="519"/>
      <c r="DD429" s="28">
        <v>5.3249834451236087</v>
      </c>
      <c r="DE429" s="28" t="s">
        <v>587</v>
      </c>
      <c r="DF429" s="28">
        <v>0.2</v>
      </c>
      <c r="DG429" s="28">
        <v>0.12</v>
      </c>
      <c r="DH429" s="28" t="str">
        <f t="shared" si="415"/>
        <v xml:space="preserve">  </v>
      </c>
      <c r="DI429" s="335"/>
      <c r="DJ429" s="31">
        <f t="shared" si="416"/>
        <v>1.5371679117618804</v>
      </c>
      <c r="DK429" s="550">
        <f t="shared" si="417"/>
        <v>1.6041225939438872</v>
      </c>
      <c r="DL429" s="67"/>
    </row>
    <row r="430" spans="1:116" ht="45" x14ac:dyDescent="0.25">
      <c r="A430" s="536" t="s">
        <v>2438</v>
      </c>
      <c r="B430" s="417" t="s">
        <v>1855</v>
      </c>
      <c r="C430" s="419" t="s">
        <v>584</v>
      </c>
      <c r="D430" s="419">
        <v>9</v>
      </c>
      <c r="E430" s="213">
        <v>1701219</v>
      </c>
      <c r="F430" s="421">
        <v>1</v>
      </c>
      <c r="G430" s="420">
        <v>11452900</v>
      </c>
      <c r="H430" s="420">
        <v>201612161720</v>
      </c>
      <c r="I430" s="420" t="s">
        <v>656</v>
      </c>
      <c r="J430" s="420" t="s">
        <v>1752</v>
      </c>
      <c r="K430" s="663" t="s">
        <v>2558</v>
      </c>
      <c r="L430" s="163" t="s">
        <v>729</v>
      </c>
      <c r="M430" s="419"/>
      <c r="N430" s="419"/>
      <c r="O430" s="419"/>
      <c r="P430" s="117">
        <v>42720</v>
      </c>
      <c r="Q430" s="112">
        <v>0.72222222222222221</v>
      </c>
      <c r="R430" s="419" t="s">
        <v>1743</v>
      </c>
      <c r="S430" s="237" t="s">
        <v>1743</v>
      </c>
      <c r="T430" s="31">
        <v>128.1</v>
      </c>
      <c r="U430" s="251">
        <v>152.69999999999999</v>
      </c>
      <c r="V430" s="31">
        <v>24.599999999999994</v>
      </c>
      <c r="W430" s="464">
        <v>118</v>
      </c>
      <c r="X430" s="457">
        <v>208.47457627118641</v>
      </c>
      <c r="Y430" s="281" t="str">
        <f t="shared" si="391"/>
        <v xml:space="preserve">  </v>
      </c>
      <c r="Z430" s="237" t="s">
        <v>1743</v>
      </c>
      <c r="AA430" s="275">
        <v>126.9</v>
      </c>
      <c r="AB430" s="275">
        <v>155.70000000000002</v>
      </c>
      <c r="AC430" s="275">
        <v>28.800000000000011</v>
      </c>
      <c r="AD430" s="275">
        <v>136</v>
      </c>
      <c r="AE430" s="275">
        <v>211.76470588235301</v>
      </c>
      <c r="AF430" s="281" t="str">
        <f t="shared" si="392"/>
        <v xml:space="preserve">  </v>
      </c>
      <c r="AG430" s="237" t="s">
        <v>1743</v>
      </c>
      <c r="AH430" s="33">
        <v>128.80000000000001</v>
      </c>
      <c r="AI430" s="266">
        <v>155</v>
      </c>
      <c r="AJ430" s="33">
        <v>26.199999999999989</v>
      </c>
      <c r="AK430" s="33">
        <v>122</v>
      </c>
      <c r="AL430" s="33">
        <v>214.75409836065566</v>
      </c>
      <c r="AM430" s="281" t="str">
        <f t="shared" si="390"/>
        <v xml:space="preserve">  </v>
      </c>
      <c r="AN430" s="33">
        <v>211.66446017139836</v>
      </c>
      <c r="AO430" s="33">
        <v>3.1409610503724301</v>
      </c>
      <c r="AP430" s="33">
        <v>1.4839340755783903</v>
      </c>
      <c r="AQ430" s="237">
        <v>3</v>
      </c>
      <c r="AR430" s="429" t="str">
        <f t="shared" si="393"/>
        <v xml:space="preserve">  </v>
      </c>
      <c r="AS430" s="498"/>
      <c r="AT430" s="662" t="s">
        <v>178</v>
      </c>
      <c r="AU430" s="662" t="s">
        <v>178</v>
      </c>
      <c r="AV430" s="662" t="s">
        <v>178</v>
      </c>
      <c r="AW430" s="661" t="s">
        <v>2720</v>
      </c>
      <c r="AX430" s="661" t="s">
        <v>2720</v>
      </c>
      <c r="AY430" s="10"/>
      <c r="AZ430" s="334"/>
      <c r="BA430" s="662" t="s">
        <v>178</v>
      </c>
      <c r="BB430" s="662" t="s">
        <v>178</v>
      </c>
      <c r="BC430" s="662" t="s">
        <v>178</v>
      </c>
      <c r="BD430" s="661" t="s">
        <v>2720</v>
      </c>
      <c r="BE430" s="661" t="s">
        <v>2720</v>
      </c>
      <c r="BF430" s="10" t="str">
        <f t="shared" si="401"/>
        <v xml:space="preserve">  </v>
      </c>
      <c r="BG430" s="334"/>
      <c r="BH430" s="852" t="s">
        <v>178</v>
      </c>
      <c r="BI430" s="18" t="s">
        <v>1743</v>
      </c>
      <c r="BJ430" s="28">
        <v>3.5866569223307292</v>
      </c>
      <c r="BK430" s="28"/>
      <c r="BL430" s="28">
        <v>0.1</v>
      </c>
      <c r="BM430" s="28">
        <v>1</v>
      </c>
      <c r="BN430" s="31" t="str">
        <f t="shared" si="405"/>
        <v xml:space="preserve">  </v>
      </c>
      <c r="BP430" s="417" t="s">
        <v>1743</v>
      </c>
      <c r="BQ430" s="716">
        <v>6.9151101769376055E-2</v>
      </c>
      <c r="BS430" s="715">
        <v>6.0000000000000001E-3</v>
      </c>
      <c r="BT430" s="716">
        <v>0.01</v>
      </c>
      <c r="BU430" s="31" t="str">
        <f t="shared" si="407"/>
        <v xml:space="preserve">  </v>
      </c>
      <c r="BV430" s="520"/>
      <c r="BW430" s="31">
        <f t="shared" si="408"/>
        <v>1.9280099342325545</v>
      </c>
      <c r="BX430" s="336"/>
      <c r="BY430" s="33">
        <v>185.61908497195637</v>
      </c>
      <c r="BZ430" s="31"/>
      <c r="CA430" s="680">
        <v>2</v>
      </c>
      <c r="CB430" s="680">
        <v>13</v>
      </c>
      <c r="CC430" s="680" t="str">
        <f t="shared" si="412"/>
        <v xml:space="preserve">  </v>
      </c>
      <c r="CD430" s="498"/>
      <c r="CE430" s="457">
        <v>38.696860087373949</v>
      </c>
      <c r="CF430" s="457"/>
      <c r="CG430" s="660">
        <v>0.5</v>
      </c>
      <c r="CH430" s="660">
        <v>3</v>
      </c>
      <c r="CI430" s="31" t="str">
        <f t="shared" si="402"/>
        <v xml:space="preserve">  </v>
      </c>
      <c r="CJ430" s="658"/>
      <c r="CK430" s="227">
        <v>2.4496843908167727</v>
      </c>
      <c r="CL430" s="227"/>
      <c r="CM430" s="227">
        <v>0.6</v>
      </c>
      <c r="CN430" s="227">
        <v>0.8</v>
      </c>
      <c r="CO430" s="31" t="str">
        <f t="shared" si="396"/>
        <v xml:space="preserve">  </v>
      </c>
      <c r="CP430" s="337"/>
      <c r="CQ430" s="28">
        <v>0.51875669452590456</v>
      </c>
      <c r="CR430" s="28"/>
      <c r="CS430" s="227">
        <v>0.1</v>
      </c>
      <c r="CT430" s="464">
        <v>0.13</v>
      </c>
      <c r="CU430" s="31" t="str">
        <f t="shared" si="403"/>
        <v xml:space="preserve">  </v>
      </c>
      <c r="CW430" s="336">
        <f t="shared" si="413"/>
        <v>1.3197373487682449</v>
      </c>
      <c r="CX430" s="227">
        <v>3.89944198670955</v>
      </c>
      <c r="CY430" s="227"/>
      <c r="CZ430" s="10">
        <v>1.2</v>
      </c>
      <c r="DA430" s="910">
        <v>0.7</v>
      </c>
      <c r="DB430" s="675" t="str">
        <f t="shared" si="414"/>
        <v xml:space="preserve">  </v>
      </c>
      <c r="DC430" s="519"/>
      <c r="DD430" s="28">
        <v>0.83742114796549305</v>
      </c>
      <c r="DE430" s="28" t="s">
        <v>587</v>
      </c>
      <c r="DF430" s="28">
        <v>0.2</v>
      </c>
      <c r="DG430" s="28">
        <v>0.12</v>
      </c>
      <c r="DH430" s="28" t="str">
        <f t="shared" si="415"/>
        <v xml:space="preserve">  </v>
      </c>
      <c r="DI430" s="335"/>
      <c r="DJ430" s="31">
        <f t="shared" si="416"/>
        <v>2.1007764300199434</v>
      </c>
      <c r="DK430" s="550">
        <f t="shared" si="417"/>
        <v>2.1640545152104669</v>
      </c>
      <c r="DL430" s="67"/>
    </row>
    <row r="431" spans="1:116" ht="15" x14ac:dyDescent="0.25">
      <c r="A431" s="536" t="s">
        <v>2439</v>
      </c>
      <c r="B431" s="417" t="s">
        <v>1856</v>
      </c>
      <c r="C431" s="419" t="s">
        <v>584</v>
      </c>
      <c r="D431" s="419">
        <v>9</v>
      </c>
      <c r="E431" s="213">
        <v>1701218</v>
      </c>
      <c r="F431" s="421">
        <v>1</v>
      </c>
      <c r="G431" s="420">
        <v>11452500</v>
      </c>
      <c r="H431" s="420">
        <v>201612171140</v>
      </c>
      <c r="I431" s="420" t="s">
        <v>656</v>
      </c>
      <c r="J431" s="420" t="s">
        <v>1753</v>
      </c>
      <c r="K431" s="663" t="s">
        <v>1737</v>
      </c>
      <c r="L431" s="163" t="s">
        <v>951</v>
      </c>
      <c r="M431" s="419"/>
      <c r="N431" s="419"/>
      <c r="O431" s="419"/>
      <c r="P431" s="117">
        <v>42721</v>
      </c>
      <c r="Q431" s="112">
        <v>0.4861111111111111</v>
      </c>
      <c r="R431" s="419" t="s">
        <v>1744</v>
      </c>
      <c r="S431" s="237" t="s">
        <v>1744</v>
      </c>
      <c r="T431" s="31">
        <v>129.5</v>
      </c>
      <c r="U431" s="251">
        <v>144</v>
      </c>
      <c r="V431" s="31">
        <v>14.5</v>
      </c>
      <c r="W431" s="464">
        <v>66</v>
      </c>
      <c r="X431" s="457">
        <v>219.69696969696969</v>
      </c>
      <c r="Y431" s="281" t="str">
        <f t="shared" si="391"/>
        <v xml:space="preserve">  </v>
      </c>
      <c r="Z431" s="237" t="s">
        <v>1744</v>
      </c>
      <c r="AA431" s="275">
        <v>127.9</v>
      </c>
      <c r="AB431" s="275">
        <v>145.69999999999999</v>
      </c>
      <c r="AC431" s="275">
        <v>17.799999999999983</v>
      </c>
      <c r="AD431" s="275">
        <v>82</v>
      </c>
      <c r="AE431" s="275">
        <v>217.07317073170711</v>
      </c>
      <c r="AF431" s="281" t="str">
        <f t="shared" si="392"/>
        <v xml:space="preserve">  </v>
      </c>
      <c r="AG431" s="237" t="s">
        <v>1744</v>
      </c>
      <c r="AH431" s="33">
        <v>128.30000000000001</v>
      </c>
      <c r="AI431" s="266">
        <v>141.9</v>
      </c>
      <c r="AJ431" s="33">
        <v>13.599999999999994</v>
      </c>
      <c r="AK431" s="33">
        <v>60</v>
      </c>
      <c r="AL431" s="33">
        <v>226.66666666666657</v>
      </c>
      <c r="AM431" s="281" t="str">
        <f t="shared" si="390"/>
        <v xml:space="preserve">  </v>
      </c>
      <c r="AN431" s="33">
        <v>221.14560236511443</v>
      </c>
      <c r="AO431" s="33">
        <v>4.958093738417328</v>
      </c>
      <c r="AP431" s="33">
        <v>2.2420042204734631</v>
      </c>
      <c r="AQ431" s="237">
        <v>3</v>
      </c>
      <c r="AR431" s="429" t="str">
        <f t="shared" si="393"/>
        <v xml:space="preserve">  </v>
      </c>
      <c r="AS431" s="498"/>
      <c r="AT431" s="662" t="s">
        <v>178</v>
      </c>
      <c r="AU431" s="662" t="s">
        <v>178</v>
      </c>
      <c r="AV431" s="662" t="s">
        <v>178</v>
      </c>
      <c r="AW431" s="661" t="s">
        <v>2720</v>
      </c>
      <c r="AX431" s="661" t="s">
        <v>2720</v>
      </c>
      <c r="AY431" s="10"/>
      <c r="AZ431" s="334"/>
      <c r="BA431" s="662" t="s">
        <v>178</v>
      </c>
      <c r="BB431" s="662" t="s">
        <v>178</v>
      </c>
      <c r="BC431" s="662" t="s">
        <v>178</v>
      </c>
      <c r="BD431" s="661" t="s">
        <v>2720</v>
      </c>
      <c r="BE431" s="661" t="s">
        <v>2720</v>
      </c>
      <c r="BF431" s="10" t="str">
        <f t="shared" si="401"/>
        <v xml:space="preserve">  </v>
      </c>
      <c r="BG431" s="334"/>
      <c r="BH431" s="852" t="s">
        <v>178</v>
      </c>
      <c r="BI431" s="18" t="s">
        <v>1828</v>
      </c>
      <c r="BJ431" s="28">
        <v>8.200906152464384</v>
      </c>
      <c r="BK431" s="28">
        <v>8.8491599582696701E-2</v>
      </c>
      <c r="BL431" s="28">
        <v>0.1</v>
      </c>
      <c r="BM431" s="28">
        <v>1</v>
      </c>
      <c r="BN431" s="31" t="str">
        <f t="shared" si="405"/>
        <v xml:space="preserve">  </v>
      </c>
      <c r="BP431" s="417" t="s">
        <v>1744</v>
      </c>
      <c r="BQ431" s="716">
        <v>7.9268181591691037E-2</v>
      </c>
      <c r="BS431" s="715">
        <v>6.0000000000000001E-3</v>
      </c>
      <c r="BT431" s="716">
        <v>0.01</v>
      </c>
      <c r="BU431" s="31" t="str">
        <f t="shared" si="407"/>
        <v xml:space="preserve">  </v>
      </c>
      <c r="BV431" s="520"/>
      <c r="BW431" s="31">
        <f t="shared" si="408"/>
        <v>0.96657832827255119</v>
      </c>
      <c r="BX431" s="336"/>
      <c r="BY431" s="33">
        <v>189.59652372625473</v>
      </c>
      <c r="BZ431" s="31"/>
      <c r="CA431" s="680">
        <v>2</v>
      </c>
      <c r="CB431" s="680">
        <v>13</v>
      </c>
      <c r="CC431" s="680" t="str">
        <f t="shared" si="412"/>
        <v xml:space="preserve">  </v>
      </c>
      <c r="CD431" s="498"/>
      <c r="CE431" s="457">
        <v>41.65378172773778</v>
      </c>
      <c r="CF431" s="457"/>
      <c r="CG431" s="660">
        <v>0.5</v>
      </c>
      <c r="CH431" s="660">
        <v>3</v>
      </c>
      <c r="CI431" s="31" t="str">
        <f t="shared" si="402"/>
        <v xml:space="preserve">  </v>
      </c>
      <c r="CJ431" s="658"/>
      <c r="CK431" s="227">
        <v>2.598421533230721</v>
      </c>
      <c r="CL431" s="227"/>
      <c r="CM431" s="227">
        <v>0.6</v>
      </c>
      <c r="CN431" s="227">
        <v>0.8</v>
      </c>
      <c r="CO431" s="31" t="str">
        <f t="shared" si="396"/>
        <v xml:space="preserve">  </v>
      </c>
      <c r="CP431" s="337"/>
      <c r="CQ431" s="28">
        <v>0.56404760111593644</v>
      </c>
      <c r="CR431" s="28"/>
      <c r="CS431" s="227">
        <v>0.1</v>
      </c>
      <c r="CT431" s="464">
        <v>0.13</v>
      </c>
      <c r="CU431" s="31" t="str">
        <f t="shared" si="403"/>
        <v xml:space="preserve">  </v>
      </c>
      <c r="CW431" s="336">
        <f t="shared" si="413"/>
        <v>1.3705006200337311</v>
      </c>
      <c r="CX431" s="227">
        <v>4.9170503768241272</v>
      </c>
      <c r="CY431" s="227"/>
      <c r="CZ431" s="10">
        <v>1.2</v>
      </c>
      <c r="DA431" s="910">
        <v>0.7</v>
      </c>
      <c r="DB431" s="675" t="str">
        <f t="shared" si="414"/>
        <v xml:space="preserve">  </v>
      </c>
      <c r="DC431" s="519"/>
      <c r="DD431" s="28">
        <v>1.1145314187468016</v>
      </c>
      <c r="DE431" s="28" t="s">
        <v>587</v>
      </c>
      <c r="DF431" s="28">
        <v>0.2</v>
      </c>
      <c r="DG431" s="28">
        <v>0.12</v>
      </c>
      <c r="DH431" s="28" t="str">
        <f t="shared" si="415"/>
        <v xml:space="preserve">  </v>
      </c>
      <c r="DI431" s="335"/>
      <c r="DJ431" s="31">
        <f t="shared" si="416"/>
        <v>2.5934285503691594</v>
      </c>
      <c r="DK431" s="550">
        <f t="shared" si="417"/>
        <v>2.6757028354153518</v>
      </c>
      <c r="DL431" s="67"/>
    </row>
    <row r="432" spans="1:116" ht="45" x14ac:dyDescent="0.25">
      <c r="A432" s="536" t="s">
        <v>2440</v>
      </c>
      <c r="B432" s="417" t="s">
        <v>1857</v>
      </c>
      <c r="C432" s="419" t="s">
        <v>584</v>
      </c>
      <c r="D432" s="419">
        <v>9</v>
      </c>
      <c r="E432" s="213">
        <v>1701217</v>
      </c>
      <c r="F432" s="421">
        <v>1</v>
      </c>
      <c r="G432" s="420">
        <v>11452600</v>
      </c>
      <c r="H432" s="420">
        <v>201612171410</v>
      </c>
      <c r="I432" s="420" t="s">
        <v>656</v>
      </c>
      <c r="J432" s="420" t="s">
        <v>1754</v>
      </c>
      <c r="K432" s="663" t="s">
        <v>2556</v>
      </c>
      <c r="L432" s="163" t="s">
        <v>1658</v>
      </c>
      <c r="M432" s="419"/>
      <c r="N432" s="419"/>
      <c r="O432" s="419"/>
      <c r="P432" s="117">
        <v>42721</v>
      </c>
      <c r="Q432" s="112">
        <v>0.59027777777777779</v>
      </c>
      <c r="R432" s="419" t="s">
        <v>1745</v>
      </c>
      <c r="S432" s="237" t="s">
        <v>1745</v>
      </c>
      <c r="T432" s="31">
        <v>126.3</v>
      </c>
      <c r="U432" s="251">
        <v>144.19999999999999</v>
      </c>
      <c r="V432" s="31">
        <v>17.899999999999991</v>
      </c>
      <c r="W432" s="464">
        <v>88</v>
      </c>
      <c r="X432" s="457">
        <v>203.40909090909082</v>
      </c>
      <c r="Y432" s="281" t="str">
        <f t="shared" si="391"/>
        <v xml:space="preserve">  </v>
      </c>
      <c r="Z432" s="237" t="s">
        <v>1745</v>
      </c>
      <c r="AA432" s="275">
        <v>126.7</v>
      </c>
      <c r="AB432" s="275">
        <v>139.5</v>
      </c>
      <c r="AC432" s="275">
        <v>12.799999999999997</v>
      </c>
      <c r="AD432" s="275">
        <v>58</v>
      </c>
      <c r="AE432" s="275">
        <v>220.68965517241372</v>
      </c>
      <c r="AF432" s="281" t="str">
        <f t="shared" si="392"/>
        <v xml:space="preserve">  </v>
      </c>
      <c r="AG432" s="237" t="s">
        <v>1745</v>
      </c>
      <c r="AH432" s="33">
        <v>129.69999999999999</v>
      </c>
      <c r="AI432" s="266">
        <v>142.5</v>
      </c>
      <c r="AJ432" s="33">
        <v>12.800000000000011</v>
      </c>
      <c r="AK432" s="33">
        <v>60</v>
      </c>
      <c r="AL432" s="33">
        <v>213.33333333333354</v>
      </c>
      <c r="AM432" s="281" t="str">
        <f t="shared" si="390"/>
        <v xml:space="preserve">  </v>
      </c>
      <c r="AN432" s="33">
        <v>212.47735980494602</v>
      </c>
      <c r="AO432" s="33">
        <v>8.6720236003878171</v>
      </c>
      <c r="AP432" s="33">
        <v>4.0813871220673699</v>
      </c>
      <c r="AQ432" s="237">
        <v>3</v>
      </c>
      <c r="AR432" s="429" t="str">
        <f t="shared" si="393"/>
        <v xml:space="preserve">  </v>
      </c>
      <c r="AS432" s="498"/>
      <c r="AT432" s="662" t="s">
        <v>178</v>
      </c>
      <c r="AU432" s="662" t="s">
        <v>178</v>
      </c>
      <c r="AV432" s="662" t="s">
        <v>178</v>
      </c>
      <c r="AW432" s="661" t="s">
        <v>2720</v>
      </c>
      <c r="AX432" s="661" t="s">
        <v>2720</v>
      </c>
      <c r="AY432" s="10"/>
      <c r="AZ432" s="334"/>
      <c r="BA432" s="662" t="s">
        <v>178</v>
      </c>
      <c r="BB432" s="662" t="s">
        <v>178</v>
      </c>
      <c r="BC432" s="662" t="s">
        <v>178</v>
      </c>
      <c r="BD432" s="661" t="s">
        <v>2720</v>
      </c>
      <c r="BE432" s="661" t="s">
        <v>2720</v>
      </c>
      <c r="BF432" s="10" t="str">
        <f t="shared" si="401"/>
        <v xml:space="preserve">  </v>
      </c>
      <c r="BG432" s="334"/>
      <c r="BH432" s="852" t="s">
        <v>178</v>
      </c>
      <c r="BI432" s="18" t="s">
        <v>1745</v>
      </c>
      <c r="BJ432" s="28">
        <v>8.6155731738456218</v>
      </c>
      <c r="BK432" s="28"/>
      <c r="BL432" s="28">
        <v>0.1</v>
      </c>
      <c r="BM432" s="28">
        <v>1</v>
      </c>
      <c r="BN432" s="31" t="str">
        <f t="shared" si="405"/>
        <v xml:space="preserve">  </v>
      </c>
      <c r="BP432" s="417" t="s">
        <v>1745</v>
      </c>
      <c r="BQ432" s="716">
        <v>8.6376742353609787E-2</v>
      </c>
      <c r="BR432" s="716">
        <v>6.225837577949235E-3</v>
      </c>
      <c r="BS432" s="715">
        <v>6.0000000000000001E-3</v>
      </c>
      <c r="BT432" s="716">
        <v>0.01</v>
      </c>
      <c r="BU432" s="31" t="str">
        <f t="shared" si="407"/>
        <v xml:space="preserve">  </v>
      </c>
      <c r="BV432" s="520"/>
      <c r="BW432" s="31">
        <f t="shared" si="408"/>
        <v>1.0025652456394254</v>
      </c>
      <c r="BX432" s="336"/>
      <c r="BY432" s="33">
        <v>249.77245977007382</v>
      </c>
      <c r="BZ432" s="31"/>
      <c r="CA432" s="680">
        <v>2</v>
      </c>
      <c r="CB432" s="680">
        <v>13</v>
      </c>
      <c r="CC432" s="680" t="str">
        <f t="shared" si="412"/>
        <v xml:space="preserve">  </v>
      </c>
      <c r="CD432" s="498"/>
      <c r="CE432" s="457">
        <v>50.805988975958179</v>
      </c>
      <c r="CF432" s="457"/>
      <c r="CG432" s="660">
        <v>0.5</v>
      </c>
      <c r="CH432" s="660">
        <v>3</v>
      </c>
      <c r="CI432" s="31" t="str">
        <f t="shared" si="402"/>
        <v xml:space="preserve">  </v>
      </c>
      <c r="CJ432" s="658"/>
      <c r="CK432" s="227">
        <v>2.9457309331377433</v>
      </c>
      <c r="CL432" s="227"/>
      <c r="CM432" s="227">
        <v>0.6</v>
      </c>
      <c r="CN432" s="227">
        <v>0.8</v>
      </c>
      <c r="CO432" s="31" t="str">
        <f t="shared" si="396"/>
        <v xml:space="preserve">  </v>
      </c>
      <c r="CP432" s="337"/>
      <c r="CQ432" s="28">
        <v>0.65009234386488157</v>
      </c>
      <c r="CR432" s="28"/>
      <c r="CS432" s="227">
        <v>0.1</v>
      </c>
      <c r="CT432" s="464">
        <v>0.13</v>
      </c>
      <c r="CU432" s="31" t="str">
        <f t="shared" si="403"/>
        <v xml:space="preserve">  </v>
      </c>
      <c r="CW432" s="336">
        <f t="shared" si="413"/>
        <v>1.1793657859034634</v>
      </c>
      <c r="CX432" s="227">
        <v>5.5146085823409416</v>
      </c>
      <c r="CY432" s="227"/>
      <c r="CZ432" s="10">
        <v>1.2</v>
      </c>
      <c r="DA432" s="910">
        <v>0.7</v>
      </c>
      <c r="DB432" s="675" t="str">
        <f t="shared" si="414"/>
        <v xml:space="preserve">  </v>
      </c>
      <c r="DC432" s="519"/>
      <c r="DD432" s="28">
        <v>1.1764498308994018</v>
      </c>
      <c r="DE432" s="28" t="s">
        <v>587</v>
      </c>
      <c r="DF432" s="28">
        <v>0.2</v>
      </c>
      <c r="DG432" s="28">
        <v>0.12</v>
      </c>
      <c r="DH432" s="28" t="str">
        <f t="shared" si="415"/>
        <v xml:space="preserve">  </v>
      </c>
      <c r="DI432" s="335"/>
      <c r="DJ432" s="31">
        <f t="shared" si="416"/>
        <v>2.2078529343937174</v>
      </c>
      <c r="DK432" s="550">
        <f t="shared" si="417"/>
        <v>2.3155731334274545</v>
      </c>
      <c r="DL432" s="67"/>
    </row>
    <row r="433" spans="1:116" s="586" customFormat="1" ht="45" x14ac:dyDescent="0.25">
      <c r="A433" s="587" t="s">
        <v>2441</v>
      </c>
      <c r="B433" s="422" t="s">
        <v>1858</v>
      </c>
      <c r="C433" s="423" t="s">
        <v>584</v>
      </c>
      <c r="D433" s="423">
        <v>9</v>
      </c>
      <c r="E433" s="424">
        <v>1701216</v>
      </c>
      <c r="F433" s="425">
        <v>1</v>
      </c>
      <c r="G433" s="426">
        <v>11452900</v>
      </c>
      <c r="H433" s="426">
        <v>201612171600</v>
      </c>
      <c r="I433" s="426" t="s">
        <v>656</v>
      </c>
      <c r="J433" s="426" t="s">
        <v>1755</v>
      </c>
      <c r="K433" s="702" t="s">
        <v>2558</v>
      </c>
      <c r="L433" s="317" t="s">
        <v>729</v>
      </c>
      <c r="M433" s="423"/>
      <c r="N433" s="423"/>
      <c r="O433" s="423"/>
      <c r="P433" s="318">
        <v>42721</v>
      </c>
      <c r="Q433" s="319">
        <v>0.66666666666666663</v>
      </c>
      <c r="R433" s="423" t="s">
        <v>1746</v>
      </c>
      <c r="S433" s="320" t="s">
        <v>1746</v>
      </c>
      <c r="T433" s="321">
        <v>129.1</v>
      </c>
      <c r="U433" s="582">
        <v>146.69999999999999</v>
      </c>
      <c r="V433" s="321">
        <v>17.599999999999994</v>
      </c>
      <c r="W433" s="583">
        <v>94</v>
      </c>
      <c r="X433" s="458">
        <v>187.23404255319141</v>
      </c>
      <c r="Y433" s="352" t="str">
        <f t="shared" si="391"/>
        <v xml:space="preserve">  </v>
      </c>
      <c r="Z433" s="320" t="s">
        <v>1746</v>
      </c>
      <c r="AA433" s="453">
        <v>128.19999999999999</v>
      </c>
      <c r="AB433" s="453">
        <v>145.1</v>
      </c>
      <c r="AC433" s="453">
        <v>16.900000000000006</v>
      </c>
      <c r="AD433" s="453">
        <v>88</v>
      </c>
      <c r="AE433" s="453">
        <v>192.04545454545462</v>
      </c>
      <c r="AF433" s="352" t="str">
        <f t="shared" si="392"/>
        <v xml:space="preserve">  </v>
      </c>
      <c r="AG433" s="320" t="s">
        <v>1746</v>
      </c>
      <c r="AH433" s="322">
        <v>128.80000000000001</v>
      </c>
      <c r="AI433" s="323">
        <v>145.80000000000001</v>
      </c>
      <c r="AJ433" s="322">
        <v>17</v>
      </c>
      <c r="AK433" s="322">
        <v>88</v>
      </c>
      <c r="AL433" s="453">
        <v>193.18181818181819</v>
      </c>
      <c r="AM433" s="352" t="str">
        <f t="shared" si="390"/>
        <v xml:space="preserve">  </v>
      </c>
      <c r="AN433" s="322">
        <v>190.82043842682143</v>
      </c>
      <c r="AO433" s="322">
        <v>3.157452628354863</v>
      </c>
      <c r="AP433" s="322">
        <v>1.6546721380507299</v>
      </c>
      <c r="AQ433" s="320">
        <v>3</v>
      </c>
      <c r="AR433" s="354" t="str">
        <f t="shared" si="393"/>
        <v xml:space="preserve">  </v>
      </c>
      <c r="AS433" s="502"/>
      <c r="AT433" s="736" t="s">
        <v>178</v>
      </c>
      <c r="AU433" s="736" t="s">
        <v>178</v>
      </c>
      <c r="AV433" s="736" t="s">
        <v>178</v>
      </c>
      <c r="AW433" s="737" t="s">
        <v>2720</v>
      </c>
      <c r="AX433" s="737" t="s">
        <v>2720</v>
      </c>
      <c r="AY433" s="435"/>
      <c r="AZ433" s="738"/>
      <c r="BA433" s="736" t="s">
        <v>178</v>
      </c>
      <c r="BB433" s="736" t="s">
        <v>178</v>
      </c>
      <c r="BC433" s="736" t="s">
        <v>178</v>
      </c>
      <c r="BD433" s="737" t="s">
        <v>2720</v>
      </c>
      <c r="BE433" s="737" t="s">
        <v>2720</v>
      </c>
      <c r="BF433" s="435" t="str">
        <f t="shared" si="401"/>
        <v xml:space="preserve">  </v>
      </c>
      <c r="BG433" s="738"/>
      <c r="BH433" s="865" t="s">
        <v>178</v>
      </c>
      <c r="BI433" s="455" t="s">
        <v>1746</v>
      </c>
      <c r="BJ433" s="483">
        <v>12.425790801861568</v>
      </c>
      <c r="BK433" s="483"/>
      <c r="BL433" s="483">
        <v>0.1</v>
      </c>
      <c r="BM433" s="483">
        <v>1</v>
      </c>
      <c r="BN433" s="321" t="str">
        <f t="shared" si="405"/>
        <v xml:space="preserve">  </v>
      </c>
      <c r="BO433" s="584"/>
      <c r="BP433" s="422" t="s">
        <v>1746</v>
      </c>
      <c r="BQ433" s="734">
        <v>9.0403643660558419E-2</v>
      </c>
      <c r="BR433" s="734"/>
      <c r="BS433" s="509">
        <v>6.0000000000000001E-3</v>
      </c>
      <c r="BT433" s="734">
        <v>0.01</v>
      </c>
      <c r="BU433" s="321" t="str">
        <f t="shared" si="407"/>
        <v xml:space="preserve">  </v>
      </c>
      <c r="BV433" s="584"/>
      <c r="BW433" s="321">
        <f t="shared" si="408"/>
        <v>0.72754841202553167</v>
      </c>
      <c r="BX433" s="769"/>
      <c r="BY433" s="322">
        <v>310.28665317998787</v>
      </c>
      <c r="BZ433" s="321"/>
      <c r="CA433" s="869">
        <v>2</v>
      </c>
      <c r="CB433" s="869">
        <v>13</v>
      </c>
      <c r="CC433" s="869" t="str">
        <f t="shared" si="412"/>
        <v xml:space="preserve">  </v>
      </c>
      <c r="CD433" s="502"/>
      <c r="CE433" s="458">
        <v>58.096224425189192</v>
      </c>
      <c r="CF433" s="458"/>
      <c r="CG433" s="870">
        <v>0.5</v>
      </c>
      <c r="CH433" s="870">
        <v>3</v>
      </c>
      <c r="CI433" s="321" t="str">
        <f t="shared" si="402"/>
        <v xml:space="preserve">  </v>
      </c>
      <c r="CJ433" s="871"/>
      <c r="CK433" s="459">
        <v>3.9118377172839804</v>
      </c>
      <c r="CL433" s="459"/>
      <c r="CM433" s="459">
        <v>0.6</v>
      </c>
      <c r="CN433" s="459">
        <v>0.8</v>
      </c>
      <c r="CO433" s="321" t="str">
        <f t="shared" si="396"/>
        <v xml:space="preserve">  </v>
      </c>
      <c r="CP433" s="879"/>
      <c r="CQ433" s="483">
        <v>0.75125065252385648</v>
      </c>
      <c r="CR433" s="483"/>
      <c r="CS433" s="459">
        <v>0.1</v>
      </c>
      <c r="CT433" s="583">
        <v>0.13</v>
      </c>
      <c r="CU433" s="31" t="str">
        <f t="shared" si="403"/>
        <v xml:space="preserve">  </v>
      </c>
      <c r="CV433" s="609"/>
      <c r="CW433" s="769">
        <f t="shared" si="413"/>
        <v>1.2607173647958496</v>
      </c>
      <c r="CX433" s="459">
        <v>4.9170503768241254</v>
      </c>
      <c r="CY433" s="459"/>
      <c r="CZ433" s="435">
        <v>1.2</v>
      </c>
      <c r="DA433" s="918">
        <v>0.7</v>
      </c>
      <c r="DB433" s="935" t="str">
        <f t="shared" si="414"/>
        <v xml:space="preserve">  </v>
      </c>
      <c r="DC433" s="589"/>
      <c r="DD433" s="483">
        <v>0.94988473188647882</v>
      </c>
      <c r="DE433" s="483" t="s">
        <v>587</v>
      </c>
      <c r="DF433" s="483">
        <v>0.2</v>
      </c>
      <c r="DG433" s="483">
        <v>0.12</v>
      </c>
      <c r="DH433" s="483" t="str">
        <f t="shared" si="415"/>
        <v xml:space="preserve">  </v>
      </c>
      <c r="DI433" s="946"/>
      <c r="DJ433" s="321">
        <f t="shared" si="416"/>
        <v>1.5846799488252219</v>
      </c>
      <c r="DK433" s="960">
        <f t="shared" si="417"/>
        <v>1.635019730257429</v>
      </c>
      <c r="DL433" s="427"/>
    </row>
    <row r="434" spans="1:116" ht="15" x14ac:dyDescent="0.25">
      <c r="A434" s="536" t="s">
        <v>2442</v>
      </c>
      <c r="B434" s="417" t="s">
        <v>1859</v>
      </c>
      <c r="C434" s="419" t="s">
        <v>584</v>
      </c>
      <c r="D434" s="419">
        <v>9</v>
      </c>
      <c r="E434" s="213">
        <v>1701616</v>
      </c>
      <c r="F434" s="421">
        <v>1</v>
      </c>
      <c r="G434" s="420">
        <v>11451800</v>
      </c>
      <c r="H434" s="420">
        <v>201701140900</v>
      </c>
      <c r="I434" s="420"/>
      <c r="J434" s="420"/>
      <c r="K434" s="663" t="s">
        <v>1655</v>
      </c>
      <c r="L434" s="163" t="s">
        <v>1656</v>
      </c>
      <c r="M434" s="419"/>
      <c r="N434" s="419"/>
      <c r="O434" s="419"/>
      <c r="P434" s="117">
        <v>42739</v>
      </c>
      <c r="Q434" s="112">
        <v>0.375</v>
      </c>
      <c r="R434" s="419" t="s">
        <v>1706</v>
      </c>
      <c r="S434" s="250" t="s">
        <v>1706</v>
      </c>
      <c r="T434" s="250">
        <v>128.9</v>
      </c>
      <c r="U434" s="31">
        <v>212.2</v>
      </c>
      <c r="V434" s="250">
        <v>83.299999999999983</v>
      </c>
      <c r="W434" s="31">
        <v>64</v>
      </c>
      <c r="X434" s="31">
        <v>1301.5624999999998</v>
      </c>
      <c r="Y434" s="281" t="str">
        <f t="shared" si="391"/>
        <v xml:space="preserve">  </v>
      </c>
      <c r="Z434" s="250" t="s">
        <v>1706</v>
      </c>
      <c r="AA434" s="275">
        <v>130.6</v>
      </c>
      <c r="AB434" s="275">
        <v>214.9</v>
      </c>
      <c r="AC434" s="275">
        <v>84.300000000000011</v>
      </c>
      <c r="AD434" s="275">
        <v>64</v>
      </c>
      <c r="AE434" s="275">
        <v>1317.1875000000002</v>
      </c>
      <c r="AF434" s="281" t="str">
        <f t="shared" si="392"/>
        <v xml:space="preserve">  </v>
      </c>
      <c r="AG434" s="250" t="s">
        <v>1706</v>
      </c>
      <c r="AH434" s="33">
        <v>129</v>
      </c>
      <c r="AI434" s="266">
        <v>222.1</v>
      </c>
      <c r="AJ434" s="33">
        <v>93.1</v>
      </c>
      <c r="AK434" s="33">
        <v>70</v>
      </c>
      <c r="AL434" s="33">
        <v>1329.9999999999998</v>
      </c>
      <c r="AM434" s="281" t="str">
        <f t="shared" si="390"/>
        <v xml:space="preserve">  </v>
      </c>
      <c r="AN434" s="33">
        <v>1316.25</v>
      </c>
      <c r="AO434" s="33">
        <v>14.241911081382316</v>
      </c>
      <c r="AP434" s="33">
        <v>1.0820065398960923</v>
      </c>
      <c r="AQ434" s="237">
        <v>3</v>
      </c>
      <c r="AR434" s="429" t="str">
        <f t="shared" si="393"/>
        <v xml:space="preserve">  </v>
      </c>
      <c r="AS434" s="498"/>
      <c r="AT434" s="662" t="s">
        <v>178</v>
      </c>
      <c r="AU434" s="662" t="s">
        <v>178</v>
      </c>
      <c r="AV434" s="662" t="s">
        <v>178</v>
      </c>
      <c r="AW434" s="661" t="s">
        <v>2720</v>
      </c>
      <c r="AX434" s="661" t="s">
        <v>2720</v>
      </c>
      <c r="AY434" s="10"/>
      <c r="AZ434" s="334"/>
      <c r="BA434" s="662" t="s">
        <v>178</v>
      </c>
      <c r="BB434" s="662" t="s">
        <v>178</v>
      </c>
      <c r="BC434" s="662" t="s">
        <v>178</v>
      </c>
      <c r="BD434" s="661" t="s">
        <v>2720</v>
      </c>
      <c r="BE434" s="661" t="s">
        <v>2720</v>
      </c>
      <c r="BF434" s="10"/>
      <c r="BG434" s="334"/>
      <c r="BH434" s="852" t="s">
        <v>178</v>
      </c>
      <c r="BI434" s="67" t="s">
        <v>1706</v>
      </c>
      <c r="BJ434" s="227">
        <v>6.4795249054767829</v>
      </c>
      <c r="BK434" s="227"/>
      <c r="BL434" s="28">
        <v>0.13681230945258943</v>
      </c>
      <c r="BM434" s="28">
        <v>0.40842180076919016</v>
      </c>
      <c r="BN434" s="31" t="str">
        <f t="shared" si="405"/>
        <v xml:space="preserve">  </v>
      </c>
      <c r="BP434" s="417" t="s">
        <v>1706</v>
      </c>
      <c r="BQ434" s="716">
        <v>5.9218482614108336E-2</v>
      </c>
      <c r="BS434" s="716">
        <v>3.0736361557255781E-3</v>
      </c>
      <c r="BT434" s="716">
        <v>7.602260472105148E-3</v>
      </c>
      <c r="BU434" s="31" t="str">
        <f t="shared" si="407"/>
        <v xml:space="preserve">  </v>
      </c>
      <c r="BV434" s="520"/>
      <c r="BW434" s="31">
        <f t="shared" si="408"/>
        <v>0.91393247927875443</v>
      </c>
      <c r="BX434" s="336"/>
      <c r="BY434" s="33">
        <v>160.46112646087442</v>
      </c>
      <c r="BZ434" s="31"/>
      <c r="CA434" s="33">
        <v>0.97501855483106437</v>
      </c>
      <c r="CB434" s="33">
        <v>2.9672354016333822</v>
      </c>
      <c r="CC434" s="237"/>
      <c r="CD434" s="498"/>
      <c r="CE434" s="49">
        <v>208.85018490923181</v>
      </c>
      <c r="CF434" s="457"/>
      <c r="CG434" s="275">
        <v>1.1214123725622085</v>
      </c>
      <c r="CH434" s="275">
        <v>3.412749916613437</v>
      </c>
      <c r="CJ434" s="658"/>
      <c r="CK434" s="28">
        <v>0.83629051933649012</v>
      </c>
      <c r="CL434" s="227"/>
      <c r="CM434" s="28"/>
      <c r="CN434" s="28"/>
      <c r="CO434" s="31" t="str">
        <f t="shared" si="396"/>
        <v xml:space="preserve">  </v>
      </c>
      <c r="CP434" s="337"/>
      <c r="CQ434" s="28">
        <v>1.1015514184385333</v>
      </c>
      <c r="CR434" s="28"/>
      <c r="CS434" s="28"/>
      <c r="CT434" s="28"/>
      <c r="CU434" s="31" t="str">
        <f t="shared" si="403"/>
        <v xml:space="preserve">  </v>
      </c>
      <c r="CW434" s="336">
        <f t="shared" si="413"/>
        <v>0.52117951417996844</v>
      </c>
      <c r="CX434" s="227">
        <v>3.1794165645642245</v>
      </c>
      <c r="CY434" s="227"/>
      <c r="CZ434" s="227">
        <v>0.52528907980730521</v>
      </c>
      <c r="DA434" s="227">
        <v>0.12669841408536853</v>
      </c>
      <c r="DB434" s="675" t="str">
        <f t="shared" si="414"/>
        <v xml:space="preserve">  </v>
      </c>
      <c r="DC434" s="519"/>
      <c r="DD434" s="28">
        <v>4.2286240308704173</v>
      </c>
      <c r="DE434" s="28"/>
      <c r="DF434" s="28">
        <v>0.69660149175604924</v>
      </c>
      <c r="DG434" s="28">
        <v>0.16801853997682506</v>
      </c>
      <c r="DH434" s="801" t="str">
        <f t="shared" si="415"/>
        <v xml:space="preserve">  </v>
      </c>
      <c r="DI434" s="335"/>
      <c r="DJ434" s="31">
        <f t="shared" si="416"/>
        <v>1.9814248065493101</v>
      </c>
      <c r="DK434" s="550">
        <f t="shared" si="417"/>
        <v>2.0247164409781182</v>
      </c>
      <c r="DL434" s="67"/>
    </row>
    <row r="435" spans="1:116" ht="15" x14ac:dyDescent="0.25">
      <c r="A435" s="536" t="s">
        <v>2443</v>
      </c>
      <c r="B435" s="417" t="s">
        <v>1860</v>
      </c>
      <c r="C435" s="419" t="s">
        <v>584</v>
      </c>
      <c r="D435" s="419">
        <v>9</v>
      </c>
      <c r="E435" s="213">
        <v>1701633</v>
      </c>
      <c r="F435" s="421">
        <v>1</v>
      </c>
      <c r="G435" s="420">
        <v>11452500</v>
      </c>
      <c r="H435" s="420">
        <v>201701041640</v>
      </c>
      <c r="I435" s="420"/>
      <c r="J435" s="420"/>
      <c r="K435" s="663" t="s">
        <v>1737</v>
      </c>
      <c r="L435" s="163" t="s">
        <v>951</v>
      </c>
      <c r="M435" s="419"/>
      <c r="N435" s="419"/>
      <c r="O435" s="419"/>
      <c r="P435" s="117">
        <v>42739</v>
      </c>
      <c r="Q435" s="112">
        <v>0.69444444444444453</v>
      </c>
      <c r="R435" s="419" t="s">
        <v>1756</v>
      </c>
      <c r="S435" s="250" t="s">
        <v>1756</v>
      </c>
      <c r="T435" s="250">
        <v>127.8</v>
      </c>
      <c r="U435" s="31">
        <v>207.6</v>
      </c>
      <c r="V435" s="250">
        <v>79.8</v>
      </c>
      <c r="W435" s="31">
        <v>78</v>
      </c>
      <c r="X435" s="31">
        <v>1023.0769230769231</v>
      </c>
      <c r="Y435" s="281" t="str">
        <f t="shared" si="391"/>
        <v xml:space="preserve">  </v>
      </c>
      <c r="Z435" s="250" t="s">
        <v>1756</v>
      </c>
      <c r="AA435" s="275">
        <v>127.5</v>
      </c>
      <c r="AB435" s="275">
        <v>213.29999999999998</v>
      </c>
      <c r="AC435" s="275">
        <v>85.799999999999983</v>
      </c>
      <c r="AD435" s="275">
        <v>86</v>
      </c>
      <c r="AE435" s="275">
        <v>997.67441860465101</v>
      </c>
      <c r="AF435" s="281" t="str">
        <f t="shared" si="392"/>
        <v xml:space="preserve">  </v>
      </c>
      <c r="AG435" s="250" t="s">
        <v>1756</v>
      </c>
      <c r="AH435" s="33">
        <v>127.2</v>
      </c>
      <c r="AI435" s="266">
        <v>208</v>
      </c>
      <c r="AJ435" s="33">
        <v>80.8</v>
      </c>
      <c r="AK435" s="33">
        <v>80</v>
      </c>
      <c r="AL435" s="33">
        <v>1010</v>
      </c>
      <c r="AM435" s="281" t="str">
        <f t="shared" si="390"/>
        <v xml:space="preserve">  </v>
      </c>
      <c r="AN435" s="33">
        <v>1010.2504472271913</v>
      </c>
      <c r="AO435" s="33">
        <v>12.703103999659165</v>
      </c>
      <c r="AP435" s="33">
        <v>1.2574212695995384</v>
      </c>
      <c r="AQ435" s="237">
        <v>3</v>
      </c>
      <c r="AR435" s="429" t="str">
        <f t="shared" si="393"/>
        <v xml:space="preserve">  </v>
      </c>
      <c r="AS435" s="498"/>
      <c r="AT435" s="662" t="s">
        <v>178</v>
      </c>
      <c r="AU435" s="662" t="s">
        <v>178</v>
      </c>
      <c r="AV435" s="662" t="s">
        <v>178</v>
      </c>
      <c r="AW435" s="661" t="s">
        <v>2720</v>
      </c>
      <c r="AX435" s="661" t="s">
        <v>2720</v>
      </c>
      <c r="AY435" s="10"/>
      <c r="AZ435" s="334"/>
      <c r="BA435" s="662" t="s">
        <v>178</v>
      </c>
      <c r="BB435" s="662" t="s">
        <v>178</v>
      </c>
      <c r="BC435" s="662" t="s">
        <v>178</v>
      </c>
      <c r="BD435" s="661" t="s">
        <v>2720</v>
      </c>
      <c r="BE435" s="661" t="s">
        <v>2720</v>
      </c>
      <c r="BF435" s="10"/>
      <c r="BG435" s="334"/>
      <c r="BH435" s="852" t="s">
        <v>178</v>
      </c>
      <c r="BI435" s="67" t="s">
        <v>1756</v>
      </c>
      <c r="BJ435" s="227">
        <v>4.4521587216260583</v>
      </c>
      <c r="BK435" s="227"/>
      <c r="BL435" s="28">
        <v>0.13681230945258943</v>
      </c>
      <c r="BM435" s="28">
        <v>0.40842180076919016</v>
      </c>
      <c r="BN435" s="31" t="str">
        <f>IF(BJ435&lt;BL434,"&lt;MDL",IF(BJ435&lt;BM435,"E, &lt;RL",IF(BJ435&gt;BM435,"  ",)))</f>
        <v xml:space="preserve">  </v>
      </c>
      <c r="BP435" s="417" t="s">
        <v>1756</v>
      </c>
      <c r="BQ435" s="716">
        <v>5.6713388661606981E-2</v>
      </c>
      <c r="BS435" s="716">
        <v>3.0736361557255781E-3</v>
      </c>
      <c r="BT435" s="716">
        <v>7.602260472105148E-3</v>
      </c>
      <c r="BU435" s="31" t="str">
        <f t="shared" si="407"/>
        <v xml:space="preserve">  </v>
      </c>
      <c r="BV435" s="520"/>
      <c r="BW435" s="31">
        <f t="shared" si="408"/>
        <v>1.2738402246560876</v>
      </c>
      <c r="BX435" s="336"/>
      <c r="BY435" s="33">
        <v>164.19753549994331</v>
      </c>
      <c r="BZ435" s="31"/>
      <c r="CA435" s="33">
        <v>0.97501855483106437</v>
      </c>
      <c r="CB435" s="33">
        <v>2.9672354016333822</v>
      </c>
      <c r="CC435" s="237"/>
      <c r="CD435" s="498"/>
      <c r="CE435" s="49">
        <v>167.98670939609585</v>
      </c>
      <c r="CF435" s="457"/>
      <c r="CG435" s="275">
        <v>1.1214123725622085</v>
      </c>
      <c r="CH435" s="275">
        <v>3.412749916613437</v>
      </c>
      <c r="CJ435" s="658"/>
      <c r="CK435" s="227">
        <v>1.2974789930825075</v>
      </c>
      <c r="CL435" s="227"/>
      <c r="CM435" s="28"/>
      <c r="CN435" s="28"/>
      <c r="CO435" s="31" t="str">
        <f t="shared" si="396"/>
        <v xml:space="preserve">  </v>
      </c>
      <c r="CP435" s="337"/>
      <c r="CQ435" s="28">
        <v>1.2944616000753386</v>
      </c>
      <c r="CR435" s="28"/>
      <c r="CS435" s="28"/>
      <c r="CT435" s="28"/>
      <c r="CU435" s="31" t="str">
        <f t="shared" si="403"/>
        <v xml:space="preserve">  </v>
      </c>
      <c r="CW435" s="336">
        <f t="shared" si="413"/>
        <v>0.79019395092136158</v>
      </c>
      <c r="CX435" s="227">
        <v>3.4486190273369144</v>
      </c>
      <c r="CY435" s="227"/>
      <c r="CZ435" s="227">
        <v>0.52528907980730521</v>
      </c>
      <c r="DA435" s="227">
        <v>0.12669841408536853</v>
      </c>
      <c r="DB435" s="675" t="str">
        <f t="shared" si="414"/>
        <v xml:space="preserve">  </v>
      </c>
      <c r="DC435" s="519"/>
      <c r="DD435" s="28">
        <v>3.4831052176102832</v>
      </c>
      <c r="DE435" s="28"/>
      <c r="DF435" s="28">
        <v>0.69660149175604924</v>
      </c>
      <c r="DG435" s="28">
        <v>0.16801853997682506</v>
      </c>
      <c r="DH435" s="801" t="str">
        <f t="shared" si="415"/>
        <v xml:space="preserve">  </v>
      </c>
      <c r="DI435" s="335"/>
      <c r="DJ435" s="31">
        <f t="shared" si="416"/>
        <v>2.1002867167504502</v>
      </c>
      <c r="DK435" s="550">
        <f t="shared" si="417"/>
        <v>2.0734409466867225</v>
      </c>
      <c r="DL435" s="67"/>
    </row>
    <row r="436" spans="1:116" ht="30" x14ac:dyDescent="0.25">
      <c r="A436" s="536" t="s">
        <v>2444</v>
      </c>
      <c r="B436" s="417" t="s">
        <v>1861</v>
      </c>
      <c r="C436" s="419" t="s">
        <v>584</v>
      </c>
      <c r="D436" s="419">
        <v>9</v>
      </c>
      <c r="E436" s="213">
        <v>1701643</v>
      </c>
      <c r="F436" s="421">
        <v>1</v>
      </c>
      <c r="G436" s="420">
        <v>11452600</v>
      </c>
      <c r="H436" s="420">
        <v>201701051110</v>
      </c>
      <c r="I436" s="420"/>
      <c r="J436" s="420"/>
      <c r="K436" s="663" t="s">
        <v>1657</v>
      </c>
      <c r="L436" s="163" t="s">
        <v>1658</v>
      </c>
      <c r="M436" s="419"/>
      <c r="N436" s="419"/>
      <c r="O436" s="419"/>
      <c r="P436" s="117">
        <v>42740</v>
      </c>
      <c r="Q436" s="112">
        <v>0.46527777777777773</v>
      </c>
      <c r="R436" s="419" t="s">
        <v>1757</v>
      </c>
      <c r="S436" s="250" t="s">
        <v>1757</v>
      </c>
      <c r="T436" s="250">
        <v>127.4</v>
      </c>
      <c r="U436" s="31">
        <v>175</v>
      </c>
      <c r="V436" s="250">
        <v>47.599999999999994</v>
      </c>
      <c r="W436" s="31">
        <v>108</v>
      </c>
      <c r="X436" s="31">
        <v>440.7407407407407</v>
      </c>
      <c r="Y436" s="281" t="str">
        <f t="shared" si="391"/>
        <v xml:space="preserve">  </v>
      </c>
      <c r="Z436" s="250" t="s">
        <v>1757</v>
      </c>
      <c r="AA436" s="275">
        <v>127.1</v>
      </c>
      <c r="AB436" s="275">
        <v>184.9</v>
      </c>
      <c r="AC436" s="275">
        <v>57.800000000000011</v>
      </c>
      <c r="AD436" s="275">
        <v>134</v>
      </c>
      <c r="AE436" s="275">
        <v>431.34328358208961</v>
      </c>
      <c r="AF436" s="281" t="str">
        <f t="shared" si="392"/>
        <v xml:space="preserve">  </v>
      </c>
      <c r="AG436" s="250" t="s">
        <v>1757</v>
      </c>
      <c r="AH436" s="33">
        <v>127.6</v>
      </c>
      <c r="AI436" s="266">
        <v>171.6</v>
      </c>
      <c r="AJ436" s="33">
        <v>44</v>
      </c>
      <c r="AK436" s="33">
        <v>96</v>
      </c>
      <c r="AL436" s="33">
        <v>458.33333333333331</v>
      </c>
      <c r="AM436" s="281" t="str">
        <f t="shared" si="390"/>
        <v xml:space="preserve">  </v>
      </c>
      <c r="AN436" s="33">
        <v>443.47245255205456</v>
      </c>
      <c r="AO436" s="33">
        <v>13.700816890196958</v>
      </c>
      <c r="AP436" s="33">
        <v>3.0894403499817753</v>
      </c>
      <c r="AQ436" s="237">
        <v>3</v>
      </c>
      <c r="AR436" s="429" t="str">
        <f t="shared" si="393"/>
        <v xml:space="preserve">  </v>
      </c>
      <c r="AS436" s="498"/>
      <c r="AT436" s="662" t="s">
        <v>178</v>
      </c>
      <c r="AU436" s="662" t="s">
        <v>178</v>
      </c>
      <c r="AV436" s="662" t="s">
        <v>178</v>
      </c>
      <c r="AW436" s="661" t="s">
        <v>2720</v>
      </c>
      <c r="AX436" s="661" t="s">
        <v>2720</v>
      </c>
      <c r="AY436" s="10"/>
      <c r="AZ436" s="334"/>
      <c r="BA436" s="662" t="s">
        <v>178</v>
      </c>
      <c r="BB436" s="662" t="s">
        <v>178</v>
      </c>
      <c r="BC436" s="662" t="s">
        <v>178</v>
      </c>
      <c r="BD436" s="661" t="s">
        <v>2720</v>
      </c>
      <c r="BE436" s="661" t="s">
        <v>2720</v>
      </c>
      <c r="BF436" s="10"/>
      <c r="BG436" s="334"/>
      <c r="BH436" s="852" t="s">
        <v>178</v>
      </c>
      <c r="BI436" s="67" t="s">
        <v>1757</v>
      </c>
      <c r="BJ436" s="227">
        <v>10.823053951554186</v>
      </c>
      <c r="BK436" s="227"/>
      <c r="BL436" s="28">
        <v>0.13681230945258943</v>
      </c>
      <c r="BM436" s="28">
        <v>0.40842180076919016</v>
      </c>
      <c r="BN436" s="31" t="str">
        <f t="shared" si="405"/>
        <v xml:space="preserve">  </v>
      </c>
      <c r="BP436" s="417" t="s">
        <v>1757</v>
      </c>
      <c r="BQ436" s="716">
        <v>8.316430115357562E-2</v>
      </c>
      <c r="BS436" s="716">
        <v>3.0736361557255781E-3</v>
      </c>
      <c r="BT436" s="716">
        <v>7.602260472105148E-3</v>
      </c>
      <c r="BU436" s="31" t="str">
        <f t="shared" si="407"/>
        <v xml:space="preserve">  </v>
      </c>
      <c r="BV436" s="520"/>
      <c r="BW436" s="31">
        <f t="shared" si="408"/>
        <v>0.76839958043111545</v>
      </c>
      <c r="BX436" s="336"/>
      <c r="BY436" s="33">
        <v>277.01651535507199</v>
      </c>
      <c r="BZ436" s="31"/>
      <c r="CA436" s="33">
        <v>0.97501855483106437</v>
      </c>
      <c r="CB436" s="33">
        <v>2.9672354016333822</v>
      </c>
      <c r="CC436" s="237"/>
      <c r="CD436" s="498"/>
      <c r="CE436" s="49">
        <v>122.09246417501319</v>
      </c>
      <c r="CF436" s="457"/>
      <c r="CG436" s="275">
        <v>1.1214123725622085</v>
      </c>
      <c r="CH436" s="275">
        <v>3.412749916613437</v>
      </c>
      <c r="CJ436" s="658"/>
      <c r="CK436" s="227">
        <v>1.9260155295238595</v>
      </c>
      <c r="CL436" s="227"/>
      <c r="CM436" s="28"/>
      <c r="CN436" s="28"/>
      <c r="CO436" s="31" t="str">
        <f t="shared" si="396"/>
        <v xml:space="preserve">  </v>
      </c>
      <c r="CP436" s="337"/>
      <c r="CQ436" s="28">
        <v>0.83077386273491882</v>
      </c>
      <c r="CR436" s="28"/>
      <c r="CS436" s="28"/>
      <c r="CT436" s="28"/>
      <c r="CU436" s="31" t="str">
        <f t="shared" si="403"/>
        <v xml:space="preserve">  </v>
      </c>
      <c r="CW436" s="336">
        <f t="shared" si="413"/>
        <v>0.69527101193051499</v>
      </c>
      <c r="CX436" s="227">
        <v>6.0261335944814594</v>
      </c>
      <c r="CY436" s="227"/>
      <c r="CZ436" s="227">
        <v>0.52528907980730521</v>
      </c>
      <c r="DA436" s="227">
        <v>0.12669841408536853</v>
      </c>
      <c r="DB436" s="675" t="str">
        <f t="shared" si="414"/>
        <v xml:space="preserve">  </v>
      </c>
      <c r="DC436" s="519"/>
      <c r="DD436" s="28">
        <v>2.7619778974706688</v>
      </c>
      <c r="DE436" s="28"/>
      <c r="DF436" s="28">
        <v>0.69660149175604924</v>
      </c>
      <c r="DG436" s="28">
        <v>0.16801853997682506</v>
      </c>
      <c r="DH436" s="801" t="str">
        <f t="shared" si="415"/>
        <v xml:space="preserve">  </v>
      </c>
      <c r="DI436" s="335"/>
      <c r="DJ436" s="31">
        <f t="shared" si="416"/>
        <v>2.1753697922152151</v>
      </c>
      <c r="DK436" s="550">
        <f t="shared" si="417"/>
        <v>2.2622017797196046</v>
      </c>
      <c r="DL436" s="67"/>
    </row>
    <row r="437" spans="1:116" ht="45" x14ac:dyDescent="0.25">
      <c r="A437" s="536" t="s">
        <v>2445</v>
      </c>
      <c r="B437" s="417" t="s">
        <v>1862</v>
      </c>
      <c r="C437" s="419" t="s">
        <v>584</v>
      </c>
      <c r="D437" s="419">
        <v>9</v>
      </c>
      <c r="E437" s="213">
        <v>1701665</v>
      </c>
      <c r="F437" s="421">
        <v>1</v>
      </c>
      <c r="G437" s="420">
        <v>384115121402501</v>
      </c>
      <c r="H437" s="420">
        <v>201701051430</v>
      </c>
      <c r="I437" s="420"/>
      <c r="J437" s="420"/>
      <c r="K437" s="663" t="s">
        <v>1654</v>
      </c>
      <c r="L437" s="163" t="s">
        <v>1680</v>
      </c>
      <c r="M437" s="419"/>
      <c r="N437" s="419"/>
      <c r="O437" s="419"/>
      <c r="P437" s="117">
        <v>42740</v>
      </c>
      <c r="Q437" s="112">
        <v>0.60416666666666663</v>
      </c>
      <c r="R437" s="419" t="s">
        <v>1758</v>
      </c>
      <c r="S437" s="250" t="s">
        <v>1758</v>
      </c>
      <c r="T437" s="250">
        <v>127.6</v>
      </c>
      <c r="U437" s="31">
        <v>137.9</v>
      </c>
      <c r="V437" s="250">
        <v>10.300000000000011</v>
      </c>
      <c r="W437" s="31">
        <v>226</v>
      </c>
      <c r="X437" s="31">
        <v>45.575221238938099</v>
      </c>
      <c r="Y437" s="281" t="str">
        <f t="shared" si="391"/>
        <v xml:space="preserve">  </v>
      </c>
      <c r="Z437" s="250" t="s">
        <v>1758</v>
      </c>
      <c r="AA437" s="275">
        <v>127.9</v>
      </c>
      <c r="AB437" s="275">
        <v>138</v>
      </c>
      <c r="AC437" s="275">
        <v>10.099999999999994</v>
      </c>
      <c r="AD437" s="275">
        <v>230</v>
      </c>
      <c r="AE437" s="275">
        <v>43.913043478260846</v>
      </c>
      <c r="AF437" s="281" t="str">
        <f t="shared" si="392"/>
        <v xml:space="preserve">  </v>
      </c>
      <c r="AG437" s="250" t="s">
        <v>1758</v>
      </c>
      <c r="AH437" s="33">
        <v>128.30000000000001</v>
      </c>
      <c r="AI437" s="266">
        <v>138.69999999999999</v>
      </c>
      <c r="AJ437" s="33">
        <v>10.399999999999977</v>
      </c>
      <c r="AK437" s="33">
        <v>226</v>
      </c>
      <c r="AL437" s="33">
        <v>46.017699115044145</v>
      </c>
      <c r="AM437" s="281" t="str">
        <f t="shared" si="390"/>
        <v xml:space="preserve">  </v>
      </c>
      <c r="AN437" s="33">
        <v>45.168654610747694</v>
      </c>
      <c r="AO437" s="33">
        <v>1.1096693898317251</v>
      </c>
      <c r="AP437" s="33">
        <v>2.4567244683167604</v>
      </c>
      <c r="AQ437" s="237">
        <v>3</v>
      </c>
      <c r="AR437" s="429" t="str">
        <f t="shared" si="393"/>
        <v xml:space="preserve">  </v>
      </c>
      <c r="AS437" s="498"/>
      <c r="AT437" s="662" t="s">
        <v>178</v>
      </c>
      <c r="AU437" s="662" t="s">
        <v>178</v>
      </c>
      <c r="AV437" s="662" t="s">
        <v>178</v>
      </c>
      <c r="AW437" s="661" t="s">
        <v>2720</v>
      </c>
      <c r="AX437" s="661" t="s">
        <v>2720</v>
      </c>
      <c r="AY437" s="10"/>
      <c r="AZ437" s="334"/>
      <c r="BA437" s="662" t="s">
        <v>178</v>
      </c>
      <c r="BB437" s="662" t="s">
        <v>178</v>
      </c>
      <c r="BC437" s="662" t="s">
        <v>178</v>
      </c>
      <c r="BD437" s="661" t="s">
        <v>2720</v>
      </c>
      <c r="BE437" s="661" t="s">
        <v>2720</v>
      </c>
      <c r="BF437" s="10"/>
      <c r="BG437" s="334"/>
      <c r="BH437" s="852" t="s">
        <v>178</v>
      </c>
      <c r="BI437" s="67" t="s">
        <v>1758</v>
      </c>
      <c r="BJ437" s="227">
        <v>3.0940294895520002</v>
      </c>
      <c r="BK437" s="227"/>
      <c r="BL437" s="28">
        <v>0.13681230945258943</v>
      </c>
      <c r="BM437" s="28">
        <v>0.40842180076919016</v>
      </c>
      <c r="BN437" s="31" t="str">
        <f t="shared" si="405"/>
        <v xml:space="preserve">  </v>
      </c>
      <c r="BP437" s="417" t="s">
        <v>1758</v>
      </c>
      <c r="BQ437" s="716">
        <v>7.2437547497333082E-2</v>
      </c>
      <c r="BS437" s="716">
        <v>3.0736361557255781E-3</v>
      </c>
      <c r="BT437" s="716">
        <v>7.602260472105148E-3</v>
      </c>
      <c r="BU437" s="31" t="str">
        <f t="shared" si="407"/>
        <v xml:space="preserve">  </v>
      </c>
      <c r="BV437" s="520"/>
      <c r="BW437" s="31">
        <f t="shared" si="408"/>
        <v>2.3412041721626151</v>
      </c>
      <c r="BX437" s="336"/>
      <c r="BY437" s="33">
        <v>153.00418460216815</v>
      </c>
      <c r="BZ437" s="31"/>
      <c r="CA437" s="33">
        <v>0.97501855483106437</v>
      </c>
      <c r="CB437" s="33">
        <v>2.9672354016333822</v>
      </c>
      <c r="CC437" s="237"/>
      <c r="CD437" s="498"/>
      <c r="CE437" s="49">
        <v>6.9731995637271389</v>
      </c>
      <c r="CF437" s="457"/>
      <c r="CG437" s="275">
        <v>1.1214123725622085</v>
      </c>
      <c r="CH437" s="275">
        <v>3.412749916613437</v>
      </c>
      <c r="CJ437" s="658"/>
      <c r="CK437" s="227">
        <v>2.5559835374719855</v>
      </c>
      <c r="CL437" s="227"/>
      <c r="CM437" s="28"/>
      <c r="CN437" s="28"/>
      <c r="CO437" s="31" t="str">
        <f t="shared" si="396"/>
        <v xml:space="preserve">  </v>
      </c>
      <c r="CP437" s="337"/>
      <c r="CQ437" s="28">
        <v>0.11224101621072628</v>
      </c>
      <c r="CR437" s="28"/>
      <c r="CS437" s="28"/>
      <c r="CT437" s="28"/>
      <c r="CU437" s="31" t="str">
        <f t="shared" si="403"/>
        <v xml:space="preserve">  </v>
      </c>
      <c r="CW437" s="336">
        <f t="shared" si="413"/>
        <v>1.6705317858579445</v>
      </c>
      <c r="CX437" s="227">
        <v>4.9136166231925866</v>
      </c>
      <c r="CY437" s="227"/>
      <c r="CZ437" s="227">
        <v>0.52528907980730521</v>
      </c>
      <c r="DA437" s="227">
        <v>0.12669841408536853</v>
      </c>
      <c r="DB437" s="675" t="str">
        <f t="shared" si="414"/>
        <v xml:space="preserve">  </v>
      </c>
      <c r="DC437" s="519"/>
      <c r="DD437" s="28">
        <v>0.22611333133275563</v>
      </c>
      <c r="DE437" s="28"/>
      <c r="DF437" s="28">
        <v>0.69660149175604924</v>
      </c>
      <c r="DG437" s="28">
        <v>0.16801853997682506</v>
      </c>
      <c r="DH437" s="801" t="str">
        <f t="shared" si="415"/>
        <v>E, &lt;RL</v>
      </c>
      <c r="DI437" s="335"/>
      <c r="DJ437" s="31">
        <f t="shared" si="416"/>
        <v>3.2114262992013343</v>
      </c>
      <c r="DK437" s="550">
        <f t="shared" si="417"/>
        <v>3.2426051953100741</v>
      </c>
      <c r="DL437" s="67"/>
    </row>
    <row r="438" spans="1:116" ht="30" x14ac:dyDescent="0.25">
      <c r="A438" s="536" t="s">
        <v>2446</v>
      </c>
      <c r="B438" s="417" t="s">
        <v>1863</v>
      </c>
      <c r="C438" s="419" t="s">
        <v>584</v>
      </c>
      <c r="D438" s="419">
        <v>9</v>
      </c>
      <c r="E438" s="213">
        <v>1701653</v>
      </c>
      <c r="F438" s="421">
        <v>1</v>
      </c>
      <c r="G438" s="420">
        <v>11452800</v>
      </c>
      <c r="H438" s="420">
        <v>201701051500</v>
      </c>
      <c r="I438" s="420"/>
      <c r="J438" s="420"/>
      <c r="K438" s="663" t="s">
        <v>1654</v>
      </c>
      <c r="L438" s="163" t="s">
        <v>1660</v>
      </c>
      <c r="M438" s="419"/>
      <c r="N438" s="419"/>
      <c r="O438" s="419"/>
      <c r="P438" s="117">
        <v>42740</v>
      </c>
      <c r="Q438" s="112">
        <v>0.625</v>
      </c>
      <c r="R438" s="419" t="s">
        <v>1759</v>
      </c>
      <c r="S438" s="250" t="s">
        <v>1759</v>
      </c>
      <c r="T438" s="250">
        <v>127</v>
      </c>
      <c r="U438" s="31">
        <v>141</v>
      </c>
      <c r="V438" s="250">
        <v>14</v>
      </c>
      <c r="W438" s="31">
        <v>86</v>
      </c>
      <c r="X438" s="31">
        <v>162.79069767441862</v>
      </c>
      <c r="Y438" s="281" t="str">
        <f t="shared" si="391"/>
        <v xml:space="preserve">  </v>
      </c>
      <c r="Z438" s="250" t="s">
        <v>1759</v>
      </c>
      <c r="AA438" s="275">
        <v>124.7</v>
      </c>
      <c r="AB438" s="275">
        <v>138.5</v>
      </c>
      <c r="AC438" s="275">
        <v>13.799999999999997</v>
      </c>
      <c r="AD438" s="275">
        <v>86</v>
      </c>
      <c r="AE438" s="275">
        <v>160.46511627906975</v>
      </c>
      <c r="AF438" s="281" t="str">
        <f t="shared" si="392"/>
        <v xml:space="preserve">  </v>
      </c>
      <c r="AG438" s="250" t="s">
        <v>1759</v>
      </c>
      <c r="AH438" s="33">
        <v>128.5</v>
      </c>
      <c r="AI438" s="266">
        <v>143.30000000000001</v>
      </c>
      <c r="AJ438" s="33">
        <v>14.800000000000011</v>
      </c>
      <c r="AK438" s="33">
        <v>88</v>
      </c>
      <c r="AL438" s="33">
        <v>168.18181818181833</v>
      </c>
      <c r="AM438" s="281" t="str">
        <f t="shared" si="390"/>
        <v xml:space="preserve">  </v>
      </c>
      <c r="AN438" s="33">
        <v>163.81254404510221</v>
      </c>
      <c r="AO438" s="33">
        <v>3.958535028003459</v>
      </c>
      <c r="AP438" s="33">
        <v>2.4165029919281165</v>
      </c>
      <c r="AQ438" s="237">
        <v>3</v>
      </c>
      <c r="AR438" s="429" t="str">
        <f t="shared" si="393"/>
        <v xml:space="preserve">  </v>
      </c>
      <c r="AS438" s="498"/>
      <c r="AT438" s="662" t="s">
        <v>178</v>
      </c>
      <c r="AU438" s="662" t="s">
        <v>178</v>
      </c>
      <c r="AV438" s="662" t="s">
        <v>178</v>
      </c>
      <c r="AW438" s="661" t="s">
        <v>2720</v>
      </c>
      <c r="AX438" s="661" t="s">
        <v>2720</v>
      </c>
      <c r="AY438" s="10"/>
      <c r="AZ438" s="334"/>
      <c r="BA438" s="662" t="s">
        <v>178</v>
      </c>
      <c r="BB438" s="662" t="s">
        <v>178</v>
      </c>
      <c r="BC438" s="662" t="s">
        <v>178</v>
      </c>
      <c r="BD438" s="661" t="s">
        <v>2720</v>
      </c>
      <c r="BE438" s="661" t="s">
        <v>2720</v>
      </c>
      <c r="BF438" s="10"/>
      <c r="BG438" s="334"/>
      <c r="BH438" s="852" t="s">
        <v>178</v>
      </c>
      <c r="BI438" s="67" t="s">
        <v>1759</v>
      </c>
      <c r="BJ438" s="227">
        <v>4.2851109358183654</v>
      </c>
      <c r="BK438" s="227"/>
      <c r="BL438" s="28">
        <v>0.13681230945258943</v>
      </c>
      <c r="BM438" s="28">
        <v>0.40842180076919016</v>
      </c>
      <c r="BN438" s="31" t="str">
        <f t="shared" si="405"/>
        <v xml:space="preserve">  </v>
      </c>
      <c r="BP438" s="417" t="s">
        <v>1759</v>
      </c>
      <c r="BQ438" s="716">
        <v>7.3884238216990611E-2</v>
      </c>
      <c r="BS438" s="716">
        <v>3.0736361557255781E-3</v>
      </c>
      <c r="BT438" s="716">
        <v>7.602260472105148E-3</v>
      </c>
      <c r="BU438" s="31" t="str">
        <f t="shared" si="407"/>
        <v xml:space="preserve">  </v>
      </c>
      <c r="BV438" s="520"/>
      <c r="BW438" s="31">
        <f t="shared" si="408"/>
        <v>1.7242082952720637</v>
      </c>
      <c r="BX438" s="336"/>
      <c r="BY438" s="33">
        <v>153.77374586213338</v>
      </c>
      <c r="BZ438" s="31"/>
      <c r="CA438" s="33">
        <v>0.97501855483106437</v>
      </c>
      <c r="CB438" s="33">
        <v>2.9672354016333822</v>
      </c>
      <c r="CC438" s="237"/>
      <c r="CD438" s="498"/>
      <c r="CE438" s="49">
        <v>25.032935372905438</v>
      </c>
      <c r="CF438" s="457"/>
      <c r="CG438" s="275">
        <v>1.1214123725622085</v>
      </c>
      <c r="CH438" s="275">
        <v>3.412749916613437</v>
      </c>
      <c r="CJ438" s="658"/>
      <c r="CK438" s="227">
        <v>1.8520389164339099</v>
      </c>
      <c r="CL438" s="227"/>
      <c r="CM438" s="28"/>
      <c r="CN438" s="28"/>
      <c r="CO438" s="31" t="str">
        <f t="shared" si="396"/>
        <v xml:space="preserve">  </v>
      </c>
      <c r="CP438" s="337"/>
      <c r="CQ438" s="28">
        <v>0.29718764007892989</v>
      </c>
      <c r="CR438" s="28"/>
      <c r="CS438" s="28"/>
      <c r="CT438" s="28"/>
      <c r="CU438" s="31" t="str">
        <f t="shared" si="403"/>
        <v xml:space="preserve">  </v>
      </c>
      <c r="CW438" s="336">
        <f t="shared" si="413"/>
        <v>1.2043921451288342</v>
      </c>
      <c r="CX438" s="227">
        <v>3.7134012420047888</v>
      </c>
      <c r="CY438" s="227"/>
      <c r="CZ438" s="227">
        <v>0.52528907980730521</v>
      </c>
      <c r="DA438" s="227">
        <v>0.12669841408536853</v>
      </c>
      <c r="DB438" s="675" t="str">
        <f t="shared" si="414"/>
        <v xml:space="preserve">  </v>
      </c>
      <c r="DC438" s="519"/>
      <c r="DD438" s="28">
        <v>0.62452657251898769</v>
      </c>
      <c r="DE438" s="28"/>
      <c r="DF438" s="28">
        <v>0.69660149175604924</v>
      </c>
      <c r="DG438" s="28">
        <v>0.16801853997682506</v>
      </c>
      <c r="DH438" s="801" t="str">
        <f t="shared" si="415"/>
        <v>E, &lt;RL</v>
      </c>
      <c r="DI438" s="335"/>
      <c r="DJ438" s="31">
        <f t="shared" si="416"/>
        <v>2.4148473597918705</v>
      </c>
      <c r="DK438" s="550">
        <f t="shared" si="417"/>
        <v>2.4948195775512132</v>
      </c>
      <c r="DL438" s="67"/>
    </row>
    <row r="439" spans="1:116" ht="15" x14ac:dyDescent="0.25">
      <c r="A439" s="536" t="s">
        <v>2447</v>
      </c>
      <c r="B439" s="417" t="s">
        <v>1864</v>
      </c>
      <c r="C439" s="419" t="s">
        <v>584</v>
      </c>
      <c r="D439" s="419">
        <v>9</v>
      </c>
      <c r="E439" s="213">
        <v>1701617</v>
      </c>
      <c r="F439" s="421">
        <v>1</v>
      </c>
      <c r="G439" s="420">
        <v>11451800</v>
      </c>
      <c r="H439" s="420">
        <v>201701080950</v>
      </c>
      <c r="I439" s="420"/>
      <c r="J439" s="420"/>
      <c r="K439" s="663" t="s">
        <v>1655</v>
      </c>
      <c r="L439" s="163" t="s">
        <v>1656</v>
      </c>
      <c r="M439" s="419"/>
      <c r="N439" s="419"/>
      <c r="O439" s="419"/>
      <c r="P439" s="117">
        <v>42743</v>
      </c>
      <c r="Q439" s="112">
        <v>0.40972222222222227</v>
      </c>
      <c r="R439" s="419" t="s">
        <v>1707</v>
      </c>
      <c r="S439" s="250" t="s">
        <v>1707</v>
      </c>
      <c r="T439" s="250">
        <v>129.19999999999999</v>
      </c>
      <c r="U439" s="31">
        <v>333.1</v>
      </c>
      <c r="V439" s="250">
        <v>203.90000000000003</v>
      </c>
      <c r="W439" s="31">
        <v>26</v>
      </c>
      <c r="X439" s="31">
        <v>7842.3076923076942</v>
      </c>
      <c r="Y439" s="281" t="str">
        <f t="shared" si="391"/>
        <v xml:space="preserve">  </v>
      </c>
      <c r="Z439" s="250" t="s">
        <v>1707</v>
      </c>
      <c r="AA439" s="275">
        <v>128.69999999999999</v>
      </c>
      <c r="AB439" s="275">
        <v>293.39999999999998</v>
      </c>
      <c r="AC439" s="275">
        <v>164.7</v>
      </c>
      <c r="AD439" s="275">
        <v>22</v>
      </c>
      <c r="AE439" s="275">
        <v>7486.363636363636</v>
      </c>
      <c r="AF439" s="281" t="str">
        <f t="shared" si="392"/>
        <v xml:space="preserve">  </v>
      </c>
      <c r="AG439" s="250" t="s">
        <v>1707</v>
      </c>
      <c r="AH439" s="33">
        <v>128.19999999999999</v>
      </c>
      <c r="AI439" s="266">
        <v>305.8</v>
      </c>
      <c r="AJ439" s="33">
        <v>177.60000000000002</v>
      </c>
      <c r="AK439" s="33">
        <v>22</v>
      </c>
      <c r="AL439" s="33">
        <v>8072.7272727272739</v>
      </c>
      <c r="AM439" s="281" t="str">
        <f t="shared" si="390"/>
        <v xml:space="preserve">  </v>
      </c>
      <c r="AN439" s="33">
        <v>7800.4662004662023</v>
      </c>
      <c r="AO439" s="33">
        <v>295.41261202263928</v>
      </c>
      <c r="AP439" s="33">
        <v>3.7871148266110515</v>
      </c>
      <c r="AQ439" s="237">
        <v>3</v>
      </c>
      <c r="AR439" s="429" t="str">
        <f t="shared" si="393"/>
        <v xml:space="preserve">  </v>
      </c>
      <c r="AS439" s="498"/>
      <c r="AT439" s="662" t="s">
        <v>178</v>
      </c>
      <c r="AU439" s="662" t="s">
        <v>178</v>
      </c>
      <c r="AV439" s="662" t="s">
        <v>178</v>
      </c>
      <c r="AW439" s="661" t="s">
        <v>2720</v>
      </c>
      <c r="AX439" s="661" t="s">
        <v>2720</v>
      </c>
      <c r="AY439" s="10"/>
      <c r="AZ439" s="334"/>
      <c r="BA439" s="662" t="s">
        <v>178</v>
      </c>
      <c r="BB439" s="662" t="s">
        <v>178</v>
      </c>
      <c r="BC439" s="662" t="s">
        <v>178</v>
      </c>
      <c r="BD439" s="661" t="s">
        <v>2720</v>
      </c>
      <c r="BE439" s="661" t="s">
        <v>2720</v>
      </c>
      <c r="BF439" s="10"/>
      <c r="BG439" s="334"/>
      <c r="BH439" s="852" t="s">
        <v>178</v>
      </c>
      <c r="BI439" s="67" t="s">
        <v>1707</v>
      </c>
      <c r="BJ439" s="227">
        <v>7.7430493017870958</v>
      </c>
      <c r="BK439" s="227"/>
      <c r="BL439" s="28">
        <v>0.13681230945258943</v>
      </c>
      <c r="BM439" s="28">
        <v>0.40842180076919016</v>
      </c>
      <c r="BN439" s="31" t="str">
        <f t="shared" si="405"/>
        <v xml:space="preserve">  </v>
      </c>
      <c r="BP439" s="417" t="s">
        <v>1707</v>
      </c>
      <c r="BQ439" s="716">
        <v>4.6660318035232316E-2</v>
      </c>
      <c r="BS439" s="716">
        <v>3.0736361557255781E-3</v>
      </c>
      <c r="BT439" s="716">
        <v>7.602260472105148E-3</v>
      </c>
      <c r="BU439" s="31" t="str">
        <f t="shared" si="407"/>
        <v xml:space="preserve">  </v>
      </c>
      <c r="BV439" s="520"/>
      <c r="BW439" s="31">
        <f t="shared" si="408"/>
        <v>0.60260907836997901</v>
      </c>
      <c r="BX439" s="336"/>
      <c r="BY439" s="33">
        <v>116.70474307830644</v>
      </c>
      <c r="BZ439" s="31"/>
      <c r="CA439" s="33">
        <v>0.97501855483106437</v>
      </c>
      <c r="CB439" s="33">
        <v>2.9672354016333822</v>
      </c>
      <c r="CC439" s="237"/>
      <c r="CD439" s="498"/>
      <c r="CE439" s="49">
        <v>915.23450437179565</v>
      </c>
      <c r="CF439" s="457"/>
      <c r="CG439" s="275">
        <v>1.1214123725622085</v>
      </c>
      <c r="CH439" s="275">
        <v>3.412749916613437</v>
      </c>
      <c r="CJ439" s="658"/>
      <c r="CK439" s="28">
        <v>0.71471300466409304</v>
      </c>
      <c r="CL439" s="227">
        <v>3.0463177247977702E-2</v>
      </c>
      <c r="CM439" s="28"/>
      <c r="CN439" s="28"/>
      <c r="CO439" s="31" t="str">
        <f t="shared" si="396"/>
        <v xml:space="preserve">  </v>
      </c>
      <c r="CP439" s="337"/>
      <c r="CQ439" s="28">
        <v>5.3506014485534603</v>
      </c>
      <c r="CR439" s="28">
        <v>0.22805842239736052</v>
      </c>
      <c r="CS439" s="28"/>
      <c r="CT439" s="28"/>
      <c r="CU439" s="31" t="str">
        <f t="shared" si="403"/>
        <v xml:space="preserve">  </v>
      </c>
      <c r="CW439" s="336">
        <f t="shared" si="413"/>
        <v>0.61241127465105305</v>
      </c>
      <c r="CX439" s="227">
        <v>2.8176246266088976</v>
      </c>
      <c r="CY439" s="227"/>
      <c r="CZ439" s="227">
        <v>0.52528907980730521</v>
      </c>
      <c r="DA439" s="227">
        <v>0.12669841408536853</v>
      </c>
      <c r="DB439" s="675" t="str">
        <f t="shared" si="414"/>
        <v xml:space="preserve">  </v>
      </c>
      <c r="DC439" s="519"/>
      <c r="DD439" s="28">
        <v>22.745915167533656</v>
      </c>
      <c r="DE439" s="28"/>
      <c r="DF439" s="28">
        <v>0.69660149175604924</v>
      </c>
      <c r="DG439" s="28">
        <v>0.16801853997682506</v>
      </c>
      <c r="DH439" s="801" t="str">
        <f t="shared" si="415"/>
        <v xml:space="preserve">  </v>
      </c>
      <c r="DI439" s="335"/>
      <c r="DJ439" s="31">
        <f t="shared" si="416"/>
        <v>2.4143188633887234</v>
      </c>
      <c r="DK439" s="550">
        <f t="shared" si="417"/>
        <v>2.4852554245806262</v>
      </c>
      <c r="DL439" s="67"/>
    </row>
    <row r="440" spans="1:116" ht="15" x14ac:dyDescent="0.25">
      <c r="A440" s="536" t="s">
        <v>2448</v>
      </c>
      <c r="B440" s="417" t="s">
        <v>1865</v>
      </c>
      <c r="C440" s="419" t="s">
        <v>584</v>
      </c>
      <c r="D440" s="419">
        <v>9</v>
      </c>
      <c r="E440" s="213">
        <v>1701618</v>
      </c>
      <c r="F440" s="421">
        <v>1</v>
      </c>
      <c r="G440" s="420">
        <v>11451800</v>
      </c>
      <c r="H440" s="420">
        <v>201701081420</v>
      </c>
      <c r="I440" s="420"/>
      <c r="J440" s="420"/>
      <c r="K440" s="663" t="s">
        <v>1655</v>
      </c>
      <c r="L440" s="163" t="s">
        <v>1656</v>
      </c>
      <c r="M440" s="419"/>
      <c r="N440" s="419"/>
      <c r="O440" s="419"/>
      <c r="P440" s="117">
        <v>42743</v>
      </c>
      <c r="Q440" s="112">
        <v>0.59722222222222221</v>
      </c>
      <c r="R440" s="419" t="s">
        <v>1708</v>
      </c>
      <c r="S440" s="250" t="s">
        <v>1708</v>
      </c>
      <c r="T440" s="250">
        <v>128.19999999999999</v>
      </c>
      <c r="U440" s="31">
        <v>258.60000000000002</v>
      </c>
      <c r="V440" s="250">
        <v>130.40000000000003</v>
      </c>
      <c r="W440" s="31">
        <v>18</v>
      </c>
      <c r="X440" s="31">
        <v>7244.4444444444471</v>
      </c>
      <c r="Y440" s="281" t="str">
        <f t="shared" si="391"/>
        <v xml:space="preserve">  </v>
      </c>
      <c r="Z440" s="250" t="s">
        <v>1708</v>
      </c>
      <c r="AA440" s="275">
        <v>126.6</v>
      </c>
      <c r="AB440" s="275">
        <v>308.90000000000003</v>
      </c>
      <c r="AC440" s="275">
        <v>182.30000000000004</v>
      </c>
      <c r="AD440" s="275">
        <v>24</v>
      </c>
      <c r="AE440" s="275">
        <v>7595.8333333333348</v>
      </c>
      <c r="AF440" s="281" t="str">
        <f t="shared" si="392"/>
        <v xml:space="preserve">  </v>
      </c>
      <c r="AG440" s="250" t="s">
        <v>1708</v>
      </c>
      <c r="AH440" s="33">
        <v>127.2</v>
      </c>
      <c r="AI440" s="266">
        <v>262.7</v>
      </c>
      <c r="AJ440" s="33">
        <v>135.5</v>
      </c>
      <c r="AK440" s="33">
        <v>24</v>
      </c>
      <c r="AL440" s="33">
        <v>5645.833333333333</v>
      </c>
      <c r="AM440" s="281" t="str">
        <f t="shared" si="390"/>
        <v xml:space="preserve">  </v>
      </c>
      <c r="AN440" s="33">
        <v>6828.7037037037044</v>
      </c>
      <c r="AO440" s="33">
        <v>1039.3532953879283</v>
      </c>
      <c r="AP440" s="33">
        <v>15.220360122291016</v>
      </c>
      <c r="AQ440" s="237">
        <v>3</v>
      </c>
      <c r="AR440" s="429" t="str">
        <f t="shared" si="393"/>
        <v xml:space="preserve">  </v>
      </c>
      <c r="AS440" s="498"/>
      <c r="AT440" s="662" t="s">
        <v>178</v>
      </c>
      <c r="AU440" s="662" t="s">
        <v>178</v>
      </c>
      <c r="AV440" s="662" t="s">
        <v>178</v>
      </c>
      <c r="AW440" s="661" t="s">
        <v>2720</v>
      </c>
      <c r="AX440" s="661" t="s">
        <v>2720</v>
      </c>
      <c r="AY440" s="10"/>
      <c r="AZ440" s="334"/>
      <c r="BA440" s="662" t="s">
        <v>178</v>
      </c>
      <c r="BB440" s="662" t="s">
        <v>178</v>
      </c>
      <c r="BC440" s="662" t="s">
        <v>178</v>
      </c>
      <c r="BD440" s="661" t="s">
        <v>2720</v>
      </c>
      <c r="BE440" s="661" t="s">
        <v>2720</v>
      </c>
      <c r="BF440" s="10"/>
      <c r="BG440" s="334"/>
      <c r="BH440" s="852" t="s">
        <v>178</v>
      </c>
      <c r="BI440" s="67" t="s">
        <v>1708</v>
      </c>
      <c r="BJ440" s="227">
        <v>8.1518437979756744</v>
      </c>
      <c r="BK440" s="227"/>
      <c r="BL440" s="28">
        <v>0.13681230945258943</v>
      </c>
      <c r="BM440" s="28">
        <v>0.40842180076919016</v>
      </c>
      <c r="BN440" s="31" t="str">
        <f t="shared" si="405"/>
        <v xml:space="preserve">  </v>
      </c>
      <c r="BP440" s="417" t="s">
        <v>1708</v>
      </c>
      <c r="BQ440" s="716">
        <v>4.3315619045855278E-2</v>
      </c>
      <c r="BS440" s="716">
        <v>3.0736361557255781E-3</v>
      </c>
      <c r="BT440" s="716">
        <v>7.602260472105148E-3</v>
      </c>
      <c r="BU440" s="31" t="str">
        <f t="shared" si="407"/>
        <v xml:space="preserve">  </v>
      </c>
      <c r="BV440" s="520"/>
      <c r="BW440" s="31">
        <f t="shared" si="408"/>
        <v>0.53135977723974215</v>
      </c>
      <c r="BX440" s="336"/>
      <c r="BY440" s="33">
        <v>263.68809782754533</v>
      </c>
      <c r="BZ440" s="31"/>
      <c r="CA440" s="33">
        <v>0.97501855483106437</v>
      </c>
      <c r="CB440" s="33">
        <v>2.9672354016333822</v>
      </c>
      <c r="CC440" s="237"/>
      <c r="CD440" s="498"/>
      <c r="CE440" s="49">
        <v>1910.273775372885</v>
      </c>
      <c r="CF440" s="457"/>
      <c r="CG440" s="275">
        <v>1.1214123725622085</v>
      </c>
      <c r="CH440" s="275">
        <v>3.412749916613437</v>
      </c>
      <c r="CJ440" s="658"/>
      <c r="CK440" s="28">
        <v>0.84165983456548243</v>
      </c>
      <c r="CL440" s="227"/>
      <c r="CM440" s="28"/>
      <c r="CN440" s="28"/>
      <c r="CO440" s="31" t="str">
        <f t="shared" si="396"/>
        <v xml:space="preserve">  </v>
      </c>
      <c r="CP440" s="337"/>
      <c r="CQ440" s="28">
        <v>6.3931078267203114</v>
      </c>
      <c r="CR440" s="28"/>
      <c r="CS440" s="28"/>
      <c r="CT440" s="28"/>
      <c r="CU440" s="31" t="str">
        <f t="shared" si="403"/>
        <v xml:space="preserve">  </v>
      </c>
      <c r="CW440" s="336">
        <f t="shared" si="413"/>
        <v>0.31918764688269569</v>
      </c>
      <c r="CX440" s="227">
        <v>5.1304411177814098</v>
      </c>
      <c r="CY440" s="227"/>
      <c r="CZ440" s="227">
        <v>0.52528907980730521</v>
      </c>
      <c r="DA440" s="227">
        <v>0.12669841408536853</v>
      </c>
      <c r="DB440" s="675" t="str">
        <f t="shared" si="414"/>
        <v xml:space="preserve">  </v>
      </c>
      <c r="DC440" s="519"/>
      <c r="DD440" s="28">
        <v>28.965615477474213</v>
      </c>
      <c r="DE440" s="28"/>
      <c r="DF440" s="28">
        <v>0.69660149175604924</v>
      </c>
      <c r="DG440" s="28">
        <v>0.16801853997682506</v>
      </c>
      <c r="DH440" s="801" t="str">
        <f t="shared" si="415"/>
        <v xml:space="preserve">  </v>
      </c>
      <c r="DI440" s="335"/>
      <c r="DJ440" s="31">
        <f t="shared" si="416"/>
        <v>1.9456475889695901</v>
      </c>
      <c r="DK440" s="550">
        <f t="shared" si="417"/>
        <v>1.5163070262962768</v>
      </c>
      <c r="DL440" s="67"/>
    </row>
    <row r="441" spans="1:116" ht="15" x14ac:dyDescent="0.25">
      <c r="A441" s="536" t="s">
        <v>2449</v>
      </c>
      <c r="B441" s="417" t="s">
        <v>1866</v>
      </c>
      <c r="C441" s="419" t="s">
        <v>584</v>
      </c>
      <c r="D441" s="419">
        <v>9</v>
      </c>
      <c r="E441" s="213">
        <v>1701634</v>
      </c>
      <c r="F441" s="421">
        <v>1</v>
      </c>
      <c r="G441" s="420">
        <v>11452500</v>
      </c>
      <c r="H441" s="420">
        <v>201701081430</v>
      </c>
      <c r="I441" s="420"/>
      <c r="J441" s="420"/>
      <c r="K441" s="663" t="s">
        <v>1737</v>
      </c>
      <c r="L441" s="163" t="s">
        <v>951</v>
      </c>
      <c r="M441" s="419"/>
      <c r="N441" s="419"/>
      <c r="O441" s="419"/>
      <c r="P441" s="117">
        <v>42743</v>
      </c>
      <c r="Q441" s="112">
        <v>0.60416666666666663</v>
      </c>
      <c r="R441" s="419" t="s">
        <v>1760</v>
      </c>
      <c r="S441" s="250" t="s">
        <v>1760</v>
      </c>
      <c r="T441" s="250">
        <v>131.6</v>
      </c>
      <c r="U441" s="31">
        <v>261.5</v>
      </c>
      <c r="V441" s="250">
        <v>129.9</v>
      </c>
      <c r="W441" s="31">
        <v>68</v>
      </c>
      <c r="X441" s="31">
        <v>1910.2941176470588</v>
      </c>
      <c r="Y441" s="281" t="str">
        <f t="shared" si="391"/>
        <v xml:space="preserve">  </v>
      </c>
      <c r="Z441" s="250" t="s">
        <v>1760</v>
      </c>
      <c r="AA441" s="275">
        <v>130.19999999999999</v>
      </c>
      <c r="AB441" s="275">
        <v>226.70000000000002</v>
      </c>
      <c r="AC441" s="275">
        <v>96.500000000000028</v>
      </c>
      <c r="AD441" s="275">
        <v>48</v>
      </c>
      <c r="AE441" s="275">
        <v>2010.4166666666672</v>
      </c>
      <c r="AF441" s="281" t="str">
        <f t="shared" si="392"/>
        <v xml:space="preserve">  </v>
      </c>
      <c r="AG441" s="250" t="s">
        <v>1760</v>
      </c>
      <c r="AH441" s="33">
        <v>131</v>
      </c>
      <c r="AI441" s="266">
        <v>253.9</v>
      </c>
      <c r="AJ441" s="33">
        <v>122.9</v>
      </c>
      <c r="AK441" s="33">
        <v>62</v>
      </c>
      <c r="AL441" s="33">
        <v>1982.258064516129</v>
      </c>
      <c r="AM441" s="281" t="str">
        <f t="shared" si="390"/>
        <v xml:space="preserve">  </v>
      </c>
      <c r="AN441" s="33">
        <v>1967.6562829432851</v>
      </c>
      <c r="AO441" s="33">
        <v>51.633712091730906</v>
      </c>
      <c r="AP441" s="33">
        <v>2.6241225431148729</v>
      </c>
      <c r="AQ441" s="237">
        <v>3</v>
      </c>
      <c r="AR441" s="429" t="str">
        <f t="shared" si="393"/>
        <v xml:space="preserve">  </v>
      </c>
      <c r="AS441" s="498"/>
      <c r="AT441" s="662" t="s">
        <v>178</v>
      </c>
      <c r="AU441" s="662" t="s">
        <v>178</v>
      </c>
      <c r="AV441" s="662" t="s">
        <v>178</v>
      </c>
      <c r="AW441" s="661" t="s">
        <v>2720</v>
      </c>
      <c r="AX441" s="661" t="s">
        <v>2720</v>
      </c>
      <c r="AY441" s="10"/>
      <c r="AZ441" s="334"/>
      <c r="BA441" s="662" t="s">
        <v>178</v>
      </c>
      <c r="BB441" s="662" t="s">
        <v>178</v>
      </c>
      <c r="BC441" s="662" t="s">
        <v>178</v>
      </c>
      <c r="BD441" s="661" t="s">
        <v>2720</v>
      </c>
      <c r="BE441" s="661" t="s">
        <v>2720</v>
      </c>
      <c r="BF441" s="10"/>
      <c r="BG441" s="334"/>
      <c r="BH441" s="852" t="s">
        <v>178</v>
      </c>
      <c r="BI441" s="67" t="s">
        <v>1760</v>
      </c>
      <c r="BJ441" s="227">
        <v>5.4826993992599844</v>
      </c>
      <c r="BK441" s="227"/>
      <c r="BL441" s="28">
        <v>0.13681230945258943</v>
      </c>
      <c r="BM441" s="28">
        <v>0.40842180076919016</v>
      </c>
      <c r="BN441" s="31" t="str">
        <f t="shared" si="405"/>
        <v xml:space="preserve">  </v>
      </c>
      <c r="BP441" s="417" t="s">
        <v>1760</v>
      </c>
      <c r="BQ441" s="716">
        <v>2.3660827705594033E-2</v>
      </c>
      <c r="BS441" s="716">
        <v>3.0736361557255781E-3</v>
      </c>
      <c r="BT441" s="716">
        <v>7.602260472105148E-3</v>
      </c>
      <c r="BU441" s="31" t="str">
        <f t="shared" si="407"/>
        <v xml:space="preserve">  </v>
      </c>
      <c r="BV441" s="520"/>
      <c r="BW441" s="31">
        <f t="shared" si="408"/>
        <v>0.4315543491001459</v>
      </c>
      <c r="BX441" s="336"/>
      <c r="BY441" s="33">
        <v>154.6574512964352</v>
      </c>
      <c r="BZ441" s="31"/>
      <c r="CA441" s="33">
        <v>0.97501855483106437</v>
      </c>
      <c r="CB441" s="33">
        <v>2.9672354016333822</v>
      </c>
      <c r="CC441" s="237"/>
      <c r="CD441" s="498"/>
      <c r="CE441" s="49">
        <v>295.44121946186669</v>
      </c>
      <c r="CF441" s="457"/>
      <c r="CG441" s="275">
        <v>1.1214123725622085</v>
      </c>
      <c r="CH441" s="275">
        <v>3.412749916613437</v>
      </c>
      <c r="CJ441" s="658"/>
      <c r="CK441" s="227">
        <v>1.074513603281519</v>
      </c>
      <c r="CL441" s="227"/>
      <c r="CM441" s="28"/>
      <c r="CN441" s="28"/>
      <c r="CO441" s="31" t="str">
        <f t="shared" si="396"/>
        <v xml:space="preserve">  </v>
      </c>
      <c r="CP441" s="337"/>
      <c r="CQ441" s="28">
        <v>2.1602200565972214</v>
      </c>
      <c r="CR441" s="28"/>
      <c r="CS441" s="28"/>
      <c r="CT441" s="28"/>
      <c r="CU441" s="31" t="str">
        <f t="shared" si="403"/>
        <v xml:space="preserve">  </v>
      </c>
      <c r="CW441" s="336">
        <f t="shared" si="413"/>
        <v>0.69477001869245614</v>
      </c>
      <c r="CX441" s="227">
        <v>2.8478261933887969</v>
      </c>
      <c r="CY441" s="227"/>
      <c r="CZ441" s="227">
        <v>0.52528907980730521</v>
      </c>
      <c r="DA441" s="227">
        <v>0.12669841408536853</v>
      </c>
      <c r="DB441" s="675" t="str">
        <f t="shared" si="414"/>
        <v xml:space="preserve">  </v>
      </c>
      <c r="DC441" s="519"/>
      <c r="DD441" s="28">
        <v>5.6451264381852129</v>
      </c>
      <c r="DE441" s="28"/>
      <c r="DF441" s="28">
        <v>0.69660149175604924</v>
      </c>
      <c r="DG441" s="28">
        <v>0.16801853997682506</v>
      </c>
      <c r="DH441" s="801" t="str">
        <f t="shared" si="415"/>
        <v xml:space="preserve">  </v>
      </c>
      <c r="DI441" s="335"/>
      <c r="DJ441" s="31">
        <f t="shared" si="416"/>
        <v>1.8413766485329621</v>
      </c>
      <c r="DK441" s="550">
        <f t="shared" si="417"/>
        <v>1.9107443600684983</v>
      </c>
      <c r="DL441" s="67"/>
    </row>
    <row r="442" spans="1:116" ht="30" x14ac:dyDescent="0.25">
      <c r="A442" s="536" t="s">
        <v>2450</v>
      </c>
      <c r="B442" s="417" t="s">
        <v>1867</v>
      </c>
      <c r="C442" s="419" t="s">
        <v>584</v>
      </c>
      <c r="D442" s="419">
        <v>9</v>
      </c>
      <c r="E442" s="213">
        <v>1701644</v>
      </c>
      <c r="F442" s="421">
        <v>1</v>
      </c>
      <c r="G442" s="420">
        <v>11452600</v>
      </c>
      <c r="H442" s="420">
        <v>201701081620</v>
      </c>
      <c r="J442" s="420"/>
      <c r="K442" s="663" t="s">
        <v>1657</v>
      </c>
      <c r="L442" s="163" t="s">
        <v>1658</v>
      </c>
      <c r="M442" s="419"/>
      <c r="N442" s="419"/>
      <c r="O442" s="419"/>
      <c r="P442" s="117">
        <v>42743</v>
      </c>
      <c r="Q442" s="112">
        <v>0.68055555555555547</v>
      </c>
      <c r="R442" s="419" t="s">
        <v>1761</v>
      </c>
      <c r="S442" s="250" t="s">
        <v>1761</v>
      </c>
      <c r="T442" s="250">
        <v>127</v>
      </c>
      <c r="U442" s="31">
        <v>208.1</v>
      </c>
      <c r="V442" s="250">
        <v>81.099999999999994</v>
      </c>
      <c r="W442" s="31">
        <v>56</v>
      </c>
      <c r="X442" s="31">
        <v>1448.2142857142856</v>
      </c>
      <c r="Y442" s="281" t="str">
        <f t="shared" si="391"/>
        <v xml:space="preserve">  </v>
      </c>
      <c r="Z442" s="250" t="s">
        <v>1761</v>
      </c>
      <c r="AA442" s="275">
        <v>128.5</v>
      </c>
      <c r="AB442" s="275">
        <v>182.79999999999998</v>
      </c>
      <c r="AC442" s="275">
        <v>54.299999999999983</v>
      </c>
      <c r="AD442" s="275">
        <v>40</v>
      </c>
      <c r="AE442" s="275">
        <v>1357.4999999999995</v>
      </c>
      <c r="AF442" s="281" t="str">
        <f t="shared" si="392"/>
        <v xml:space="preserve">  </v>
      </c>
      <c r="AG442" s="250" t="s">
        <v>1761</v>
      </c>
      <c r="AH442" s="33">
        <v>129</v>
      </c>
      <c r="AI442" s="266">
        <v>201.1</v>
      </c>
      <c r="AJ442" s="33">
        <v>72.099999999999994</v>
      </c>
      <c r="AK442" s="33">
        <v>50</v>
      </c>
      <c r="AL442" s="33">
        <v>1441.9999999999998</v>
      </c>
      <c r="AM442" s="281" t="str">
        <f t="shared" si="390"/>
        <v xml:space="preserve">  </v>
      </c>
      <c r="AN442" s="245">
        <v>1415.9047619047617</v>
      </c>
      <c r="AO442" s="245">
        <v>50.675353936589879</v>
      </c>
      <c r="AP442" s="245">
        <v>3.5790086522781581</v>
      </c>
      <c r="AQ442" s="237">
        <v>3</v>
      </c>
      <c r="AR442" s="429" t="str">
        <f t="shared" si="393"/>
        <v xml:space="preserve">  </v>
      </c>
      <c r="AT442" s="662" t="s">
        <v>178</v>
      </c>
      <c r="AU442" s="662" t="s">
        <v>178</v>
      </c>
      <c r="AV442" s="662" t="s">
        <v>178</v>
      </c>
      <c r="AW442" s="661" t="s">
        <v>2720</v>
      </c>
      <c r="AX442" s="661" t="s">
        <v>2720</v>
      </c>
      <c r="AY442" s="10"/>
      <c r="AZ442" s="334"/>
      <c r="BA442" s="662" t="s">
        <v>178</v>
      </c>
      <c r="BB442" s="662" t="s">
        <v>178</v>
      </c>
      <c r="BC442" s="662" t="s">
        <v>178</v>
      </c>
      <c r="BD442" s="661" t="s">
        <v>2720</v>
      </c>
      <c r="BE442" s="661" t="s">
        <v>2720</v>
      </c>
      <c r="BF442" s="10"/>
      <c r="BG442" s="334"/>
      <c r="BH442" s="852" t="s">
        <v>178</v>
      </c>
      <c r="BI442" s="67" t="s">
        <v>1761</v>
      </c>
      <c r="BJ442" s="227">
        <v>7.3155194635517118</v>
      </c>
      <c r="BK442" s="227"/>
      <c r="BL442" s="28">
        <v>0.13681230945258943</v>
      </c>
      <c r="BM442" s="28">
        <v>0.40842180076919016</v>
      </c>
      <c r="BN442" s="31" t="str">
        <f t="shared" si="405"/>
        <v xml:space="preserve">  </v>
      </c>
      <c r="BP442" s="417" t="s">
        <v>1761</v>
      </c>
      <c r="BQ442" s="716">
        <v>8.5302238376076353E-2</v>
      </c>
      <c r="BS442" s="716">
        <v>3.0736361557255781E-3</v>
      </c>
      <c r="BT442" s="716">
        <v>7.602260472105148E-3</v>
      </c>
      <c r="BU442" s="31" t="str">
        <f t="shared" si="407"/>
        <v xml:space="preserve">  </v>
      </c>
      <c r="BV442" s="520"/>
      <c r="BW442" s="31">
        <f t="shared" si="408"/>
        <v>1.166044855749202</v>
      </c>
      <c r="BX442" s="336"/>
      <c r="BY442" s="33">
        <v>138.21469405839744</v>
      </c>
      <c r="BZ442" s="31"/>
      <c r="CA442" s="33">
        <v>0.97501855483106437</v>
      </c>
      <c r="CB442" s="33">
        <v>2.9672354016333822</v>
      </c>
      <c r="CC442" s="237"/>
      <c r="CD442" s="498"/>
      <c r="CE442" s="49">
        <v>200.16449443100055</v>
      </c>
      <c r="CF442" s="457"/>
      <c r="CG442" s="275">
        <v>1.1214123725622085</v>
      </c>
      <c r="CH442" s="275">
        <v>3.412749916613437</v>
      </c>
      <c r="CJ442" s="658"/>
      <c r="CK442" s="5">
        <v>1.2446272876802331</v>
      </c>
      <c r="CL442" s="227"/>
      <c r="CM442" s="5"/>
      <c r="CN442" s="5"/>
      <c r="CO442" s="31" t="str">
        <f t="shared" si="396"/>
        <v xml:space="preserve">  </v>
      </c>
      <c r="CP442" s="546"/>
      <c r="CQ442" s="888">
        <v>1.6895815430259158</v>
      </c>
      <c r="CR442" s="28"/>
      <c r="CU442" s="31" t="str">
        <f t="shared" si="403"/>
        <v xml:space="preserve">  </v>
      </c>
      <c r="CW442" s="336">
        <f t="shared" si="413"/>
        <v>0.90050287066754453</v>
      </c>
      <c r="CX442" s="227">
        <v>2.9553964480008936</v>
      </c>
      <c r="CY442" s="227"/>
      <c r="CZ442" s="227">
        <v>0.52528907980730521</v>
      </c>
      <c r="DA442" s="227">
        <v>0.12669841408536853</v>
      </c>
      <c r="DB442" s="675" t="str">
        <f t="shared" si="414"/>
        <v xml:space="preserve">  </v>
      </c>
      <c r="DC442" s="519"/>
      <c r="DD442" s="28">
        <v>4.2616816780172879</v>
      </c>
      <c r="DE442" s="28"/>
      <c r="DF442" s="28">
        <v>0.69660149175604924</v>
      </c>
      <c r="DG442" s="28">
        <v>0.16801853997682506</v>
      </c>
      <c r="DH442" s="801" t="str">
        <f t="shared" si="415"/>
        <v xml:space="preserve">  </v>
      </c>
      <c r="DI442" s="335"/>
      <c r="DJ442" s="31">
        <f t="shared" si="416"/>
        <v>2.1382650145376014</v>
      </c>
      <c r="DK442" s="550">
        <f t="shared" si="417"/>
        <v>2.1290897219967988</v>
      </c>
    </row>
    <row r="443" spans="1:116" ht="15" x14ac:dyDescent="0.25">
      <c r="A443" s="536" t="s">
        <v>2451</v>
      </c>
      <c r="B443" s="417" t="s">
        <v>1868</v>
      </c>
      <c r="C443" s="419" t="s">
        <v>584</v>
      </c>
      <c r="D443" s="419">
        <v>9</v>
      </c>
      <c r="E443" s="213">
        <v>1701619</v>
      </c>
      <c r="F443" s="421">
        <v>1</v>
      </c>
      <c r="G443" s="420">
        <v>11451800</v>
      </c>
      <c r="H443" s="420">
        <v>201701090920</v>
      </c>
      <c r="I443" s="420"/>
      <c r="J443" s="420"/>
      <c r="K443" s="663" t="s">
        <v>1655</v>
      </c>
      <c r="L443" s="163" t="s">
        <v>1656</v>
      </c>
      <c r="M443" s="419"/>
      <c r="N443" s="419"/>
      <c r="O443" s="419"/>
      <c r="P443" s="117">
        <v>42744</v>
      </c>
      <c r="Q443" s="112">
        <v>0.3888888888888889</v>
      </c>
      <c r="R443" s="419" t="s">
        <v>1709</v>
      </c>
      <c r="S443" s="250" t="s">
        <v>1709</v>
      </c>
      <c r="T443" s="250">
        <v>126.6</v>
      </c>
      <c r="U443" s="31">
        <v>197.1</v>
      </c>
      <c r="V443" s="250">
        <v>70.5</v>
      </c>
      <c r="W443" s="31">
        <v>58</v>
      </c>
      <c r="X443" s="31">
        <v>1215.5172413793102</v>
      </c>
      <c r="Y443" s="281" t="str">
        <f t="shared" si="391"/>
        <v xml:space="preserve">  </v>
      </c>
      <c r="Z443" s="250" t="s">
        <v>1709</v>
      </c>
      <c r="AA443" s="275">
        <v>127.9</v>
      </c>
      <c r="AB443" s="275">
        <v>214.60000000000002</v>
      </c>
      <c r="AC443" s="275">
        <v>86.700000000000017</v>
      </c>
      <c r="AD443" s="275">
        <v>68</v>
      </c>
      <c r="AE443" s="275">
        <v>1275.0000000000002</v>
      </c>
      <c r="AF443" s="281" t="str">
        <f t="shared" si="392"/>
        <v xml:space="preserve">  </v>
      </c>
      <c r="AG443" s="250" t="s">
        <v>1709</v>
      </c>
      <c r="AH443" s="33">
        <v>127.7</v>
      </c>
      <c r="AI443" s="266">
        <v>181.2</v>
      </c>
      <c r="AJ443" s="33">
        <v>53.499999999999986</v>
      </c>
      <c r="AK443" s="33">
        <v>40</v>
      </c>
      <c r="AL443" s="33">
        <v>1337.4999999999995</v>
      </c>
      <c r="AM443" s="281" t="str">
        <f t="shared" si="390"/>
        <v xml:space="preserve">  </v>
      </c>
      <c r="AN443" s="33">
        <v>1276.0057471264367</v>
      </c>
      <c r="AO443" s="33">
        <v>60.997598277637863</v>
      </c>
      <c r="AP443" s="33">
        <v>4.7803545097664619</v>
      </c>
      <c r="AQ443" s="237">
        <v>3</v>
      </c>
      <c r="AR443" s="429" t="str">
        <f t="shared" si="393"/>
        <v xml:space="preserve">  </v>
      </c>
      <c r="AS443" s="498"/>
      <c r="AT443" s="662" t="s">
        <v>178</v>
      </c>
      <c r="AU443" s="662" t="s">
        <v>178</v>
      </c>
      <c r="AV443" s="662" t="s">
        <v>178</v>
      </c>
      <c r="AW443" s="661" t="s">
        <v>2720</v>
      </c>
      <c r="AX443" s="661" t="s">
        <v>2720</v>
      </c>
      <c r="AY443" s="10"/>
      <c r="AZ443" s="334"/>
      <c r="BA443" s="662" t="s">
        <v>178</v>
      </c>
      <c r="BB443" s="662" t="s">
        <v>178</v>
      </c>
      <c r="BC443" s="662" t="s">
        <v>178</v>
      </c>
      <c r="BD443" s="661" t="s">
        <v>2720</v>
      </c>
      <c r="BE443" s="661" t="s">
        <v>2720</v>
      </c>
      <c r="BF443" s="10"/>
      <c r="BG443" s="334"/>
      <c r="BH443" s="852" t="s">
        <v>178</v>
      </c>
      <c r="BI443" s="67" t="s">
        <v>1709</v>
      </c>
      <c r="BJ443" s="227">
        <v>8.4560456757641802</v>
      </c>
      <c r="BK443" s="227">
        <v>1.559284496221558E-3</v>
      </c>
      <c r="BL443" s="28">
        <v>0.13681230945258943</v>
      </c>
      <c r="BM443" s="28">
        <v>0.40842180076919016</v>
      </c>
      <c r="BN443" s="31" t="str">
        <f t="shared" si="405"/>
        <v xml:space="preserve">  </v>
      </c>
      <c r="BP443" s="417" t="s">
        <v>1709</v>
      </c>
      <c r="BQ443" s="716">
        <v>4.4934545065502443E-2</v>
      </c>
      <c r="BS443" s="716">
        <v>3.0736361557255781E-3</v>
      </c>
      <c r="BT443" s="716">
        <v>7.602260472105148E-3</v>
      </c>
      <c r="BU443" s="31" t="str">
        <f t="shared" si="407"/>
        <v xml:space="preserve">  </v>
      </c>
      <c r="BV443" s="520"/>
      <c r="BW443" s="31">
        <f t="shared" si="408"/>
        <v>0.53138957366667339</v>
      </c>
      <c r="BX443" s="336"/>
      <c r="BY443" s="33">
        <v>281.70451847082245</v>
      </c>
      <c r="BZ443" s="31"/>
      <c r="CA443" s="33">
        <v>0.97501855483106437</v>
      </c>
      <c r="CB443" s="33">
        <v>2.9672354016333822</v>
      </c>
      <c r="CC443" s="237"/>
      <c r="CD443" s="498"/>
      <c r="CE443" s="49">
        <v>342.41669917574103</v>
      </c>
      <c r="CF443" s="457"/>
      <c r="CG443" s="275">
        <v>1.1214123725622085</v>
      </c>
      <c r="CH443" s="275">
        <v>3.412749916613437</v>
      </c>
      <c r="CJ443" s="658"/>
      <c r="CK443" s="28">
        <v>0.93580415558786445</v>
      </c>
      <c r="CL443" s="227"/>
      <c r="CM443" s="28"/>
      <c r="CN443" s="28"/>
      <c r="CO443" s="31" t="str">
        <f t="shared" si="396"/>
        <v xml:space="preserve">  </v>
      </c>
      <c r="CP443" s="337"/>
      <c r="CQ443" s="28">
        <v>1.1931502983745272</v>
      </c>
      <c r="CR443" s="28"/>
      <c r="CS443" s="28"/>
      <c r="CT443" s="28"/>
      <c r="CU443" s="31" t="str">
        <f t="shared" si="403"/>
        <v xml:space="preserve">  </v>
      </c>
      <c r="CW443" s="336">
        <f t="shared" si="413"/>
        <v>0.33219351988661494</v>
      </c>
      <c r="CX443" s="227">
        <v>3.7666150915786929</v>
      </c>
      <c r="CY443" s="227"/>
      <c r="CZ443" s="227">
        <v>0.52528907980730521</v>
      </c>
      <c r="DA443" s="227">
        <v>0.12669841408536853</v>
      </c>
      <c r="DB443" s="675" t="str">
        <f t="shared" si="414"/>
        <v xml:space="preserve">  </v>
      </c>
      <c r="DC443" s="519"/>
      <c r="DD443" s="28">
        <v>5.0378476849865006</v>
      </c>
      <c r="DE443" s="28"/>
      <c r="DF443" s="28">
        <v>0.69660149175604924</v>
      </c>
      <c r="DG443" s="28">
        <v>0.16801853997682506</v>
      </c>
      <c r="DH443" s="801" t="str">
        <f t="shared" si="415"/>
        <v xml:space="preserve">  </v>
      </c>
      <c r="DI443" s="335"/>
      <c r="DJ443" s="31">
        <f t="shared" si="416"/>
        <v>1.3370801121774765</v>
      </c>
      <c r="DK443" s="550">
        <f t="shared" si="417"/>
        <v>1.4712622652789749</v>
      </c>
      <c r="DL443" s="67"/>
    </row>
    <row r="444" spans="1:116" ht="15" x14ac:dyDescent="0.25">
      <c r="A444" s="536" t="s">
        <v>2452</v>
      </c>
      <c r="B444" s="417" t="s">
        <v>1869</v>
      </c>
      <c r="C444" s="419" t="s">
        <v>584</v>
      </c>
      <c r="D444" s="419">
        <v>9</v>
      </c>
      <c r="E444" s="213">
        <v>1701620</v>
      </c>
      <c r="F444" s="421">
        <v>1</v>
      </c>
      <c r="G444" s="420">
        <v>11451800</v>
      </c>
      <c r="H444" s="420">
        <v>201701090940</v>
      </c>
      <c r="I444" s="420"/>
      <c r="J444" s="420"/>
      <c r="K444" s="663" t="s">
        <v>1655</v>
      </c>
      <c r="L444" s="163" t="s">
        <v>1656</v>
      </c>
      <c r="M444" s="419"/>
      <c r="N444" s="419"/>
      <c r="O444" s="419"/>
      <c r="P444" s="117">
        <v>42744</v>
      </c>
      <c r="Q444" s="112">
        <v>0.40277777777777773</v>
      </c>
      <c r="R444" s="419" t="s">
        <v>1710</v>
      </c>
      <c r="S444" s="250" t="s">
        <v>1710</v>
      </c>
      <c r="T444" s="250">
        <v>129.19999999999999</v>
      </c>
      <c r="U444" s="31">
        <v>195.8</v>
      </c>
      <c r="V444" s="250">
        <v>66.600000000000023</v>
      </c>
      <c r="W444" s="31">
        <v>54</v>
      </c>
      <c r="X444" s="31">
        <v>1233.3333333333337</v>
      </c>
      <c r="Y444" s="281" t="str">
        <f t="shared" si="391"/>
        <v xml:space="preserve">  </v>
      </c>
      <c r="Z444" s="250" t="s">
        <v>1710</v>
      </c>
      <c r="AA444" s="275">
        <v>128</v>
      </c>
      <c r="AB444" s="275">
        <v>189.70000000000002</v>
      </c>
      <c r="AC444" s="275">
        <v>61.700000000000017</v>
      </c>
      <c r="AD444" s="275">
        <v>48</v>
      </c>
      <c r="AE444" s="275">
        <v>1285.416666666667</v>
      </c>
      <c r="AF444" s="281" t="str">
        <f t="shared" si="392"/>
        <v xml:space="preserve">  </v>
      </c>
      <c r="AG444" s="250" t="s">
        <v>1710</v>
      </c>
      <c r="AH444" s="33">
        <v>128.69999999999999</v>
      </c>
      <c r="AI444" s="266">
        <v>191.1</v>
      </c>
      <c r="AJ444" s="33">
        <v>62.400000000000006</v>
      </c>
      <c r="AK444" s="33">
        <v>50</v>
      </c>
      <c r="AL444" s="33">
        <v>1248</v>
      </c>
      <c r="AM444" s="281" t="str">
        <f t="shared" si="390"/>
        <v xml:space="preserve">  </v>
      </c>
      <c r="AN444" s="33">
        <v>1255.5833333333337</v>
      </c>
      <c r="AO444" s="33">
        <v>26.857003018041901</v>
      </c>
      <c r="AP444" s="33">
        <v>2.1390060145782352</v>
      </c>
      <c r="AQ444" s="237">
        <v>3</v>
      </c>
      <c r="AR444" s="429" t="str">
        <f t="shared" si="393"/>
        <v xml:space="preserve">  </v>
      </c>
      <c r="AS444" s="498"/>
      <c r="AT444" s="662" t="s">
        <v>178</v>
      </c>
      <c r="AU444" s="662" t="s">
        <v>178</v>
      </c>
      <c r="AV444" s="662" t="s">
        <v>178</v>
      </c>
      <c r="AW444" s="661" t="s">
        <v>2720</v>
      </c>
      <c r="AX444" s="661" t="s">
        <v>2720</v>
      </c>
      <c r="AY444" s="10"/>
      <c r="AZ444" s="334"/>
      <c r="BA444" s="662" t="s">
        <v>178</v>
      </c>
      <c r="BB444" s="662" t="s">
        <v>178</v>
      </c>
      <c r="BC444" s="662" t="s">
        <v>178</v>
      </c>
      <c r="BD444" s="661" t="s">
        <v>2720</v>
      </c>
      <c r="BE444" s="661" t="s">
        <v>2720</v>
      </c>
      <c r="BF444" s="10"/>
      <c r="BG444" s="334"/>
      <c r="BH444" s="852" t="s">
        <v>178</v>
      </c>
      <c r="BI444" s="67" t="s">
        <v>1710</v>
      </c>
      <c r="BJ444" s="227">
        <v>8.626097628503187</v>
      </c>
      <c r="BK444" s="227"/>
      <c r="BL444" s="28">
        <v>0.13681230945258943</v>
      </c>
      <c r="BM444" s="28">
        <v>0.40842180076919016</v>
      </c>
      <c r="BN444" s="31" t="str">
        <f t="shared" si="405"/>
        <v xml:space="preserve">  </v>
      </c>
      <c r="BP444" s="417" t="s">
        <v>1710</v>
      </c>
      <c r="BQ444" s="716">
        <v>4.2244667379540107E-2</v>
      </c>
      <c r="BS444" s="716">
        <v>3.0736361557255781E-3</v>
      </c>
      <c r="BT444" s="716">
        <v>7.602260472105148E-3</v>
      </c>
      <c r="BU444" s="31" t="str">
        <f t="shared" si="407"/>
        <v xml:space="preserve">  </v>
      </c>
      <c r="BV444" s="520"/>
      <c r="BW444" s="31">
        <f t="shared" si="408"/>
        <v>0.48973092119837813</v>
      </c>
      <c r="BX444" s="336"/>
      <c r="BY444" s="33">
        <v>257.54016166622847</v>
      </c>
      <c r="BZ444" s="31"/>
      <c r="CA444" s="33">
        <v>0.97501855483106437</v>
      </c>
      <c r="CB444" s="33">
        <v>2.9672354016333822</v>
      </c>
      <c r="CC444" s="237"/>
      <c r="CD444" s="498"/>
      <c r="CE444" s="49">
        <v>317.6328660550152</v>
      </c>
      <c r="CF444" s="457"/>
      <c r="CG444" s="275">
        <v>1.1214123725622085</v>
      </c>
      <c r="CH444" s="275">
        <v>3.412749916613437</v>
      </c>
      <c r="CJ444" s="658"/>
      <c r="CK444" s="227">
        <v>0.97441909161010531</v>
      </c>
      <c r="CL444" s="227"/>
      <c r="CM444" s="28"/>
      <c r="CN444" s="28"/>
      <c r="CO444" s="31" t="str">
        <f t="shared" si="396"/>
        <v xml:space="preserve">  </v>
      </c>
      <c r="CP444" s="337"/>
      <c r="CQ444" s="28">
        <v>1.2525345406738231</v>
      </c>
      <c r="CR444" s="28"/>
      <c r="CS444" s="28"/>
      <c r="CT444" s="28"/>
      <c r="CU444" s="31" t="str">
        <f t="shared" si="403"/>
        <v xml:space="preserve">  </v>
      </c>
      <c r="CW444" s="336">
        <f t="shared" si="413"/>
        <v>0.37835616989048504</v>
      </c>
      <c r="CX444" s="227">
        <v>3.7856480273024551</v>
      </c>
      <c r="CY444" s="227"/>
      <c r="CZ444" s="227">
        <v>0.52528907980730521</v>
      </c>
      <c r="DA444" s="227">
        <v>0.12669841408536853</v>
      </c>
      <c r="DB444" s="675" t="str">
        <f t="shared" si="414"/>
        <v xml:space="preserve">  </v>
      </c>
      <c r="DC444" s="519"/>
      <c r="DD444" s="28">
        <v>4.7244887380734637</v>
      </c>
      <c r="DE444" s="28"/>
      <c r="DF444" s="28">
        <v>0.69660149175604924</v>
      </c>
      <c r="DG444" s="28">
        <v>0.16801853997682506</v>
      </c>
      <c r="DH444" s="801" t="str">
        <f t="shared" si="415"/>
        <v xml:space="preserve">  </v>
      </c>
      <c r="DI444" s="335"/>
      <c r="DJ444" s="31">
        <f t="shared" si="416"/>
        <v>1.4699253129337735</v>
      </c>
      <c r="DK444" s="550">
        <f t="shared" si="417"/>
        <v>1.487405505844337</v>
      </c>
      <c r="DL444" s="67"/>
    </row>
    <row r="445" spans="1:116" ht="15" x14ac:dyDescent="0.25">
      <c r="A445" s="536" t="s">
        <v>2453</v>
      </c>
      <c r="B445" s="417" t="s">
        <v>1870</v>
      </c>
      <c r="C445" s="419" t="s">
        <v>584</v>
      </c>
      <c r="D445" s="419">
        <v>9</v>
      </c>
      <c r="E445" s="213">
        <v>1701635</v>
      </c>
      <c r="F445" s="421">
        <v>1</v>
      </c>
      <c r="G445" s="420">
        <v>11452500</v>
      </c>
      <c r="H445" s="420">
        <v>201901091330</v>
      </c>
      <c r="I445" s="420"/>
      <c r="J445" s="420"/>
      <c r="K445" s="663" t="s">
        <v>1737</v>
      </c>
      <c r="L445" s="163" t="s">
        <v>951</v>
      </c>
      <c r="M445" s="419"/>
      <c r="N445" s="419"/>
      <c r="O445" s="419"/>
      <c r="P445" s="117">
        <v>42744</v>
      </c>
      <c r="Q445" s="112">
        <v>0.5625</v>
      </c>
      <c r="R445" s="419" t="s">
        <v>1762</v>
      </c>
      <c r="S445" s="250" t="s">
        <v>1762</v>
      </c>
      <c r="T445" s="250">
        <v>126.8</v>
      </c>
      <c r="U445" s="31">
        <v>226.6</v>
      </c>
      <c r="V445" s="250">
        <v>99.8</v>
      </c>
      <c r="W445" s="31">
        <v>56</v>
      </c>
      <c r="X445" s="31">
        <v>1782.1428571428571</v>
      </c>
      <c r="Y445" s="281" t="str">
        <f t="shared" si="391"/>
        <v xml:space="preserve">  </v>
      </c>
      <c r="Z445" s="250" t="s">
        <v>1762</v>
      </c>
      <c r="AA445" s="275">
        <v>122</v>
      </c>
      <c r="AB445" s="275">
        <v>227.70000000000002</v>
      </c>
      <c r="AC445" s="275">
        <v>105.70000000000002</v>
      </c>
      <c r="AD445" s="275">
        <v>60</v>
      </c>
      <c r="AE445" s="275">
        <v>1761.666666666667</v>
      </c>
      <c r="AF445" s="281" t="str">
        <f t="shared" si="392"/>
        <v xml:space="preserve">  </v>
      </c>
      <c r="AG445" s="250" t="s">
        <v>1762</v>
      </c>
      <c r="AH445" s="33">
        <v>125.3</v>
      </c>
      <c r="AI445" s="266">
        <v>234.9</v>
      </c>
      <c r="AJ445" s="33">
        <v>109.60000000000001</v>
      </c>
      <c r="AK445" s="33">
        <v>62</v>
      </c>
      <c r="AL445" s="33">
        <v>1767.7419354838712</v>
      </c>
      <c r="AM445" s="281" t="str">
        <f t="shared" si="390"/>
        <v xml:space="preserve">  </v>
      </c>
      <c r="AN445" s="33">
        <v>1770.5171530977984</v>
      </c>
      <c r="AO445" s="33">
        <v>10.516414251435414</v>
      </c>
      <c r="AP445" s="33">
        <v>0.5939741522998121</v>
      </c>
      <c r="AQ445" s="237">
        <v>3</v>
      </c>
      <c r="AR445" s="429" t="str">
        <f t="shared" si="393"/>
        <v xml:space="preserve">  </v>
      </c>
      <c r="AS445" s="498"/>
      <c r="AT445" s="662" t="s">
        <v>178</v>
      </c>
      <c r="AU445" s="662" t="s">
        <v>178</v>
      </c>
      <c r="AV445" s="662" t="s">
        <v>178</v>
      </c>
      <c r="AW445" s="661" t="s">
        <v>2720</v>
      </c>
      <c r="AX445" s="661" t="s">
        <v>2720</v>
      </c>
      <c r="AY445" s="10"/>
      <c r="AZ445" s="334"/>
      <c r="BA445" s="662" t="s">
        <v>178</v>
      </c>
      <c r="BB445" s="662" t="s">
        <v>178</v>
      </c>
      <c r="BC445" s="662" t="s">
        <v>178</v>
      </c>
      <c r="BD445" s="661" t="s">
        <v>2720</v>
      </c>
      <c r="BE445" s="661" t="s">
        <v>2720</v>
      </c>
      <c r="BF445" s="10"/>
      <c r="BG445" s="334"/>
      <c r="BH445" s="852" t="s">
        <v>178</v>
      </c>
      <c r="BI445" s="67" t="s">
        <v>1762</v>
      </c>
      <c r="BJ445" s="227">
        <v>10.114004588503638</v>
      </c>
      <c r="BK445" s="227"/>
      <c r="BL445" s="28">
        <v>0.13681230945258943</v>
      </c>
      <c r="BM445" s="28">
        <v>0.40842180076919016</v>
      </c>
      <c r="BN445" s="31" t="str">
        <f t="shared" si="405"/>
        <v xml:space="preserve">  </v>
      </c>
      <c r="BP445" s="417" t="s">
        <v>1762</v>
      </c>
      <c r="BQ445" s="716">
        <v>4.4717873006859893E-2</v>
      </c>
      <c r="BS445" s="716">
        <v>3.0736361557255781E-3</v>
      </c>
      <c r="BT445" s="716">
        <v>7.602260472105148E-3</v>
      </c>
      <c r="BU445" s="31" t="str">
        <f t="shared" si="407"/>
        <v xml:space="preserve">  </v>
      </c>
      <c r="BV445" s="520"/>
      <c r="BW445" s="31">
        <f t="shared" si="408"/>
        <v>0.44213815225761016</v>
      </c>
      <c r="BX445" s="336"/>
      <c r="BY445" s="33">
        <v>319.22037913633977</v>
      </c>
      <c r="BZ445" s="31"/>
      <c r="CA445" s="33">
        <v>0.97501855483106437</v>
      </c>
      <c r="CB445" s="33">
        <v>2.9672354016333822</v>
      </c>
      <c r="CC445" s="237"/>
      <c r="CD445" s="498"/>
      <c r="CE445" s="49">
        <v>568.89631853226263</v>
      </c>
      <c r="CF445" s="457"/>
      <c r="CG445" s="275">
        <v>1.1214123725622085</v>
      </c>
      <c r="CH445" s="275">
        <v>3.412749916613437</v>
      </c>
      <c r="CJ445" s="658"/>
      <c r="CK445" s="227">
        <v>1.3323278187229222</v>
      </c>
      <c r="CL445" s="227"/>
      <c r="CM445" s="28"/>
      <c r="CN445" s="28"/>
      <c r="CO445" s="31" t="str">
        <f t="shared" si="396"/>
        <v xml:space="preserve">  </v>
      </c>
      <c r="CP445" s="337"/>
      <c r="CQ445" s="28">
        <v>2.3471175073168813</v>
      </c>
      <c r="CR445" s="28"/>
      <c r="CS445" s="28"/>
      <c r="CT445" s="28"/>
      <c r="CU445" s="31" t="str">
        <f t="shared" si="403"/>
        <v xml:space="preserve">  </v>
      </c>
      <c r="CW445" s="336">
        <f t="shared" si="413"/>
        <v>0.41736928648715177</v>
      </c>
      <c r="CX445" s="227">
        <v>4.3722458342442119</v>
      </c>
      <c r="CY445" s="227"/>
      <c r="CZ445" s="227">
        <v>0.52528907980730521</v>
      </c>
      <c r="DA445" s="227">
        <v>0.12669841408536853</v>
      </c>
      <c r="DB445" s="675" t="str">
        <f t="shared" si="414"/>
        <v xml:space="preserve">  </v>
      </c>
      <c r="DC445" s="519"/>
      <c r="DD445" s="28">
        <v>7.7290023134381558</v>
      </c>
      <c r="DE445" s="28"/>
      <c r="DF445" s="28">
        <v>0.69660149175604924</v>
      </c>
      <c r="DG445" s="28">
        <v>0.16801853997682506</v>
      </c>
      <c r="DH445" s="801" t="str">
        <f t="shared" si="415"/>
        <v xml:space="preserve">  </v>
      </c>
      <c r="DI445" s="335"/>
      <c r="DJ445" s="31">
        <f t="shared" si="416"/>
        <v>1.3696637558270723</v>
      </c>
      <c r="DK445" s="550">
        <f t="shared" si="417"/>
        <v>1.3585959447547096</v>
      </c>
      <c r="DL445" s="67"/>
    </row>
    <row r="446" spans="1:116" ht="30" x14ac:dyDescent="0.25">
      <c r="A446" s="536" t="s">
        <v>2454</v>
      </c>
      <c r="B446" s="417" t="s">
        <v>1871</v>
      </c>
      <c r="C446" s="419" t="s">
        <v>584</v>
      </c>
      <c r="D446" s="419">
        <v>9</v>
      </c>
      <c r="E446" s="213">
        <v>1701645</v>
      </c>
      <c r="F446" s="421">
        <v>1</v>
      </c>
      <c r="G446" s="420">
        <v>11452600</v>
      </c>
      <c r="H446" s="420">
        <v>201701091520</v>
      </c>
      <c r="I446" s="420"/>
      <c r="J446" s="420"/>
      <c r="K446" s="663" t="s">
        <v>1657</v>
      </c>
      <c r="L446" s="163" t="s">
        <v>1658</v>
      </c>
      <c r="M446" s="419"/>
      <c r="N446" s="419"/>
      <c r="O446" s="419"/>
      <c r="P446" s="117">
        <v>42744</v>
      </c>
      <c r="Q446" s="112">
        <v>0.63888888888888895</v>
      </c>
      <c r="R446" s="419" t="s">
        <v>1763</v>
      </c>
      <c r="S446" s="250" t="s">
        <v>1763</v>
      </c>
      <c r="T446" s="250">
        <v>125.7</v>
      </c>
      <c r="U446" s="31">
        <v>200.2</v>
      </c>
      <c r="V446" s="250">
        <v>74.499999999999986</v>
      </c>
      <c r="W446" s="31">
        <v>42</v>
      </c>
      <c r="X446" s="31">
        <v>1773.8095238095234</v>
      </c>
      <c r="Y446" s="281" t="str">
        <f t="shared" si="391"/>
        <v xml:space="preserve">  </v>
      </c>
      <c r="Z446" s="250" t="s">
        <v>1763</v>
      </c>
      <c r="AA446" s="275">
        <v>128.80000000000001</v>
      </c>
      <c r="AB446" s="275">
        <v>204.3</v>
      </c>
      <c r="AC446" s="275">
        <v>75.5</v>
      </c>
      <c r="AD446" s="275">
        <v>42</v>
      </c>
      <c r="AE446" s="275">
        <v>1797.6190476190475</v>
      </c>
      <c r="AF446" s="281" t="str">
        <f t="shared" si="392"/>
        <v xml:space="preserve">  </v>
      </c>
      <c r="AG446" s="250" t="s">
        <v>1763</v>
      </c>
      <c r="AH446" s="33">
        <v>129.4</v>
      </c>
      <c r="AI446" s="266">
        <v>189.6</v>
      </c>
      <c r="AJ446" s="33">
        <v>60.199999999999989</v>
      </c>
      <c r="AK446" s="33">
        <v>34</v>
      </c>
      <c r="AL446" s="33">
        <v>1770.5882352941171</v>
      </c>
      <c r="AM446" s="281" t="str">
        <f t="shared" si="390"/>
        <v xml:space="preserve">  </v>
      </c>
      <c r="AN446" s="33">
        <v>1780.6722689075625</v>
      </c>
      <c r="AO446" s="33">
        <v>14.764455846623617</v>
      </c>
      <c r="AP446" s="33">
        <v>0.82915065868249693</v>
      </c>
      <c r="AQ446" s="237">
        <v>3</v>
      </c>
      <c r="AR446" s="429" t="str">
        <f t="shared" si="393"/>
        <v xml:space="preserve">  </v>
      </c>
      <c r="AS446" s="498"/>
      <c r="AT446" s="662" t="s">
        <v>178</v>
      </c>
      <c r="AU446" s="662" t="s">
        <v>178</v>
      </c>
      <c r="AV446" s="662" t="s">
        <v>178</v>
      </c>
      <c r="AW446" s="661" t="s">
        <v>2720</v>
      </c>
      <c r="AX446" s="661" t="s">
        <v>2720</v>
      </c>
      <c r="AY446" s="10"/>
      <c r="AZ446" s="334"/>
      <c r="BA446" s="662" t="s">
        <v>178</v>
      </c>
      <c r="BB446" s="662" t="s">
        <v>178</v>
      </c>
      <c r="BC446" s="662" t="s">
        <v>178</v>
      </c>
      <c r="BD446" s="661" t="s">
        <v>2720</v>
      </c>
      <c r="BE446" s="661" t="s">
        <v>2720</v>
      </c>
      <c r="BF446" s="10"/>
      <c r="BG446" s="334"/>
      <c r="BH446" s="852" t="s">
        <v>178</v>
      </c>
      <c r="BI446" s="67" t="s">
        <v>1763</v>
      </c>
      <c r="BJ446" s="227">
        <v>12.026110225826324</v>
      </c>
      <c r="BK446" s="227"/>
      <c r="BL446" s="28">
        <v>0.13681230945258943</v>
      </c>
      <c r="BM446" s="28">
        <v>0.40842180076919016</v>
      </c>
      <c r="BN446" s="31" t="str">
        <f t="shared" si="405"/>
        <v xml:space="preserve">  </v>
      </c>
      <c r="BP446" s="417" t="s">
        <v>1763</v>
      </c>
      <c r="BQ446" s="716">
        <v>4.2044893012863717E-2</v>
      </c>
      <c r="BS446" s="716">
        <v>3.0736361557255781E-3</v>
      </c>
      <c r="BT446" s="716">
        <v>7.602260472105148E-3</v>
      </c>
      <c r="BU446" s="31" t="str">
        <f t="shared" si="407"/>
        <v xml:space="preserve">  </v>
      </c>
      <c r="BV446" s="520"/>
      <c r="BW446" s="31">
        <f t="shared" si="408"/>
        <v>0.34961340136872704</v>
      </c>
      <c r="BX446" s="336"/>
      <c r="BY446" s="33">
        <v>398.81861872071579</v>
      </c>
      <c r="BZ446" s="31"/>
      <c r="CA446" s="33">
        <v>0.97501855483106437</v>
      </c>
      <c r="CB446" s="33">
        <v>2.9672354016333822</v>
      </c>
      <c r="CC446" s="237"/>
      <c r="CD446" s="498"/>
      <c r="CE446" s="31">
        <v>707.42826415936474</v>
      </c>
      <c r="CF446" s="457"/>
      <c r="CG446" s="275">
        <v>1.1214123725622085</v>
      </c>
      <c r="CH446" s="275">
        <v>3.412749916613437</v>
      </c>
      <c r="CJ446" s="658"/>
      <c r="CK446" s="227">
        <v>1.0678096281603933</v>
      </c>
      <c r="CL446" s="227">
        <v>1.590354765345281E-2</v>
      </c>
      <c r="CM446" s="28"/>
      <c r="CN446" s="28"/>
      <c r="CO446" s="31" t="str">
        <f t="shared" si="396"/>
        <v xml:space="preserve">  </v>
      </c>
      <c r="CP446" s="337"/>
      <c r="CQ446" s="28">
        <v>1.9195149268121356</v>
      </c>
      <c r="CR446" s="28">
        <v>2.8588520186563882E-2</v>
      </c>
      <c r="CS446" s="28"/>
      <c r="CT446" s="28"/>
      <c r="CU446" s="31" t="str">
        <f t="shared" si="403"/>
        <v xml:space="preserve">  </v>
      </c>
      <c r="CW446" s="336">
        <f t="shared" si="413"/>
        <v>0.26774317397356961</v>
      </c>
      <c r="CX446" s="227">
        <v>3.3474070996588048</v>
      </c>
      <c r="CY446" s="227"/>
      <c r="CZ446" s="227">
        <v>0.52528907980730521</v>
      </c>
      <c r="DA446" s="227">
        <v>0.12669841408536853</v>
      </c>
      <c r="DB446" s="675" t="str">
        <f t="shared" si="414"/>
        <v xml:space="preserve">  </v>
      </c>
      <c r="DC446" s="519"/>
      <c r="DD446" s="28">
        <v>5.9268796293958825</v>
      </c>
      <c r="DE446" s="28"/>
      <c r="DF446" s="28">
        <v>0.69660149175604924</v>
      </c>
      <c r="DG446" s="28">
        <v>0.16801853997682506</v>
      </c>
      <c r="DH446" s="801" t="str">
        <f t="shared" si="415"/>
        <v xml:space="preserve">  </v>
      </c>
      <c r="DI446" s="335"/>
      <c r="DJ446" s="31">
        <f t="shared" si="416"/>
        <v>0.83933069885158074</v>
      </c>
      <c r="DK446" s="550">
        <f t="shared" si="417"/>
        <v>0.83780645044466506</v>
      </c>
      <c r="DL446" s="67"/>
    </row>
    <row r="447" spans="1:116" ht="30" x14ac:dyDescent="0.25">
      <c r="A447" s="536" t="s">
        <v>2455</v>
      </c>
      <c r="B447" s="417" t="s">
        <v>1872</v>
      </c>
      <c r="C447" s="419" t="s">
        <v>584</v>
      </c>
      <c r="D447" s="419">
        <v>9</v>
      </c>
      <c r="E447" s="213">
        <v>1701654</v>
      </c>
      <c r="F447" s="421">
        <v>1</v>
      </c>
      <c r="G447" s="420">
        <v>11452800</v>
      </c>
      <c r="H447" s="420">
        <v>201701091720</v>
      </c>
      <c r="I447" s="420"/>
      <c r="J447" s="420"/>
      <c r="K447" s="663" t="s">
        <v>1654</v>
      </c>
      <c r="L447" s="163" t="s">
        <v>1660</v>
      </c>
      <c r="M447" s="419"/>
      <c r="N447" s="419"/>
      <c r="O447" s="419"/>
      <c r="P447" s="117">
        <v>42744</v>
      </c>
      <c r="Q447" s="112">
        <v>0.72222222222222221</v>
      </c>
      <c r="R447" s="419" t="s">
        <v>1764</v>
      </c>
      <c r="S447" s="250" t="s">
        <v>1764</v>
      </c>
      <c r="T447" s="250">
        <v>125</v>
      </c>
      <c r="U447" s="31">
        <v>215.60000000000002</v>
      </c>
      <c r="V447" s="250">
        <v>90.600000000000023</v>
      </c>
      <c r="W447" s="31">
        <v>56</v>
      </c>
      <c r="X447" s="31">
        <v>1617.8571428571431</v>
      </c>
      <c r="Y447" s="281" t="str">
        <f t="shared" si="391"/>
        <v xml:space="preserve">  </v>
      </c>
      <c r="Z447" s="250" t="s">
        <v>1764</v>
      </c>
      <c r="AA447" s="275">
        <v>125.9</v>
      </c>
      <c r="AB447" s="275">
        <v>219.1</v>
      </c>
      <c r="AC447" s="275">
        <v>93.199999999999989</v>
      </c>
      <c r="AD447" s="275">
        <v>60</v>
      </c>
      <c r="AE447" s="275">
        <v>1553.3333333333333</v>
      </c>
      <c r="AF447" s="281" t="str">
        <f t="shared" si="392"/>
        <v xml:space="preserve">  </v>
      </c>
      <c r="AG447" s="250" t="s">
        <v>1764</v>
      </c>
      <c r="AH447" s="33">
        <v>121.5</v>
      </c>
      <c r="AI447" s="266">
        <v>218.29999999999998</v>
      </c>
      <c r="AJ447" s="33">
        <v>96.799999999999983</v>
      </c>
      <c r="AK447" s="33">
        <v>62</v>
      </c>
      <c r="AL447" s="33">
        <v>1561.2903225806449</v>
      </c>
      <c r="AM447" s="281" t="str">
        <f t="shared" si="390"/>
        <v xml:space="preserve">  </v>
      </c>
      <c r="AN447" s="33">
        <v>1577.4935995903736</v>
      </c>
      <c r="AO447" s="33">
        <v>35.181531209666382</v>
      </c>
      <c r="AP447" s="33">
        <v>2.2302170492990867</v>
      </c>
      <c r="AQ447" s="237">
        <v>3</v>
      </c>
      <c r="AR447" s="429" t="str">
        <f t="shared" si="393"/>
        <v xml:space="preserve">  </v>
      </c>
      <c r="AS447" s="498"/>
      <c r="AT447" s="662" t="s">
        <v>178</v>
      </c>
      <c r="AU447" s="662" t="s">
        <v>178</v>
      </c>
      <c r="AV447" s="662" t="s">
        <v>178</v>
      </c>
      <c r="AW447" s="661" t="s">
        <v>2720</v>
      </c>
      <c r="AX447" s="661" t="s">
        <v>2720</v>
      </c>
      <c r="AY447" s="10"/>
      <c r="AZ447" s="334"/>
      <c r="BA447" s="662" t="s">
        <v>178</v>
      </c>
      <c r="BB447" s="662" t="s">
        <v>178</v>
      </c>
      <c r="BC447" s="662" t="s">
        <v>178</v>
      </c>
      <c r="BD447" s="661" t="s">
        <v>2720</v>
      </c>
      <c r="BE447" s="661" t="s">
        <v>2720</v>
      </c>
      <c r="BF447" s="10"/>
      <c r="BG447" s="334"/>
      <c r="BH447" s="852" t="s">
        <v>178</v>
      </c>
      <c r="BI447" s="67" t="s">
        <v>1764</v>
      </c>
      <c r="BJ447" s="227">
        <v>7.6929804189339102</v>
      </c>
      <c r="BK447" s="227"/>
      <c r="BL447" s="28">
        <v>0.13681230945258943</v>
      </c>
      <c r="BM447" s="28">
        <v>0.40842180076919016</v>
      </c>
      <c r="BN447" s="31" t="str">
        <f t="shared" si="405"/>
        <v xml:space="preserve">  </v>
      </c>
      <c r="BP447" s="417" t="s">
        <v>1764</v>
      </c>
      <c r="BQ447" s="716">
        <v>4.7339626351036584E-2</v>
      </c>
      <c r="BS447" s="716">
        <v>3.0736361557255781E-3</v>
      </c>
      <c r="BT447" s="716">
        <v>7.602260472105148E-3</v>
      </c>
      <c r="BU447" s="31" t="str">
        <f t="shared" si="407"/>
        <v xml:space="preserve">  </v>
      </c>
      <c r="BV447" s="520"/>
      <c r="BW447" s="31">
        <f t="shared" si="408"/>
        <v>0.61536132647009756</v>
      </c>
      <c r="BX447" s="336"/>
      <c r="BY447" s="33">
        <v>238.89791806243295</v>
      </c>
      <c r="BZ447" s="31"/>
      <c r="CA447" s="33">
        <v>0.97501855483106437</v>
      </c>
      <c r="CB447" s="33">
        <v>2.9672354016333822</v>
      </c>
      <c r="CC447" s="237"/>
      <c r="CD447" s="498"/>
      <c r="CE447" s="31">
        <v>386.50270315100767</v>
      </c>
      <c r="CF447" s="457"/>
      <c r="CG447" s="275">
        <v>1.1214123725622085</v>
      </c>
      <c r="CH447" s="275">
        <v>3.412749916613437</v>
      </c>
      <c r="CJ447" s="658"/>
      <c r="CK447" s="227">
        <v>1.0978359844175061</v>
      </c>
      <c r="CL447" s="227"/>
      <c r="CM447" s="28"/>
      <c r="CN447" s="28"/>
      <c r="CO447" s="31" t="str">
        <f t="shared" si="396"/>
        <v xml:space="preserve">  </v>
      </c>
      <c r="CP447" s="337"/>
      <c r="CQ447" s="28">
        <v>1.7053052291285258</v>
      </c>
      <c r="CR447" s="28"/>
      <c r="CS447" s="28"/>
      <c r="CT447" s="28"/>
      <c r="CU447" s="31" t="str">
        <f t="shared" si="403"/>
        <v xml:space="preserve">  </v>
      </c>
      <c r="CW447" s="336">
        <f t="shared" si="413"/>
        <v>0.45954188019780084</v>
      </c>
      <c r="CX447" s="227">
        <v>3.1574947924803682</v>
      </c>
      <c r="CY447" s="227"/>
      <c r="CZ447" s="227">
        <v>0.52528907980730521</v>
      </c>
      <c r="DA447" s="227">
        <v>0.12669841408536853</v>
      </c>
      <c r="DB447" s="675" t="str">
        <f t="shared" si="414"/>
        <v xml:space="preserve">  </v>
      </c>
      <c r="DC447" s="519"/>
      <c r="DD447" s="28">
        <v>4.9297660630983806</v>
      </c>
      <c r="DE447" s="28"/>
      <c r="DF447" s="28">
        <v>0.69660149175604924</v>
      </c>
      <c r="DG447" s="28">
        <v>0.16801853997682506</v>
      </c>
      <c r="DH447" s="801" t="str">
        <f t="shared" si="415"/>
        <v xml:space="preserve">  </v>
      </c>
      <c r="DI447" s="335"/>
      <c r="DJ447" s="31">
        <f t="shared" si="416"/>
        <v>1.3216920507675569</v>
      </c>
      <c r="DK447" s="550">
        <f t="shared" si="417"/>
        <v>1.2754803583281298</v>
      </c>
      <c r="DL447" s="67"/>
    </row>
    <row r="448" spans="1:116" ht="45" x14ac:dyDescent="0.25">
      <c r="A448" s="536" t="s">
        <v>2456</v>
      </c>
      <c r="B448" s="268" t="s">
        <v>1873</v>
      </c>
      <c r="C448" s="419" t="s">
        <v>584</v>
      </c>
      <c r="D448" s="419">
        <v>7</v>
      </c>
      <c r="E448" s="213">
        <v>1701666</v>
      </c>
      <c r="F448" s="421">
        <v>1</v>
      </c>
      <c r="G448" s="420">
        <v>384115121402501</v>
      </c>
      <c r="H448" s="420">
        <v>201701091740</v>
      </c>
      <c r="I448" s="420"/>
      <c r="J448" s="420"/>
      <c r="K448" s="663" t="s">
        <v>1654</v>
      </c>
      <c r="L448" s="163" t="s">
        <v>1680</v>
      </c>
      <c r="M448" s="419"/>
      <c r="N448" s="419"/>
      <c r="O448" s="419"/>
      <c r="P448" s="117">
        <v>42744</v>
      </c>
      <c r="Q448" s="112">
        <v>0.73611111111111116</v>
      </c>
      <c r="R448" s="419" t="s">
        <v>1765</v>
      </c>
      <c r="S448" s="250" t="s">
        <v>1765</v>
      </c>
      <c r="T448" s="250">
        <v>126.1</v>
      </c>
      <c r="U448" s="31">
        <v>160.5</v>
      </c>
      <c r="V448" s="250">
        <v>34.400000000000006</v>
      </c>
      <c r="W448" s="31">
        <v>44</v>
      </c>
      <c r="X448" s="31">
        <v>781.81818181818198</v>
      </c>
      <c r="Y448" s="281" t="str">
        <f t="shared" si="391"/>
        <v xml:space="preserve">  </v>
      </c>
      <c r="Z448" s="250" t="s">
        <v>1765</v>
      </c>
      <c r="AA448" s="275">
        <v>127.8</v>
      </c>
      <c r="AB448" s="275">
        <v>163.39999999999998</v>
      </c>
      <c r="AC448" s="275">
        <v>35.59999999999998</v>
      </c>
      <c r="AD448" s="275">
        <v>40</v>
      </c>
      <c r="AE448" s="275">
        <v>889.99999999999943</v>
      </c>
      <c r="AF448" s="281" t="str">
        <f t="shared" si="392"/>
        <v xml:space="preserve">  </v>
      </c>
      <c r="AG448" s="250" t="s">
        <v>1765</v>
      </c>
      <c r="AH448" s="33">
        <v>123.1</v>
      </c>
      <c r="AI448" s="266">
        <v>155.5</v>
      </c>
      <c r="AJ448" s="33">
        <v>32.400000000000006</v>
      </c>
      <c r="AK448" s="33">
        <v>38</v>
      </c>
      <c r="AL448" s="33">
        <v>852.63157894736855</v>
      </c>
      <c r="AM448" s="281" t="str">
        <f t="shared" si="390"/>
        <v xml:space="preserve">  </v>
      </c>
      <c r="AN448" s="33">
        <v>841.48325358851673</v>
      </c>
      <c r="AO448" s="33">
        <v>54.945794334153248</v>
      </c>
      <c r="AP448" s="33">
        <v>6.5296361038483131</v>
      </c>
      <c r="AQ448" s="237">
        <v>3</v>
      </c>
      <c r="AR448" s="429" t="str">
        <f t="shared" si="393"/>
        <v xml:space="preserve">  </v>
      </c>
      <c r="AS448" s="498"/>
      <c r="AT448" s="662" t="s">
        <v>178</v>
      </c>
      <c r="AU448" s="662" t="s">
        <v>178</v>
      </c>
      <c r="AV448" s="662" t="s">
        <v>178</v>
      </c>
      <c r="AW448" s="661" t="s">
        <v>2720</v>
      </c>
      <c r="AX448" s="661" t="s">
        <v>2720</v>
      </c>
      <c r="AY448" s="10"/>
      <c r="AZ448" s="334"/>
      <c r="BA448" s="662" t="s">
        <v>178</v>
      </c>
      <c r="BB448" s="662" t="s">
        <v>178</v>
      </c>
      <c r="BC448" s="662" t="s">
        <v>178</v>
      </c>
      <c r="BD448" s="661" t="s">
        <v>2720</v>
      </c>
      <c r="BE448" s="661" t="s">
        <v>2720</v>
      </c>
      <c r="BF448" s="10"/>
      <c r="BG448" s="334"/>
      <c r="BH448" s="852" t="s">
        <v>178</v>
      </c>
      <c r="BI448" s="67" t="s">
        <v>1765</v>
      </c>
      <c r="BJ448" s="227">
        <v>6.834105181783344</v>
      </c>
      <c r="BK448" s="227"/>
      <c r="BL448" s="28">
        <v>0.13681230945258943</v>
      </c>
      <c r="BM448" s="28">
        <v>0.40842180076919016</v>
      </c>
      <c r="BN448" s="31" t="str">
        <f t="shared" si="405"/>
        <v xml:space="preserve">  </v>
      </c>
      <c r="BP448" s="417" t="s">
        <v>1765</v>
      </c>
      <c r="BQ448" s="716">
        <v>9.7721868875470685E-2</v>
      </c>
      <c r="BR448" s="716">
        <v>5.3609494655903062E-3</v>
      </c>
      <c r="BS448" s="716">
        <v>3.0736361557255781E-3</v>
      </c>
      <c r="BT448" s="716">
        <v>7.602260472105148E-3</v>
      </c>
      <c r="BU448" s="31" t="str">
        <f t="shared" ref="BU448:BU479" si="418">IF(BQ448&lt;BS448,"&lt;MDL",IF(BQ448&lt;BT448,"E, &lt;RL",IF(BQ448&gt;BT448,"  ",)))</f>
        <v xml:space="preserve">  </v>
      </c>
      <c r="BV448" s="520"/>
      <c r="BW448" s="31">
        <f t="shared" ref="BW448:BW479" si="419">BQ448/BJ448*100</f>
        <v>1.4299146161219953</v>
      </c>
      <c r="BX448" s="336"/>
      <c r="BY448" s="33">
        <v>194.75942072632441</v>
      </c>
      <c r="BZ448" s="31"/>
      <c r="CA448" s="33">
        <v>0.97501855483106437</v>
      </c>
      <c r="CB448" s="33">
        <v>2.9672354016333822</v>
      </c>
      <c r="CC448" s="237"/>
      <c r="CD448" s="498"/>
      <c r="CE448" s="31">
        <v>152.26645620421729</v>
      </c>
      <c r="CF448" s="457"/>
      <c r="CG448" s="275">
        <v>1.1214123725622085</v>
      </c>
      <c r="CH448" s="275">
        <v>3.412749916613437</v>
      </c>
      <c r="CJ448" s="658"/>
      <c r="CK448" s="227">
        <v>1.3900766416556687</v>
      </c>
      <c r="CL448" s="227"/>
      <c r="CM448" s="28"/>
      <c r="CN448" s="28"/>
      <c r="CO448" s="31" t="str">
        <f t="shared" si="396"/>
        <v xml:space="preserve">  </v>
      </c>
      <c r="CP448" s="337"/>
      <c r="CQ448" s="28">
        <v>1.2371682110735449</v>
      </c>
      <c r="CR448" s="28"/>
      <c r="CS448" s="28"/>
      <c r="CT448" s="28"/>
      <c r="CU448" s="31" t="str">
        <f t="shared" si="403"/>
        <v xml:space="preserve">  </v>
      </c>
      <c r="CW448" s="336">
        <f t="shared" si="413"/>
        <v>0.71374038620139557</v>
      </c>
      <c r="CX448" s="227">
        <v>3.4222487079771247</v>
      </c>
      <c r="CY448" s="227"/>
      <c r="CZ448" s="227">
        <v>0.52528907980730521</v>
      </c>
      <c r="DA448" s="227">
        <v>0.12669841408536853</v>
      </c>
      <c r="DB448" s="675" t="str">
        <f t="shared" si="414"/>
        <v xml:space="preserve">  </v>
      </c>
      <c r="DC448" s="519"/>
      <c r="DD448" s="28">
        <v>2.9179173194331276</v>
      </c>
      <c r="DE448" s="28"/>
      <c r="DF448" s="28">
        <v>0.69660149175604924</v>
      </c>
      <c r="DG448" s="28">
        <v>0.16801853997682506</v>
      </c>
      <c r="DH448" s="801" t="str">
        <f t="shared" si="415"/>
        <v xml:space="preserve">  </v>
      </c>
      <c r="DI448" s="335"/>
      <c r="DJ448" s="31">
        <f t="shared" si="416"/>
        <v>1.7571672246787295</v>
      </c>
      <c r="DK448" s="550">
        <f t="shared" si="417"/>
        <v>1.9163231299739873</v>
      </c>
      <c r="DL448" s="67"/>
    </row>
    <row r="449" spans="1:116" ht="45" x14ac:dyDescent="0.25">
      <c r="A449" s="536" t="s">
        <v>2457</v>
      </c>
      <c r="B449" s="268" t="s">
        <v>1874</v>
      </c>
      <c r="C449" s="104" t="s">
        <v>585</v>
      </c>
      <c r="D449" s="104">
        <v>7</v>
      </c>
      <c r="E449" s="218">
        <v>1700248</v>
      </c>
      <c r="F449" s="421">
        <v>4</v>
      </c>
      <c r="G449" s="103">
        <v>384115121402501</v>
      </c>
      <c r="H449" s="103">
        <v>201701091741</v>
      </c>
      <c r="I449" s="103"/>
      <c r="J449" s="103"/>
      <c r="K449" s="697" t="s">
        <v>1654</v>
      </c>
      <c r="L449" s="212" t="s">
        <v>1766</v>
      </c>
      <c r="M449" s="104"/>
      <c r="N449" s="104"/>
      <c r="O449" s="104" t="s">
        <v>40</v>
      </c>
      <c r="P449" s="158">
        <v>42744</v>
      </c>
      <c r="Q449" s="113">
        <v>0.7368055555555556</v>
      </c>
      <c r="R449" s="104" t="s">
        <v>1767</v>
      </c>
      <c r="S449" s="250" t="s">
        <v>1767</v>
      </c>
      <c r="T449" s="250">
        <v>128</v>
      </c>
      <c r="U449" s="31">
        <v>178.1</v>
      </c>
      <c r="V449" s="250">
        <v>50.099999999999994</v>
      </c>
      <c r="W449" s="31">
        <v>60</v>
      </c>
      <c r="X449" s="31">
        <v>834.99999999999989</v>
      </c>
      <c r="Y449" s="281" t="str">
        <f t="shared" si="391"/>
        <v xml:space="preserve">  </v>
      </c>
      <c r="Z449" s="250" t="s">
        <v>1767</v>
      </c>
      <c r="AA449" s="275">
        <v>128.80000000000001</v>
      </c>
      <c r="AB449" s="275">
        <v>177.3</v>
      </c>
      <c r="AC449" s="275">
        <v>48.5</v>
      </c>
      <c r="AD449" s="275">
        <v>58</v>
      </c>
      <c r="AE449" s="275">
        <v>836.20689655172407</v>
      </c>
      <c r="AF449" s="281" t="str">
        <f t="shared" si="392"/>
        <v xml:space="preserve">  </v>
      </c>
      <c r="AG449" s="250" t="s">
        <v>1767</v>
      </c>
      <c r="AH449" s="33">
        <v>127.4</v>
      </c>
      <c r="AI449" s="266">
        <v>172.8</v>
      </c>
      <c r="AJ449" s="33">
        <v>45.400000000000006</v>
      </c>
      <c r="AK449" s="33">
        <v>54</v>
      </c>
      <c r="AL449" s="33">
        <v>840.74074074074088</v>
      </c>
      <c r="AM449" s="281" t="str">
        <f t="shared" si="390"/>
        <v xml:space="preserve">  </v>
      </c>
      <c r="AN449" s="109">
        <v>837.31587909748816</v>
      </c>
      <c r="AO449" s="109">
        <v>3.0267817526554661</v>
      </c>
      <c r="AP449" s="109">
        <v>0.361486247689214</v>
      </c>
      <c r="AQ449" s="237">
        <v>3</v>
      </c>
      <c r="AR449" s="429" t="str">
        <f t="shared" si="393"/>
        <v xml:space="preserve">  </v>
      </c>
      <c r="AS449" s="500"/>
      <c r="AT449" s="662" t="s">
        <v>178</v>
      </c>
      <c r="AU449" s="662" t="s">
        <v>178</v>
      </c>
      <c r="AV449" s="662" t="s">
        <v>178</v>
      </c>
      <c r="AW449" s="661" t="s">
        <v>2720</v>
      </c>
      <c r="AX449" s="661" t="s">
        <v>2720</v>
      </c>
      <c r="AY449" s="10"/>
      <c r="AZ449" s="334"/>
      <c r="BA449" s="662" t="s">
        <v>178</v>
      </c>
      <c r="BB449" s="662" t="s">
        <v>178</v>
      </c>
      <c r="BC449" s="662" t="s">
        <v>178</v>
      </c>
      <c r="BD449" s="661" t="s">
        <v>2720</v>
      </c>
      <c r="BE449" s="661" t="s">
        <v>2720</v>
      </c>
      <c r="BF449" s="10"/>
      <c r="BG449" s="334"/>
      <c r="BH449" s="852" t="s">
        <v>178</v>
      </c>
      <c r="BI449" s="67" t="s">
        <v>1767</v>
      </c>
      <c r="BJ449" s="227">
        <v>6.9510313065431015</v>
      </c>
      <c r="BK449" s="227"/>
      <c r="BL449" s="28">
        <v>0.13681230945258943</v>
      </c>
      <c r="BM449" s="28">
        <v>0.40842180076919016</v>
      </c>
      <c r="BN449" s="31" t="str">
        <f t="shared" si="405"/>
        <v xml:space="preserve">  </v>
      </c>
      <c r="BP449" s="159" t="s">
        <v>1767</v>
      </c>
      <c r="BQ449" s="733">
        <v>7.5099928741559643E-2</v>
      </c>
      <c r="BR449" s="733"/>
      <c r="BS449" s="716">
        <v>3.0736361557255781E-3</v>
      </c>
      <c r="BT449" s="716">
        <v>7.602260472105148E-3</v>
      </c>
      <c r="BU449" s="31" t="str">
        <f t="shared" si="418"/>
        <v xml:space="preserve">  </v>
      </c>
      <c r="BV449" s="520"/>
      <c r="BW449" s="31">
        <f t="shared" si="419"/>
        <v>1.0804141922201824</v>
      </c>
      <c r="BX449" s="336"/>
      <c r="BY449" s="33">
        <v>193.51935423533058</v>
      </c>
      <c r="BZ449" s="31"/>
      <c r="CA449" s="33">
        <v>0.97501855483106437</v>
      </c>
      <c r="CB449" s="33">
        <v>2.9672354016333822</v>
      </c>
      <c r="CC449" s="237"/>
      <c r="CD449" s="498"/>
      <c r="CE449" s="31">
        <v>161.58866078650104</v>
      </c>
      <c r="CF449" s="457"/>
      <c r="CG449" s="275">
        <v>1.1214123725622085</v>
      </c>
      <c r="CH449" s="275">
        <v>3.412749916613437</v>
      </c>
      <c r="CJ449" s="658"/>
      <c r="CK449" s="108">
        <v>1.1052262958723085</v>
      </c>
      <c r="CL449" s="108"/>
      <c r="CM449" s="801"/>
      <c r="CN449" s="801"/>
      <c r="CO449" s="31" t="str">
        <f t="shared" si="396"/>
        <v xml:space="preserve">  </v>
      </c>
      <c r="CP449" s="624"/>
      <c r="CQ449" s="801">
        <v>0.92419785085874084</v>
      </c>
      <c r="CR449" s="801"/>
      <c r="CS449" s="801"/>
      <c r="CT449" s="801"/>
      <c r="CU449" s="31" t="str">
        <f t="shared" si="403"/>
        <v xml:space="preserve">  </v>
      </c>
      <c r="CW449" s="336">
        <f t="shared" si="413"/>
        <v>0.57111925586951384</v>
      </c>
      <c r="CX449" s="227">
        <v>3.5891333126603224</v>
      </c>
      <c r="CY449" s="227"/>
      <c r="CZ449" s="227">
        <v>0.52528907980730521</v>
      </c>
      <c r="DA449" s="227">
        <v>0.12669841408536853</v>
      </c>
      <c r="DB449" s="675" t="str">
        <f t="shared" si="414"/>
        <v xml:space="preserve">  </v>
      </c>
      <c r="DC449" s="519"/>
      <c r="DD449" s="28">
        <v>3.0175305999033082</v>
      </c>
      <c r="DE449" s="28"/>
      <c r="DF449" s="28">
        <v>0.69660149175604924</v>
      </c>
      <c r="DG449" s="28">
        <v>0.16801853997682506</v>
      </c>
      <c r="DH449" s="801" t="str">
        <f t="shared" si="415"/>
        <v xml:space="preserve">  </v>
      </c>
      <c r="DI449" s="335"/>
      <c r="DJ449" s="31">
        <f t="shared" si="416"/>
        <v>1.8546637502188701</v>
      </c>
      <c r="DK449" s="550">
        <f t="shared" si="417"/>
        <v>1.8674148205796566</v>
      </c>
      <c r="DL449" s="50"/>
    </row>
    <row r="450" spans="1:116" ht="15" x14ac:dyDescent="0.25">
      <c r="A450" s="536" t="s">
        <v>2458</v>
      </c>
      <c r="B450" s="417" t="s">
        <v>1875</v>
      </c>
      <c r="C450" s="419" t="s">
        <v>584</v>
      </c>
      <c r="D450" s="419">
        <v>9</v>
      </c>
      <c r="E450" s="213">
        <v>1701662</v>
      </c>
      <c r="F450" s="421">
        <v>1</v>
      </c>
      <c r="G450" s="420">
        <v>11452900</v>
      </c>
      <c r="H450" s="420">
        <v>201701101750</v>
      </c>
      <c r="I450" s="420"/>
      <c r="J450" s="420"/>
      <c r="K450" s="663" t="s">
        <v>1088</v>
      </c>
      <c r="L450" s="163" t="s">
        <v>729</v>
      </c>
      <c r="M450" s="419"/>
      <c r="N450" s="419"/>
      <c r="O450" s="419"/>
      <c r="P450" s="117">
        <v>42744</v>
      </c>
      <c r="Q450" s="112">
        <v>0.74305555555555547</v>
      </c>
      <c r="R450" s="419" t="s">
        <v>1768</v>
      </c>
      <c r="S450" s="250" t="s">
        <v>1768</v>
      </c>
      <c r="T450" s="250">
        <v>128.6</v>
      </c>
      <c r="U450" s="31">
        <v>156.79999999999998</v>
      </c>
      <c r="V450" s="250">
        <v>28.199999999999989</v>
      </c>
      <c r="W450" s="31">
        <v>18</v>
      </c>
      <c r="X450" s="31">
        <v>1566.6666666666661</v>
      </c>
      <c r="Y450" s="281" t="str">
        <f t="shared" si="391"/>
        <v xml:space="preserve">  </v>
      </c>
      <c r="Z450" s="250" t="s">
        <v>1768</v>
      </c>
      <c r="AA450" s="275">
        <v>126.3</v>
      </c>
      <c r="AB450" s="275">
        <v>185</v>
      </c>
      <c r="AC450" s="275">
        <v>58.7</v>
      </c>
      <c r="AD450" s="275">
        <v>34</v>
      </c>
      <c r="AE450" s="275">
        <v>1726.4705882352941</v>
      </c>
      <c r="AF450" s="281" t="str">
        <f t="shared" si="392"/>
        <v xml:space="preserve">  </v>
      </c>
      <c r="AG450" s="250" t="s">
        <v>1768</v>
      </c>
      <c r="AH450" s="33">
        <v>127.8</v>
      </c>
      <c r="AI450" s="266">
        <v>159.6</v>
      </c>
      <c r="AJ450" s="33">
        <v>31.799999999999997</v>
      </c>
      <c r="AK450" s="33">
        <v>16</v>
      </c>
      <c r="AL450" s="33">
        <v>1987.4999999999998</v>
      </c>
      <c r="AM450" s="281" t="str">
        <f t="shared" si="390"/>
        <v xml:space="preserve">  </v>
      </c>
      <c r="AN450" s="33">
        <v>1760.2124183006533</v>
      </c>
      <c r="AO450" s="33">
        <v>212.43600667784847</v>
      </c>
      <c r="AP450" s="33">
        <v>12.06877104542523</v>
      </c>
      <c r="AQ450" s="237">
        <v>3</v>
      </c>
      <c r="AR450" s="429" t="str">
        <f t="shared" si="393"/>
        <v xml:space="preserve">  </v>
      </c>
      <c r="AS450" s="498"/>
      <c r="AT450" s="662" t="s">
        <v>178</v>
      </c>
      <c r="AU450" s="662" t="s">
        <v>178</v>
      </c>
      <c r="AV450" s="662" t="s">
        <v>178</v>
      </c>
      <c r="AW450" s="661" t="s">
        <v>2720</v>
      </c>
      <c r="AX450" s="661" t="s">
        <v>2720</v>
      </c>
      <c r="AY450" s="10"/>
      <c r="AZ450" s="334"/>
      <c r="BA450" s="662" t="s">
        <v>178</v>
      </c>
      <c r="BB450" s="662" t="s">
        <v>178</v>
      </c>
      <c r="BC450" s="662" t="s">
        <v>178</v>
      </c>
      <c r="BD450" s="661" t="s">
        <v>2720</v>
      </c>
      <c r="BE450" s="661" t="s">
        <v>2720</v>
      </c>
      <c r="BF450" s="10"/>
      <c r="BG450" s="334"/>
      <c r="BH450" s="852" t="s">
        <v>178</v>
      </c>
      <c r="BI450" s="67" t="s">
        <v>1768</v>
      </c>
      <c r="BJ450" s="227">
        <v>10.376734558719013</v>
      </c>
      <c r="BK450" s="227"/>
      <c r="BL450" s="28">
        <v>0.13681230945258943</v>
      </c>
      <c r="BM450" s="28">
        <v>0.40842180076919016</v>
      </c>
      <c r="BN450" s="31" t="str">
        <f t="shared" si="405"/>
        <v xml:space="preserve">  </v>
      </c>
      <c r="BP450" s="417" t="s">
        <v>1768</v>
      </c>
      <c r="BQ450" s="716">
        <v>4.8997456233728025E-2</v>
      </c>
      <c r="BS450" s="716">
        <v>3.0736361557255781E-3</v>
      </c>
      <c r="BT450" s="716">
        <v>7.602260472105148E-3</v>
      </c>
      <c r="BU450" s="31" t="str">
        <f t="shared" si="418"/>
        <v xml:space="preserve">  </v>
      </c>
      <c r="BV450" s="520"/>
      <c r="BW450" s="31">
        <f t="shared" si="419"/>
        <v>0.47218569537907362</v>
      </c>
      <c r="BX450" s="336"/>
      <c r="BY450" s="33">
        <v>312.40398471041749</v>
      </c>
      <c r="BZ450" s="31"/>
      <c r="CA450" s="33">
        <v>0.97501855483106437</v>
      </c>
      <c r="CB450" s="33">
        <v>2.9672354016333822</v>
      </c>
      <c r="CC450" s="237"/>
      <c r="CD450" s="498"/>
      <c r="CE450" s="31">
        <v>489.43290937965395</v>
      </c>
      <c r="CF450" s="457"/>
      <c r="CG450" s="275">
        <v>1.1214123725622085</v>
      </c>
      <c r="CH450" s="275">
        <v>3.412749916613437</v>
      </c>
      <c r="CJ450" s="658"/>
      <c r="CK450" s="227">
        <v>1.287213949797068</v>
      </c>
      <c r="CL450" s="227"/>
      <c r="CM450" s="28"/>
      <c r="CN450" s="28"/>
      <c r="CO450" s="31" t="str">
        <f t="shared" si="396"/>
        <v xml:space="preserve">  </v>
      </c>
      <c r="CP450" s="337"/>
      <c r="CQ450" s="28">
        <v>2.2223370250908205</v>
      </c>
      <c r="CR450" s="28"/>
      <c r="CS450" s="28"/>
      <c r="CT450" s="28"/>
      <c r="CU450" s="31" t="str">
        <f t="shared" si="403"/>
        <v xml:space="preserve">  </v>
      </c>
      <c r="CW450" s="336">
        <f t="shared" si="413"/>
        <v>0.41203506126538347</v>
      </c>
      <c r="CX450" s="227">
        <v>3.7293807905470167</v>
      </c>
      <c r="CY450" s="227"/>
      <c r="CZ450" s="227">
        <v>0.52528907980730521</v>
      </c>
      <c r="DA450" s="227">
        <v>0.12669841408536853</v>
      </c>
      <c r="DB450" s="675" t="str">
        <f t="shared" si="414"/>
        <v xml:space="preserve">  </v>
      </c>
      <c r="DC450" s="519"/>
      <c r="DD450" s="28">
        <v>7.4121443212121942</v>
      </c>
      <c r="DE450" s="28"/>
      <c r="DF450" s="28">
        <v>0.69660149175604924</v>
      </c>
      <c r="DG450" s="28">
        <v>0.16801853997682506</v>
      </c>
      <c r="DH450" s="801" t="str">
        <f t="shared" si="415"/>
        <v xml:space="preserve">  </v>
      </c>
      <c r="DI450" s="335"/>
      <c r="DJ450" s="31">
        <f t="shared" si="416"/>
        <v>1.1937686371074818</v>
      </c>
      <c r="DK450" s="550">
        <f t="shared" si="417"/>
        <v>1.514435212500715</v>
      </c>
      <c r="DL450" s="67"/>
    </row>
    <row r="451" spans="1:116" ht="45" x14ac:dyDescent="0.25">
      <c r="A451" s="536" t="s">
        <v>2459</v>
      </c>
      <c r="B451" s="417" t="s">
        <v>1876</v>
      </c>
      <c r="C451" s="419" t="s">
        <v>584</v>
      </c>
      <c r="D451" s="419">
        <v>9</v>
      </c>
      <c r="E451" s="213">
        <v>1701667</v>
      </c>
      <c r="F451" s="421">
        <v>1</v>
      </c>
      <c r="G451" s="420">
        <v>384115121402501</v>
      </c>
      <c r="H451" s="420">
        <v>201701101400</v>
      </c>
      <c r="I451" s="420"/>
      <c r="J451" s="420"/>
      <c r="K451" s="663" t="s">
        <v>1654</v>
      </c>
      <c r="L451" s="163" t="s">
        <v>1680</v>
      </c>
      <c r="M451" s="419"/>
      <c r="N451" s="419"/>
      <c r="O451" s="419"/>
      <c r="P451" s="117">
        <v>42745</v>
      </c>
      <c r="Q451" s="112">
        <v>0.58333333333333337</v>
      </c>
      <c r="R451" s="419" t="s">
        <v>1769</v>
      </c>
      <c r="S451" s="250" t="s">
        <v>1769</v>
      </c>
      <c r="T451" s="250">
        <v>129.5</v>
      </c>
      <c r="U451" s="31">
        <v>178.4</v>
      </c>
      <c r="V451" s="250">
        <v>48.900000000000006</v>
      </c>
      <c r="W451" s="31">
        <v>62</v>
      </c>
      <c r="X451" s="31">
        <v>788.70967741935499</v>
      </c>
      <c r="Y451" s="281" t="str">
        <f t="shared" si="391"/>
        <v xml:space="preserve">  </v>
      </c>
      <c r="Z451" s="250" t="s">
        <v>1769</v>
      </c>
      <c r="AA451" s="275">
        <v>128.30000000000001</v>
      </c>
      <c r="AB451" s="275">
        <v>174.4</v>
      </c>
      <c r="AC451" s="275">
        <v>46.099999999999994</v>
      </c>
      <c r="AD451" s="275">
        <v>60</v>
      </c>
      <c r="AE451" s="275">
        <v>768.33333333333326</v>
      </c>
      <c r="AF451" s="281" t="str">
        <f t="shared" si="392"/>
        <v xml:space="preserve">  </v>
      </c>
      <c r="AG451" s="250" t="s">
        <v>1769</v>
      </c>
      <c r="AH451" s="33">
        <v>126.1</v>
      </c>
      <c r="AI451" s="266">
        <v>174.4</v>
      </c>
      <c r="AJ451" s="33">
        <v>48.300000000000011</v>
      </c>
      <c r="AK451" s="33">
        <v>60</v>
      </c>
      <c r="AL451" s="33">
        <v>805.00000000000023</v>
      </c>
      <c r="AM451" s="281" t="str">
        <f t="shared" si="390"/>
        <v xml:space="preserve">  </v>
      </c>
      <c r="AN451" s="33">
        <v>787.34767025089604</v>
      </c>
      <c r="AO451" s="33">
        <v>18.371238628800089</v>
      </c>
      <c r="AP451" s="33">
        <v>2.3333070412141965</v>
      </c>
      <c r="AQ451" s="237">
        <v>3</v>
      </c>
      <c r="AR451" s="429" t="str">
        <f t="shared" si="393"/>
        <v xml:space="preserve">  </v>
      </c>
      <c r="AS451" s="498"/>
      <c r="AT451" s="662" t="s">
        <v>178</v>
      </c>
      <c r="AU451" s="662" t="s">
        <v>178</v>
      </c>
      <c r="AV451" s="662" t="s">
        <v>178</v>
      </c>
      <c r="AW451" s="661" t="s">
        <v>2720</v>
      </c>
      <c r="AX451" s="661" t="s">
        <v>2720</v>
      </c>
      <c r="AY451" s="10"/>
      <c r="AZ451" s="334"/>
      <c r="BA451" s="662" t="s">
        <v>178</v>
      </c>
      <c r="BB451" s="662" t="s">
        <v>178</v>
      </c>
      <c r="BC451" s="662" t="s">
        <v>178</v>
      </c>
      <c r="BD451" s="661" t="s">
        <v>2720</v>
      </c>
      <c r="BE451" s="661" t="s">
        <v>2720</v>
      </c>
      <c r="BF451" s="10"/>
      <c r="BG451" s="334"/>
      <c r="BH451" s="852" t="s">
        <v>178</v>
      </c>
      <c r="BI451" s="67" t="s">
        <v>1769</v>
      </c>
      <c r="BJ451" s="227">
        <v>6.1169576973623947</v>
      </c>
      <c r="BK451" s="227">
        <v>9.3807501668885074E-2</v>
      </c>
      <c r="BL451" s="28">
        <v>0.13681230945258943</v>
      </c>
      <c r="BM451" s="28">
        <v>0.40842180076919016</v>
      </c>
      <c r="BN451" s="31" t="str">
        <f t="shared" si="405"/>
        <v xml:space="preserve">  </v>
      </c>
      <c r="BP451" s="417" t="s">
        <v>1769</v>
      </c>
      <c r="BQ451" s="716">
        <v>6.7289096996452621E-2</v>
      </c>
      <c r="BS451" s="716">
        <v>3.0736361557255781E-3</v>
      </c>
      <c r="BT451" s="716">
        <v>7.602260472105148E-3</v>
      </c>
      <c r="BU451" s="31" t="str">
        <f t="shared" si="418"/>
        <v xml:space="preserve">  </v>
      </c>
      <c r="BV451" s="520"/>
      <c r="BW451" s="31">
        <f t="shared" si="419"/>
        <v>1.1000418888864865</v>
      </c>
      <c r="BX451" s="336"/>
      <c r="BY451" s="33">
        <v>251.82440560610473</v>
      </c>
      <c r="BZ451" s="31"/>
      <c r="CA451" s="33">
        <v>0.97501855483106437</v>
      </c>
      <c r="CB451" s="33">
        <v>2.9672354016333822</v>
      </c>
      <c r="CC451" s="237"/>
      <c r="CD451" s="498"/>
      <c r="CE451" s="31">
        <v>198.61634571191166</v>
      </c>
      <c r="CF451" s="457"/>
      <c r="CG451" s="275">
        <v>1.1214123725622085</v>
      </c>
      <c r="CH451" s="275">
        <v>3.412749916613437</v>
      </c>
      <c r="CJ451" s="658"/>
      <c r="CK451" s="227">
        <v>1.500247835988163</v>
      </c>
      <c r="CL451" s="227"/>
      <c r="CM451" s="28"/>
      <c r="CN451" s="28"/>
      <c r="CO451" s="31" t="str">
        <f t="shared" si="396"/>
        <v xml:space="preserve">  </v>
      </c>
      <c r="CP451" s="337"/>
      <c r="CQ451" s="28">
        <v>1.1526904206509048</v>
      </c>
      <c r="CR451" s="28"/>
      <c r="CS451" s="28"/>
      <c r="CT451" s="28"/>
      <c r="CU451" s="31" t="str">
        <f t="shared" si="403"/>
        <v xml:space="preserve">  </v>
      </c>
      <c r="CW451" s="336">
        <f t="shared" si="413"/>
        <v>0.59575156441937571</v>
      </c>
      <c r="CX451" s="227">
        <v>3.3337120009222478</v>
      </c>
      <c r="CY451" s="227"/>
      <c r="CZ451" s="227">
        <v>0.52528907980730521</v>
      </c>
      <c r="DA451" s="227">
        <v>0.12669841408536853</v>
      </c>
      <c r="DB451" s="675" t="str">
        <f t="shared" si="414"/>
        <v xml:space="preserve">  </v>
      </c>
      <c r="DC451" s="519"/>
      <c r="DD451" s="28">
        <v>2.6836381607424098</v>
      </c>
      <c r="DE451" s="28"/>
      <c r="DF451" s="28">
        <v>0.69660149175604924</v>
      </c>
      <c r="DG451" s="28">
        <v>0.16801853997682506</v>
      </c>
      <c r="DH451" s="801" t="str">
        <f t="shared" si="415"/>
        <v xml:space="preserve">  </v>
      </c>
      <c r="DI451" s="335"/>
      <c r="DJ451" s="31">
        <f t="shared" si="416"/>
        <v>1.3238240324238977</v>
      </c>
      <c r="DK451" s="550">
        <f t="shared" si="417"/>
        <v>1.3511668191876631</v>
      </c>
      <c r="DL451" s="67"/>
    </row>
    <row r="452" spans="1:116" ht="30" x14ac:dyDescent="0.25">
      <c r="A452" s="536" t="s">
        <v>2460</v>
      </c>
      <c r="B452" s="268" t="s">
        <v>1877</v>
      </c>
      <c r="C452" s="419" t="s">
        <v>584</v>
      </c>
      <c r="D452" s="419">
        <v>9</v>
      </c>
      <c r="E452" s="213">
        <v>1701655</v>
      </c>
      <c r="F452" s="421">
        <v>1</v>
      </c>
      <c r="G452" s="420">
        <v>11452800</v>
      </c>
      <c r="H452" s="420">
        <v>201701101500</v>
      </c>
      <c r="I452" s="420"/>
      <c r="J452" s="420"/>
      <c r="K452" s="663" t="s">
        <v>1654</v>
      </c>
      <c r="L452" s="163" t="s">
        <v>1660</v>
      </c>
      <c r="M452" s="419"/>
      <c r="N452" s="419"/>
      <c r="O452" s="419"/>
      <c r="P452" s="117">
        <v>42745</v>
      </c>
      <c r="Q452" s="112">
        <v>0.625</v>
      </c>
      <c r="R452" s="419" t="s">
        <v>1770</v>
      </c>
      <c r="S452" s="250" t="s">
        <v>1770</v>
      </c>
      <c r="T452" s="250">
        <v>128.1</v>
      </c>
      <c r="U452" s="31">
        <v>166.4</v>
      </c>
      <c r="V452" s="250">
        <v>38.300000000000011</v>
      </c>
      <c r="W452" s="31">
        <v>64</v>
      </c>
      <c r="X452" s="31">
        <v>598.43750000000011</v>
      </c>
      <c r="Y452" s="281" t="str">
        <f t="shared" si="391"/>
        <v xml:space="preserve">  </v>
      </c>
      <c r="Z452" s="250" t="s">
        <v>1770</v>
      </c>
      <c r="AA452" s="275">
        <v>126.3</v>
      </c>
      <c r="AB452" s="275">
        <v>167.4</v>
      </c>
      <c r="AC452" s="275">
        <v>41.100000000000009</v>
      </c>
      <c r="AD452" s="275">
        <v>72</v>
      </c>
      <c r="AE452" s="275">
        <v>570.83333333333348</v>
      </c>
      <c r="AF452" s="281" t="str">
        <f t="shared" si="392"/>
        <v xml:space="preserve">  </v>
      </c>
      <c r="AG452" s="250" t="s">
        <v>1770</v>
      </c>
      <c r="AH452" s="33">
        <v>129.6</v>
      </c>
      <c r="AI452" s="266">
        <v>173.9</v>
      </c>
      <c r="AJ452" s="33">
        <v>44.300000000000011</v>
      </c>
      <c r="AK452" s="33">
        <v>76</v>
      </c>
      <c r="AL452" s="33">
        <v>582.89473684210543</v>
      </c>
      <c r="AM452" s="281" t="str">
        <f t="shared" si="390"/>
        <v xml:space="preserve">  </v>
      </c>
      <c r="AN452" s="33">
        <v>584.05519005847964</v>
      </c>
      <c r="AO452" s="33">
        <v>13.838623236826063</v>
      </c>
      <c r="AP452" s="33">
        <v>2.3694033496116087</v>
      </c>
      <c r="AQ452" s="237">
        <v>3</v>
      </c>
      <c r="AR452" s="429" t="str">
        <f t="shared" si="393"/>
        <v xml:space="preserve">  </v>
      </c>
      <c r="AS452" s="498"/>
      <c r="AT452" s="662" t="s">
        <v>178</v>
      </c>
      <c r="AU452" s="662" t="s">
        <v>178</v>
      </c>
      <c r="AV452" s="662" t="s">
        <v>178</v>
      </c>
      <c r="AW452" s="661" t="s">
        <v>2720</v>
      </c>
      <c r="AX452" s="661" t="s">
        <v>2720</v>
      </c>
      <c r="AY452" s="10"/>
      <c r="AZ452" s="334"/>
      <c r="BA452" s="662" t="s">
        <v>178</v>
      </c>
      <c r="BB452" s="662" t="s">
        <v>178</v>
      </c>
      <c r="BC452" s="662" t="s">
        <v>178</v>
      </c>
      <c r="BD452" s="661" t="s">
        <v>2720</v>
      </c>
      <c r="BE452" s="661" t="s">
        <v>2720</v>
      </c>
      <c r="BF452" s="10"/>
      <c r="BG452" s="334"/>
      <c r="BH452" s="852" t="s">
        <v>178</v>
      </c>
      <c r="BI452" s="67" t="s">
        <v>1770</v>
      </c>
      <c r="BJ452" s="227">
        <v>9.458384438533086</v>
      </c>
      <c r="BK452" s="227"/>
      <c r="BL452" s="28">
        <v>0.13681230945258943</v>
      </c>
      <c r="BM452" s="28">
        <v>0.40842180076919016</v>
      </c>
      <c r="BN452" s="31" t="str">
        <f t="shared" si="405"/>
        <v xml:space="preserve">  </v>
      </c>
      <c r="BP452" s="417" t="s">
        <v>1770</v>
      </c>
      <c r="BQ452" s="716">
        <v>5.3221430657265888E-2</v>
      </c>
      <c r="BS452" s="715">
        <v>3.0767736999067459E-3</v>
      </c>
      <c r="BT452" s="715">
        <v>7.610020801207062E-3</v>
      </c>
      <c r="BU452" s="31" t="str">
        <f t="shared" si="418"/>
        <v xml:space="preserve">  </v>
      </c>
      <c r="BV452" s="520"/>
      <c r="BW452" s="31">
        <f t="shared" si="419"/>
        <v>0.56269049966338724</v>
      </c>
      <c r="BX452" s="336"/>
      <c r="BY452" s="33">
        <v>291.63677814942662</v>
      </c>
      <c r="BZ452" s="31"/>
      <c r="CA452" s="33">
        <v>0.97501855483106437</v>
      </c>
      <c r="CB452" s="33">
        <v>2.9672354016333822</v>
      </c>
      <c r="CC452" s="237"/>
      <c r="CD452" s="498"/>
      <c r="CE452" s="31">
        <v>174.52638442379757</v>
      </c>
      <c r="CF452" s="457"/>
      <c r="CG452" s="275">
        <v>1.1214123725622085</v>
      </c>
      <c r="CH452" s="275">
        <v>3.412749916613437</v>
      </c>
      <c r="CJ452" s="658"/>
      <c r="CK452" s="227">
        <v>1.5977404538077578</v>
      </c>
      <c r="CL452" s="227"/>
      <c r="CM452" s="28"/>
      <c r="CN452" s="28"/>
      <c r="CO452" s="31" t="str">
        <f t="shared" si="396"/>
        <v xml:space="preserve">  </v>
      </c>
      <c r="CP452" s="337"/>
      <c r="CQ452" s="28">
        <v>0.9120435090485951</v>
      </c>
      <c r="CR452" s="28"/>
      <c r="CS452" s="28"/>
      <c r="CT452" s="28"/>
      <c r="CU452" s="31" t="str">
        <f t="shared" si="403"/>
        <v xml:space="preserve">  </v>
      </c>
      <c r="CW452" s="336">
        <f t="shared" si="413"/>
        <v>0.54785286819658929</v>
      </c>
      <c r="CX452" s="227">
        <v>3.7217836375849367</v>
      </c>
      <c r="CY452" s="227"/>
      <c r="CZ452" s="227">
        <v>0.52528907980730521</v>
      </c>
      <c r="DA452" s="227">
        <v>0.12669841408536853</v>
      </c>
      <c r="DB452" s="675" t="str">
        <f t="shared" si="414"/>
        <v xml:space="preserve">  </v>
      </c>
      <c r="DC452" s="519"/>
      <c r="DD452" s="28">
        <v>2.1694080940133253</v>
      </c>
      <c r="DE452" s="28"/>
      <c r="DF452" s="28">
        <v>0.69660149175604924</v>
      </c>
      <c r="DG452" s="28">
        <v>0.16801853997682506</v>
      </c>
      <c r="DH452" s="801" t="str">
        <f t="shared" si="415"/>
        <v xml:space="preserve">  </v>
      </c>
      <c r="DI452" s="335"/>
      <c r="DJ452" s="31">
        <f t="shared" si="416"/>
        <v>1.2761708798188676</v>
      </c>
      <c r="DK452" s="550">
        <f t="shared" si="417"/>
        <v>1.2430258617776737</v>
      </c>
      <c r="DL452" s="67"/>
    </row>
    <row r="453" spans="1:116" ht="15" x14ac:dyDescent="0.25">
      <c r="A453" s="536" t="s">
        <v>2461</v>
      </c>
      <c r="B453" s="268" t="s">
        <v>1878</v>
      </c>
      <c r="C453" s="419" t="s">
        <v>584</v>
      </c>
      <c r="D453" s="419">
        <v>9</v>
      </c>
      <c r="E453" s="213">
        <v>1701663</v>
      </c>
      <c r="F453" s="421">
        <v>1</v>
      </c>
      <c r="G453" s="420">
        <v>11452900</v>
      </c>
      <c r="H453" s="420">
        <v>201701101540</v>
      </c>
      <c r="I453" s="420"/>
      <c r="J453" s="420"/>
      <c r="K453" s="663" t="s">
        <v>1088</v>
      </c>
      <c r="L453" s="163" t="s">
        <v>729</v>
      </c>
      <c r="M453" s="419"/>
      <c r="N453" s="419"/>
      <c r="O453" s="419"/>
      <c r="P453" s="117">
        <v>42745</v>
      </c>
      <c r="Q453" s="112">
        <v>0.65277777777777779</v>
      </c>
      <c r="R453" s="419" t="s">
        <v>1771</v>
      </c>
      <c r="S453" s="250" t="s">
        <v>1771</v>
      </c>
      <c r="T453" s="250">
        <v>129.4</v>
      </c>
      <c r="U453" s="31">
        <v>164.1</v>
      </c>
      <c r="V453" s="250">
        <v>34.699999999999989</v>
      </c>
      <c r="W453" s="31">
        <v>70</v>
      </c>
      <c r="X453" s="31">
        <v>495.7142857142855</v>
      </c>
      <c r="Y453" s="281" t="str">
        <f t="shared" si="391"/>
        <v xml:space="preserve">  </v>
      </c>
      <c r="Z453" s="250" t="s">
        <v>1771</v>
      </c>
      <c r="AA453" s="275">
        <v>126.2</v>
      </c>
      <c r="AB453" s="275">
        <v>159.70000000000002</v>
      </c>
      <c r="AC453" s="275">
        <v>33.500000000000014</v>
      </c>
      <c r="AD453" s="275">
        <v>66</v>
      </c>
      <c r="AE453" s="275">
        <v>507.57575757575779</v>
      </c>
      <c r="AF453" s="281" t="str">
        <f t="shared" si="392"/>
        <v xml:space="preserve">  </v>
      </c>
      <c r="AG453" s="250" t="s">
        <v>1771</v>
      </c>
      <c r="AH453" s="33">
        <v>129.1</v>
      </c>
      <c r="AI453" s="266">
        <v>166.4</v>
      </c>
      <c r="AJ453" s="33">
        <v>37.300000000000011</v>
      </c>
      <c r="AK453" s="33">
        <v>74</v>
      </c>
      <c r="AL453" s="33">
        <v>504.05405405405423</v>
      </c>
      <c r="AM453" s="281" t="str">
        <f t="shared" si="390"/>
        <v xml:space="preserve">  </v>
      </c>
      <c r="AN453" s="33">
        <v>502.44803244803251</v>
      </c>
      <c r="AO453" s="33">
        <v>6.0916424492398775</v>
      </c>
      <c r="AP453" s="33">
        <v>1.2123925373058213</v>
      </c>
      <c r="AQ453" s="237">
        <v>3</v>
      </c>
      <c r="AR453" s="429" t="str">
        <f t="shared" si="393"/>
        <v xml:space="preserve">  </v>
      </c>
      <c r="AS453" s="498"/>
      <c r="AT453" s="662" t="s">
        <v>178</v>
      </c>
      <c r="AU453" s="662" t="s">
        <v>178</v>
      </c>
      <c r="AV453" s="662" t="s">
        <v>178</v>
      </c>
      <c r="AW453" s="661" t="s">
        <v>2720</v>
      </c>
      <c r="AX453" s="661" t="s">
        <v>2720</v>
      </c>
      <c r="AY453" s="10"/>
      <c r="AZ453" s="334"/>
      <c r="BA453" s="662" t="s">
        <v>178</v>
      </c>
      <c r="BB453" s="662" t="s">
        <v>178</v>
      </c>
      <c r="BC453" s="662" t="s">
        <v>178</v>
      </c>
      <c r="BD453" s="661" t="s">
        <v>2720</v>
      </c>
      <c r="BE453" s="661" t="s">
        <v>2720</v>
      </c>
      <c r="BF453" s="10"/>
      <c r="BG453" s="334"/>
      <c r="BH453" s="852" t="s">
        <v>178</v>
      </c>
      <c r="BI453" s="67" t="s">
        <v>1771</v>
      </c>
      <c r="BJ453" s="227">
        <v>6.8513471377901238</v>
      </c>
      <c r="BK453" s="227"/>
      <c r="BL453" s="28">
        <v>0.13681230945258943</v>
      </c>
      <c r="BM453" s="28">
        <v>0.40842180076919016</v>
      </c>
      <c r="BN453" s="31" t="str">
        <f t="shared" si="405"/>
        <v xml:space="preserve">  </v>
      </c>
      <c r="BP453" s="417" t="s">
        <v>1771</v>
      </c>
      <c r="BQ453" s="716">
        <v>4.5573905289339675E-2</v>
      </c>
      <c r="BS453" s="715">
        <v>3.0767736999067459E-3</v>
      </c>
      <c r="BT453" s="715">
        <v>7.610020801207062E-3</v>
      </c>
      <c r="BU453" s="31" t="str">
        <f t="shared" si="418"/>
        <v xml:space="preserve">  </v>
      </c>
      <c r="BV453" s="520"/>
      <c r="BW453" s="31">
        <f t="shared" si="419"/>
        <v>0.66518166971815951</v>
      </c>
      <c r="BX453" s="336"/>
      <c r="BY453" s="33">
        <v>295.82478187407526</v>
      </c>
      <c r="BZ453" s="31"/>
      <c r="CA453" s="33">
        <v>0.97501855483106437</v>
      </c>
      <c r="CB453" s="33">
        <v>2.9672354016333822</v>
      </c>
      <c r="CC453" s="237"/>
      <c r="CD453" s="498"/>
      <c r="CE453" s="31">
        <v>146.64457044329154</v>
      </c>
      <c r="CF453" s="457"/>
      <c r="CG453" s="275">
        <v>1.1214123725622085</v>
      </c>
      <c r="CH453" s="275">
        <v>3.412749916613437</v>
      </c>
      <c r="CJ453" s="658"/>
      <c r="CK453" s="227">
        <v>1.6905405347146547</v>
      </c>
      <c r="CL453" s="227">
        <v>0.11957171577364767</v>
      </c>
      <c r="CM453" s="28"/>
      <c r="CN453" s="28"/>
      <c r="CO453" s="31" t="str">
        <f t="shared" si="396"/>
        <v xml:space="preserve">  </v>
      </c>
      <c r="CP453" s="337"/>
      <c r="CQ453" s="28">
        <v>0.85807739262031724</v>
      </c>
      <c r="CR453" s="28">
        <v>6.0691704218442388E-2</v>
      </c>
      <c r="CS453" s="28"/>
      <c r="CT453" s="28"/>
      <c r="CU453" s="31" t="str">
        <f t="shared" si="403"/>
        <v xml:space="preserve">  </v>
      </c>
      <c r="CW453" s="336">
        <f t="shared" ref="CW453:CW479" si="420">CK453/BY453*100</f>
        <v>0.57146684060913899</v>
      </c>
      <c r="CX453" s="227">
        <v>3.851555627143108</v>
      </c>
      <c r="CY453" s="227"/>
      <c r="CZ453" s="227">
        <v>0.52528907980730521</v>
      </c>
      <c r="DA453" s="227">
        <v>0.12669841408536853</v>
      </c>
      <c r="DB453" s="675" t="str">
        <f t="shared" si="414"/>
        <v xml:space="preserve">  </v>
      </c>
      <c r="DC453" s="519"/>
      <c r="DD453" s="28">
        <v>1.9413922282761891</v>
      </c>
      <c r="DE453" s="28"/>
      <c r="DF453" s="28">
        <v>0.69660149175604924</v>
      </c>
      <c r="DG453" s="28">
        <v>0.16801853997682506</v>
      </c>
      <c r="DH453" s="801" t="str">
        <f t="shared" si="415"/>
        <v xml:space="preserve">  </v>
      </c>
      <c r="DI453" s="335"/>
      <c r="DJ453" s="31">
        <f t="shared" si="416"/>
        <v>1.3019719317439107</v>
      </c>
      <c r="DK453" s="550">
        <f t="shared" si="417"/>
        <v>1.3238759692278814</v>
      </c>
      <c r="DL453" s="67"/>
    </row>
    <row r="454" spans="1:116" ht="15" x14ac:dyDescent="0.25">
      <c r="A454" s="536" t="s">
        <v>2462</v>
      </c>
      <c r="B454" s="417" t="s">
        <v>1879</v>
      </c>
      <c r="C454" s="419" t="s">
        <v>584</v>
      </c>
      <c r="D454" s="419">
        <v>9</v>
      </c>
      <c r="E454" s="213">
        <v>1701621</v>
      </c>
      <c r="F454" s="421">
        <v>1</v>
      </c>
      <c r="G454" s="420">
        <v>11451800</v>
      </c>
      <c r="H454" s="420">
        <v>201701101910</v>
      </c>
      <c r="I454" s="420"/>
      <c r="J454" s="420"/>
      <c r="K454" s="663" t="s">
        <v>1655</v>
      </c>
      <c r="L454" s="163" t="s">
        <v>1656</v>
      </c>
      <c r="M454" s="419"/>
      <c r="N454" s="419"/>
      <c r="O454" s="419"/>
      <c r="P454" s="117">
        <v>42745</v>
      </c>
      <c r="Q454" s="112">
        <v>0.79861111111111116</v>
      </c>
      <c r="R454" s="419" t="s">
        <v>1711</v>
      </c>
      <c r="S454" s="250" t="s">
        <v>1711</v>
      </c>
      <c r="T454" s="250">
        <v>127.4</v>
      </c>
      <c r="U454" s="31">
        <v>268.89999999999998</v>
      </c>
      <c r="V454" s="250">
        <v>141.49999999999997</v>
      </c>
      <c r="W454" s="31">
        <v>30</v>
      </c>
      <c r="X454" s="31">
        <v>4716.6666666666661</v>
      </c>
      <c r="Y454" s="281" t="str">
        <f t="shared" si="391"/>
        <v xml:space="preserve">  </v>
      </c>
      <c r="Z454" s="250" t="s">
        <v>1711</v>
      </c>
      <c r="AA454" s="275">
        <v>128</v>
      </c>
      <c r="AB454" s="275">
        <v>265.90000000000003</v>
      </c>
      <c r="AC454" s="275">
        <v>137.90000000000003</v>
      </c>
      <c r="AD454" s="275">
        <v>28</v>
      </c>
      <c r="AE454" s="275">
        <v>4925.0000000000009</v>
      </c>
      <c r="AF454" s="281" t="str">
        <f t="shared" si="392"/>
        <v xml:space="preserve">  </v>
      </c>
      <c r="AG454" s="250" t="s">
        <v>1711</v>
      </c>
      <c r="AH454" s="33">
        <v>128.6</v>
      </c>
      <c r="AI454" s="266">
        <v>285.5</v>
      </c>
      <c r="AJ454" s="33">
        <v>156.9</v>
      </c>
      <c r="AK454" s="33">
        <v>32</v>
      </c>
      <c r="AL454" s="33">
        <v>4903.125</v>
      </c>
      <c r="AM454" s="281" t="str">
        <f t="shared" si="390"/>
        <v xml:space="preserve">  </v>
      </c>
      <c r="AN454" s="33">
        <v>4848.2638888888896</v>
      </c>
      <c r="AO454" s="33">
        <v>114.4901767782016</v>
      </c>
      <c r="AP454" s="33">
        <v>2.3614675150126807</v>
      </c>
      <c r="AQ454" s="237">
        <v>3</v>
      </c>
      <c r="AR454" s="429" t="str">
        <f t="shared" si="393"/>
        <v xml:space="preserve">  </v>
      </c>
      <c r="AS454" s="498"/>
      <c r="AT454" s="662" t="s">
        <v>178</v>
      </c>
      <c r="AU454" s="662" t="s">
        <v>178</v>
      </c>
      <c r="AV454" s="662" t="s">
        <v>178</v>
      </c>
      <c r="AW454" s="661" t="s">
        <v>2720</v>
      </c>
      <c r="AX454" s="661" t="s">
        <v>2720</v>
      </c>
      <c r="AY454" s="10"/>
      <c r="AZ454" s="334"/>
      <c r="BA454" s="662" t="s">
        <v>178</v>
      </c>
      <c r="BB454" s="662" t="s">
        <v>178</v>
      </c>
      <c r="BC454" s="662" t="s">
        <v>178</v>
      </c>
      <c r="BD454" s="661" t="s">
        <v>2720</v>
      </c>
      <c r="BE454" s="661" t="s">
        <v>2720</v>
      </c>
      <c r="BF454" s="10"/>
      <c r="BG454" s="334"/>
      <c r="BH454" s="852" t="s">
        <v>178</v>
      </c>
      <c r="BI454" s="67" t="s">
        <v>1711</v>
      </c>
      <c r="BJ454" s="227">
        <v>8.718990798455998</v>
      </c>
      <c r="BK454" s="227"/>
      <c r="BL454" s="28">
        <v>0.13681230945258943</v>
      </c>
      <c r="BM454" s="28">
        <v>0.40842180076919016</v>
      </c>
      <c r="BN454" s="31" t="str">
        <f t="shared" si="405"/>
        <v xml:space="preserve">  </v>
      </c>
      <c r="BP454" s="417" t="s">
        <v>1711</v>
      </c>
      <c r="BQ454" s="716">
        <v>3.621704822551991E-2</v>
      </c>
      <c r="BS454" s="715">
        <v>3.0767736999067459E-3</v>
      </c>
      <c r="BT454" s="715">
        <v>7.610020801207062E-3</v>
      </c>
      <c r="BU454" s="31" t="str">
        <f t="shared" si="418"/>
        <v xml:space="preserve">  </v>
      </c>
      <c r="BV454" s="520"/>
      <c r="BW454" s="31">
        <f t="shared" si="419"/>
        <v>0.41538119563027187</v>
      </c>
      <c r="BX454" s="336"/>
      <c r="BY454" s="33">
        <v>276.67647344171337</v>
      </c>
      <c r="BZ454" s="31"/>
      <c r="CA454" s="33">
        <v>0.97501855483106437</v>
      </c>
      <c r="CB454" s="33">
        <v>2.9672354016333822</v>
      </c>
      <c r="CC454" s="237"/>
      <c r="CD454" s="498"/>
      <c r="CE454" s="31">
        <v>1304.9906997334144</v>
      </c>
      <c r="CF454" s="457"/>
      <c r="CG454" s="275">
        <v>1.1214123725622085</v>
      </c>
      <c r="CH454" s="275">
        <v>3.412749916613437</v>
      </c>
      <c r="CJ454" s="658"/>
      <c r="CK454" s="28">
        <v>0.61525111355195927</v>
      </c>
      <c r="CL454" s="227"/>
      <c r="CM454" s="28"/>
      <c r="CN454" s="28"/>
      <c r="CO454" s="31" t="str">
        <f t="shared" si="396"/>
        <v xml:space="preserve">  </v>
      </c>
      <c r="CP454" s="337"/>
      <c r="CQ454" s="28">
        <v>3.0301117342433996</v>
      </c>
      <c r="CR454" s="28"/>
      <c r="CS454" s="28"/>
      <c r="CT454" s="28"/>
      <c r="CU454" s="31" t="str">
        <f t="shared" si="403"/>
        <v xml:space="preserve">  </v>
      </c>
      <c r="CW454" s="336">
        <f t="shared" si="420"/>
        <v>0.22237203832279309</v>
      </c>
      <c r="CX454" s="227">
        <v>3.9021999566559353</v>
      </c>
      <c r="CY454" s="227"/>
      <c r="CZ454" s="227">
        <v>0.52528907980730521</v>
      </c>
      <c r="DA454" s="227">
        <v>0.12669841408536853</v>
      </c>
      <c r="DB454" s="675" t="str">
        <f t="shared" si="414"/>
        <v xml:space="preserve">  </v>
      </c>
      <c r="DC454" s="519"/>
      <c r="DD454" s="28">
        <v>19.132974162478636</v>
      </c>
      <c r="DE454" s="28"/>
      <c r="DF454" s="28">
        <v>0.69660149175604924</v>
      </c>
      <c r="DG454" s="28">
        <v>0.16801853997682506</v>
      </c>
      <c r="DH454" s="801" t="str">
        <f t="shared" si="415"/>
        <v xml:space="preserve">  </v>
      </c>
      <c r="DI454" s="335"/>
      <c r="DJ454" s="31">
        <f t="shared" si="416"/>
        <v>1.4103837265650274</v>
      </c>
      <c r="DK454" s="550">
        <f t="shared" si="417"/>
        <v>1.4661387369570642</v>
      </c>
      <c r="DL454" s="67"/>
    </row>
    <row r="455" spans="1:116" ht="15" x14ac:dyDescent="0.25">
      <c r="A455" s="536" t="s">
        <v>2463</v>
      </c>
      <c r="B455" s="417" t="s">
        <v>1880</v>
      </c>
      <c r="C455" s="419" t="s">
        <v>584</v>
      </c>
      <c r="D455" s="419">
        <v>7</v>
      </c>
      <c r="E455" s="213">
        <v>1701622</v>
      </c>
      <c r="F455" s="421">
        <v>1</v>
      </c>
      <c r="G455" s="420">
        <v>11451800</v>
      </c>
      <c r="H455" s="420">
        <v>201701102120</v>
      </c>
      <c r="I455" s="420"/>
      <c r="J455" s="420"/>
      <c r="K455" s="663" t="s">
        <v>1655</v>
      </c>
      <c r="L455" s="163" t="s">
        <v>1656</v>
      </c>
      <c r="M455" s="419"/>
      <c r="N455" s="419"/>
      <c r="O455" s="419"/>
      <c r="P455" s="117">
        <v>42745</v>
      </c>
      <c r="Q455" s="112">
        <v>0.88888888888888884</v>
      </c>
      <c r="R455" s="419" t="s">
        <v>1712</v>
      </c>
      <c r="S455" s="250" t="s">
        <v>1712</v>
      </c>
      <c r="T455" s="250">
        <v>128.19999999999999</v>
      </c>
      <c r="U455" s="31">
        <v>312.09999999999997</v>
      </c>
      <c r="V455" s="250">
        <v>183.89999999999998</v>
      </c>
      <c r="W455" s="31">
        <v>48</v>
      </c>
      <c r="X455" s="31">
        <v>3831.2499999999995</v>
      </c>
      <c r="Y455" s="281" t="str">
        <f t="shared" si="391"/>
        <v xml:space="preserve">  </v>
      </c>
      <c r="Z455" s="250" t="s">
        <v>1712</v>
      </c>
      <c r="AA455" s="275">
        <v>127.1</v>
      </c>
      <c r="AB455" s="275">
        <v>287.39999999999998</v>
      </c>
      <c r="AC455" s="275">
        <v>160.29999999999998</v>
      </c>
      <c r="AD455" s="275">
        <v>44</v>
      </c>
      <c r="AE455" s="275">
        <v>3643.181818181818</v>
      </c>
      <c r="AF455" s="281" t="str">
        <f t="shared" si="392"/>
        <v xml:space="preserve">  </v>
      </c>
      <c r="AG455" s="250" t="s">
        <v>1712</v>
      </c>
      <c r="AH455" s="33">
        <v>129.1</v>
      </c>
      <c r="AI455" s="266">
        <v>337.1</v>
      </c>
      <c r="AJ455" s="33">
        <v>208.00000000000003</v>
      </c>
      <c r="AK455" s="33">
        <v>54</v>
      </c>
      <c r="AL455" s="33">
        <v>3851.8518518518526</v>
      </c>
      <c r="AM455" s="281" t="str">
        <f t="shared" si="390"/>
        <v xml:space="preserve">  </v>
      </c>
      <c r="AN455" s="33">
        <v>3775.4278900112236</v>
      </c>
      <c r="AO455" s="33">
        <v>114.99076793665921</v>
      </c>
      <c r="AP455" s="33">
        <v>3.0457678251753704</v>
      </c>
      <c r="AQ455" s="237">
        <v>3</v>
      </c>
      <c r="AR455" s="429" t="str">
        <f t="shared" si="393"/>
        <v xml:space="preserve">  </v>
      </c>
      <c r="AS455" s="498"/>
      <c r="AT455" s="662" t="s">
        <v>178</v>
      </c>
      <c r="AU455" s="662" t="s">
        <v>178</v>
      </c>
      <c r="AV455" s="662" t="s">
        <v>178</v>
      </c>
      <c r="AW455" s="661" t="s">
        <v>2720</v>
      </c>
      <c r="AX455" s="661" t="s">
        <v>2720</v>
      </c>
      <c r="AY455" s="10"/>
      <c r="AZ455" s="334"/>
      <c r="BA455" s="662" t="s">
        <v>178</v>
      </c>
      <c r="BB455" s="662" t="s">
        <v>178</v>
      </c>
      <c r="BC455" s="662" t="s">
        <v>178</v>
      </c>
      <c r="BD455" s="661" t="s">
        <v>2720</v>
      </c>
      <c r="BE455" s="661" t="s">
        <v>2720</v>
      </c>
      <c r="BF455" s="10"/>
      <c r="BG455" s="334"/>
      <c r="BH455" s="852" t="s">
        <v>178</v>
      </c>
      <c r="BI455" s="67" t="s">
        <v>1712</v>
      </c>
      <c r="BJ455" s="227">
        <v>9.6857592444675991</v>
      </c>
      <c r="BK455" s="227"/>
      <c r="BL455" s="28">
        <v>0.13681230945258943</v>
      </c>
      <c r="BM455" s="28">
        <v>0.40842180076919016</v>
      </c>
      <c r="BN455" s="31" t="str">
        <f t="shared" si="405"/>
        <v xml:space="preserve">  </v>
      </c>
      <c r="BP455" s="417" t="s">
        <v>1712</v>
      </c>
      <c r="BQ455" s="716">
        <v>3.3604822201243605E-2</v>
      </c>
      <c r="BS455" s="715">
        <v>3.0767736999067459E-3</v>
      </c>
      <c r="BT455" s="715">
        <v>7.610020801207062E-3</v>
      </c>
      <c r="BU455" s="31" t="str">
        <f t="shared" si="418"/>
        <v xml:space="preserve">  </v>
      </c>
      <c r="BV455" s="520"/>
      <c r="BW455" s="31">
        <f t="shared" si="419"/>
        <v>0.34695083114355041</v>
      </c>
      <c r="BX455" s="336"/>
      <c r="BY455" s="33">
        <v>259.08517178557992</v>
      </c>
      <c r="BZ455" s="31"/>
      <c r="CA455" s="33">
        <v>0.97501855483106437</v>
      </c>
      <c r="CB455" s="33">
        <v>2.9672354016333822</v>
      </c>
      <c r="CC455" s="237"/>
      <c r="CD455" s="498"/>
      <c r="CE455" s="31">
        <v>992.62006440350285</v>
      </c>
      <c r="CF455" s="457"/>
      <c r="CG455" s="275">
        <v>1.1214123725622085</v>
      </c>
      <c r="CH455" s="275">
        <v>3.412749916613437</v>
      </c>
      <c r="CJ455" s="658"/>
      <c r="CK455" s="28">
        <v>0.51758042602820986</v>
      </c>
      <c r="CL455" s="227"/>
      <c r="CM455" s="28"/>
      <c r="CN455" s="28"/>
      <c r="CO455" s="31" t="str">
        <f t="shared" si="396"/>
        <v xml:space="preserve">  </v>
      </c>
      <c r="CP455" s="337"/>
      <c r="CQ455" s="28">
        <v>1.8856395975527738</v>
      </c>
      <c r="CR455" s="28"/>
      <c r="CS455" s="28"/>
      <c r="CT455" s="28"/>
      <c r="CU455" s="31" t="str">
        <f t="shared" si="403"/>
        <v xml:space="preserve">  </v>
      </c>
      <c r="CW455" s="336">
        <f t="shared" si="420"/>
        <v>0.19977230748526276</v>
      </c>
      <c r="CX455" s="227">
        <v>3.6852124673944306</v>
      </c>
      <c r="CY455" s="227"/>
      <c r="CZ455" s="227">
        <v>0.52528907980730521</v>
      </c>
      <c r="DA455" s="227">
        <v>0.12669841408536853</v>
      </c>
      <c r="DB455" s="675" t="str">
        <f t="shared" si="414"/>
        <v xml:space="preserve">  </v>
      </c>
      <c r="DC455" s="519"/>
      <c r="DD455" s="28">
        <v>14.194892467000772</v>
      </c>
      <c r="DE455" s="28"/>
      <c r="DF455" s="28">
        <v>0.69660149175604924</v>
      </c>
      <c r="DG455" s="28">
        <v>0.16801853997682506</v>
      </c>
      <c r="DH455" s="801" t="str">
        <f t="shared" si="415"/>
        <v xml:space="preserve">  </v>
      </c>
      <c r="DI455" s="335"/>
      <c r="DJ455" s="31">
        <f t="shared" ref="DJ455:DJ486" si="421">CX455/BY455*100</f>
        <v>1.4223942041902458</v>
      </c>
      <c r="DK455" s="550">
        <f t="shared" ref="DK455:DK486" si="422">100*DD455/CE455</f>
        <v>1.4300428709882</v>
      </c>
      <c r="DL455" s="67"/>
    </row>
    <row r="456" spans="1:116" ht="30" x14ac:dyDescent="0.25">
      <c r="A456" s="536" t="s">
        <v>2464</v>
      </c>
      <c r="B456" s="417" t="s">
        <v>1881</v>
      </c>
      <c r="C456" s="419" t="s">
        <v>585</v>
      </c>
      <c r="D456" s="104">
        <v>7</v>
      </c>
      <c r="E456" s="213">
        <v>1700245</v>
      </c>
      <c r="F456" s="421">
        <v>4</v>
      </c>
      <c r="G456" s="420">
        <v>11451800</v>
      </c>
      <c r="H456" s="420">
        <v>201701102121</v>
      </c>
      <c r="I456" s="420"/>
      <c r="J456" s="420"/>
      <c r="K456" s="663" t="s">
        <v>1655</v>
      </c>
      <c r="L456" s="163" t="s">
        <v>1713</v>
      </c>
      <c r="M456" s="419"/>
      <c r="N456" s="419"/>
      <c r="O456" s="419" t="s">
        <v>40</v>
      </c>
      <c r="P456" s="117">
        <v>42745</v>
      </c>
      <c r="Q456" s="112">
        <v>0.88958333333333339</v>
      </c>
      <c r="R456" s="419" t="s">
        <v>1714</v>
      </c>
      <c r="S456" s="250" t="s">
        <v>1714</v>
      </c>
      <c r="T456" s="250">
        <v>128.9</v>
      </c>
      <c r="U456" s="31">
        <v>213.4</v>
      </c>
      <c r="V456" s="250">
        <v>84.5</v>
      </c>
      <c r="W456" s="31">
        <v>22</v>
      </c>
      <c r="X456" s="31">
        <v>3840.909090909091</v>
      </c>
      <c r="Y456" s="281" t="str">
        <f t="shared" si="391"/>
        <v xml:space="preserve">  </v>
      </c>
      <c r="Z456" s="250" t="s">
        <v>1714</v>
      </c>
      <c r="AA456" s="275">
        <v>124.9</v>
      </c>
      <c r="AB456" s="275">
        <v>253.7</v>
      </c>
      <c r="AC456" s="275">
        <v>128.79999999999998</v>
      </c>
      <c r="AD456" s="275">
        <v>32</v>
      </c>
      <c r="AE456" s="275">
        <v>4024.9999999999995</v>
      </c>
      <c r="AF456" s="281" t="str">
        <f t="shared" si="392"/>
        <v xml:space="preserve">  </v>
      </c>
      <c r="AG456" s="250" t="s">
        <v>1714</v>
      </c>
      <c r="AH456" s="33">
        <v>129</v>
      </c>
      <c r="AI456" s="266">
        <v>295.59999999999997</v>
      </c>
      <c r="AJ456" s="33">
        <v>166.59999999999997</v>
      </c>
      <c r="AK456" s="33">
        <v>42</v>
      </c>
      <c r="AL456" s="33">
        <v>3966.6666666666656</v>
      </c>
      <c r="AM456" s="281" t="str">
        <f t="shared" si="390"/>
        <v xml:space="preserve">  </v>
      </c>
      <c r="AN456" s="109">
        <v>3944.1919191919187</v>
      </c>
      <c r="AO456" s="109">
        <v>94.080823806020746</v>
      </c>
      <c r="AP456" s="109">
        <v>2.3853003538756785</v>
      </c>
      <c r="AQ456" s="237">
        <v>3</v>
      </c>
      <c r="AR456" s="429" t="str">
        <f t="shared" si="393"/>
        <v xml:space="preserve">  </v>
      </c>
      <c r="AS456" s="500"/>
      <c r="AT456" s="662" t="s">
        <v>178</v>
      </c>
      <c r="AU456" s="662" t="s">
        <v>178</v>
      </c>
      <c r="AV456" s="662" t="s">
        <v>178</v>
      </c>
      <c r="AW456" s="661" t="s">
        <v>2720</v>
      </c>
      <c r="AX456" s="661" t="s">
        <v>2720</v>
      </c>
      <c r="AY456" s="10"/>
      <c r="AZ456" s="334"/>
      <c r="BA456" s="662" t="s">
        <v>178</v>
      </c>
      <c r="BB456" s="662" t="s">
        <v>178</v>
      </c>
      <c r="BC456" s="662" t="s">
        <v>178</v>
      </c>
      <c r="BD456" s="661" t="s">
        <v>2720</v>
      </c>
      <c r="BE456" s="661" t="s">
        <v>2720</v>
      </c>
      <c r="BF456" s="10"/>
      <c r="BG456" s="334"/>
      <c r="BH456" s="852" t="s">
        <v>178</v>
      </c>
      <c r="BI456" s="67" t="s">
        <v>1714</v>
      </c>
      <c r="BJ456" s="227">
        <v>11.586763008542707</v>
      </c>
      <c r="BK456" s="227"/>
      <c r="BL456" s="28">
        <v>0.13681230945258943</v>
      </c>
      <c r="BM456" s="28">
        <v>0.40842180076919016</v>
      </c>
      <c r="BN456" s="31" t="str">
        <f t="shared" si="405"/>
        <v xml:space="preserve">  </v>
      </c>
      <c r="BP456" s="417" t="s">
        <v>1714</v>
      </c>
      <c r="BQ456" s="716">
        <v>4.0040466537021466E-2</v>
      </c>
      <c r="BS456" s="715">
        <v>3.0767736999067459E-3</v>
      </c>
      <c r="BT456" s="715">
        <v>7.610020801207062E-3</v>
      </c>
      <c r="BU456" s="31" t="str">
        <f t="shared" si="418"/>
        <v xml:space="preserve">  </v>
      </c>
      <c r="BV456" s="520"/>
      <c r="BW456" s="31">
        <f t="shared" si="419"/>
        <v>0.34557077336871711</v>
      </c>
      <c r="BX456" s="336"/>
      <c r="BY456" s="33">
        <v>270.83619933064898</v>
      </c>
      <c r="BZ456" s="31"/>
      <c r="CA456" s="33">
        <v>0.97501855483106437</v>
      </c>
      <c r="CB456" s="33">
        <v>2.9672354016333822</v>
      </c>
      <c r="CC456" s="237"/>
      <c r="CD456" s="498"/>
      <c r="CE456" s="31">
        <v>1040.2572201563564</v>
      </c>
      <c r="CF456" s="457"/>
      <c r="CG456" s="275">
        <v>1.1214123725622085</v>
      </c>
      <c r="CH456" s="275">
        <v>3.412749916613437</v>
      </c>
      <c r="CJ456" s="658"/>
      <c r="CK456" s="28">
        <v>0.7037153777581413</v>
      </c>
      <c r="CL456" s="108"/>
      <c r="CM456" s="801"/>
      <c r="CN456" s="801"/>
      <c r="CO456" s="31" t="str">
        <f t="shared" si="396"/>
        <v xml:space="preserve">  </v>
      </c>
      <c r="CP456" s="624"/>
      <c r="CQ456" s="28">
        <v>2.832454395476518</v>
      </c>
      <c r="CR456" s="801"/>
      <c r="CS456" s="801"/>
      <c r="CT456" s="801"/>
      <c r="CU456" s="31" t="str">
        <f t="shared" si="403"/>
        <v xml:space="preserve">  </v>
      </c>
      <c r="CW456" s="336">
        <f t="shared" si="420"/>
        <v>0.25983062068413315</v>
      </c>
      <c r="CX456" s="227">
        <v>4.184292522266599</v>
      </c>
      <c r="CY456" s="227"/>
      <c r="CZ456" s="227">
        <v>0.52528907980730521</v>
      </c>
      <c r="DA456" s="227">
        <v>0.12669841408536853</v>
      </c>
      <c r="DB456" s="675" t="str">
        <f t="shared" si="414"/>
        <v xml:space="preserve">  </v>
      </c>
      <c r="DC456" s="519"/>
      <c r="DD456" s="28">
        <v>16.597693671657506</v>
      </c>
      <c r="DE456" s="28"/>
      <c r="DF456" s="28">
        <v>0.69660149175604924</v>
      </c>
      <c r="DG456" s="28">
        <v>0.16801853997682506</v>
      </c>
      <c r="DH456" s="801" t="str">
        <f t="shared" si="415"/>
        <v xml:space="preserve">  </v>
      </c>
      <c r="DI456" s="335"/>
      <c r="DJ456" s="31">
        <f t="shared" si="421"/>
        <v>1.5449531977659408</v>
      </c>
      <c r="DK456" s="550">
        <f t="shared" si="422"/>
        <v>1.5955374642016693</v>
      </c>
      <c r="DL456" s="50"/>
    </row>
    <row r="457" spans="1:116" ht="15" x14ac:dyDescent="0.25">
      <c r="A457" s="536" t="s">
        <v>2465</v>
      </c>
      <c r="B457" s="417" t="s">
        <v>1882</v>
      </c>
      <c r="C457" s="419" t="s">
        <v>584</v>
      </c>
      <c r="D457" s="419">
        <v>9</v>
      </c>
      <c r="E457" s="213">
        <v>1701636</v>
      </c>
      <c r="F457" s="421">
        <v>1</v>
      </c>
      <c r="G457" s="420">
        <v>11452500</v>
      </c>
      <c r="H457" s="420">
        <v>201701111200</v>
      </c>
      <c r="I457" s="420"/>
      <c r="J457" s="420"/>
      <c r="K457" s="663" t="s">
        <v>1737</v>
      </c>
      <c r="L457" s="163" t="s">
        <v>951</v>
      </c>
      <c r="M457" s="419"/>
      <c r="N457" s="419"/>
      <c r="O457" s="419"/>
      <c r="P457" s="117">
        <v>42746</v>
      </c>
      <c r="Q457" s="112">
        <v>0.5</v>
      </c>
      <c r="R457" s="419" t="s">
        <v>1772</v>
      </c>
      <c r="S457" s="250" t="s">
        <v>1772</v>
      </c>
      <c r="T457" s="250">
        <v>129.30000000000001</v>
      </c>
      <c r="U457" s="31">
        <v>245.10000000000002</v>
      </c>
      <c r="V457" s="250">
        <v>115.80000000000001</v>
      </c>
      <c r="W457" s="31">
        <v>56</v>
      </c>
      <c r="X457" s="31">
        <v>2067.8571428571431</v>
      </c>
      <c r="Y457" s="281" t="str">
        <f t="shared" si="391"/>
        <v xml:space="preserve">  </v>
      </c>
      <c r="Z457" s="250" t="s">
        <v>1772</v>
      </c>
      <c r="AA457" s="275">
        <v>126.9</v>
      </c>
      <c r="AB457" s="275">
        <v>240.1</v>
      </c>
      <c r="AC457" s="275">
        <v>113.19999999999999</v>
      </c>
      <c r="AD457" s="275">
        <v>58</v>
      </c>
      <c r="AE457" s="275">
        <v>1951.7241379310342</v>
      </c>
      <c r="AF457" s="281" t="str">
        <f t="shared" si="392"/>
        <v xml:space="preserve">  </v>
      </c>
      <c r="AG457" s="250" t="s">
        <v>1772</v>
      </c>
      <c r="AH457" s="33">
        <v>130.19999999999999</v>
      </c>
      <c r="AI457" s="266">
        <v>248</v>
      </c>
      <c r="AJ457" s="33">
        <v>117.80000000000001</v>
      </c>
      <c r="AK457" s="33">
        <v>58</v>
      </c>
      <c r="AL457" s="33">
        <v>2031.0344827586207</v>
      </c>
      <c r="AM457" s="281" t="str">
        <f t="shared" ref="AM457:AM520" si="423">IF(AJ457&lt;AM$5,"&lt;MDL",IF(AJ457&lt;AM$6,"E, &lt;RL",IF(AJ457&gt;AM$6,"  ",)))</f>
        <v xml:space="preserve">  </v>
      </c>
      <c r="AN457" s="33">
        <v>2016.8719211822661</v>
      </c>
      <c r="AO457" s="33">
        <v>59.347723807193645</v>
      </c>
      <c r="AP457" s="33">
        <v>2.9425628461526068</v>
      </c>
      <c r="AQ457" s="237">
        <v>3</v>
      </c>
      <c r="AR457" s="429" t="str">
        <f t="shared" si="393"/>
        <v xml:space="preserve">  </v>
      </c>
      <c r="AS457" s="498"/>
      <c r="AT457" s="662" t="s">
        <v>178</v>
      </c>
      <c r="AU457" s="662" t="s">
        <v>178</v>
      </c>
      <c r="AV457" s="662" t="s">
        <v>178</v>
      </c>
      <c r="AW457" s="661" t="s">
        <v>2720</v>
      </c>
      <c r="AX457" s="661" t="s">
        <v>2720</v>
      </c>
      <c r="AY457" s="10"/>
      <c r="AZ457" s="334"/>
      <c r="BA457" s="662" t="s">
        <v>178</v>
      </c>
      <c r="BB457" s="662" t="s">
        <v>178</v>
      </c>
      <c r="BC457" s="662" t="s">
        <v>178</v>
      </c>
      <c r="BD457" s="661" t="s">
        <v>2720</v>
      </c>
      <c r="BE457" s="661" t="s">
        <v>2720</v>
      </c>
      <c r="BF457" s="10"/>
      <c r="BG457" s="334"/>
      <c r="BH457" s="852" t="s">
        <v>178</v>
      </c>
      <c r="BI457" s="67" t="s">
        <v>1772</v>
      </c>
      <c r="BJ457" s="227">
        <v>11.009587914417333</v>
      </c>
      <c r="BK457" s="227"/>
      <c r="BL457" s="28">
        <v>0.13681230945258943</v>
      </c>
      <c r="BM457" s="28">
        <v>0.40842180076919016</v>
      </c>
      <c r="BN457" s="31" t="str">
        <f t="shared" si="405"/>
        <v xml:space="preserve">  </v>
      </c>
      <c r="BP457" s="417" t="s">
        <v>1772</v>
      </c>
      <c r="BQ457" s="716">
        <v>4.1207156842881523E-2</v>
      </c>
      <c r="BS457" s="715">
        <v>3.0767736999067459E-3</v>
      </c>
      <c r="BT457" s="715">
        <v>7.610020801207062E-3</v>
      </c>
      <c r="BU457" s="31" t="str">
        <f t="shared" si="418"/>
        <v xml:space="preserve">  </v>
      </c>
      <c r="BV457" s="520"/>
      <c r="BW457" s="31">
        <f t="shared" si="419"/>
        <v>0.37428427987681279</v>
      </c>
      <c r="BX457" s="336"/>
      <c r="BY457" s="33">
        <v>286.69246727845041</v>
      </c>
      <c r="BZ457" s="31"/>
      <c r="CA457" s="33">
        <v>0.97501855483106437</v>
      </c>
      <c r="CB457" s="33">
        <v>2.9672354016333822</v>
      </c>
      <c r="CC457" s="237"/>
      <c r="CD457" s="498"/>
      <c r="CE457" s="31">
        <v>592.83906626508144</v>
      </c>
      <c r="CF457" s="457"/>
      <c r="CG457" s="275">
        <v>1.1214123725622085</v>
      </c>
      <c r="CH457" s="275">
        <v>3.412749916613437</v>
      </c>
      <c r="CJ457" s="658"/>
      <c r="CK457" s="28">
        <v>0.75702645798219803</v>
      </c>
      <c r="CL457" s="227"/>
      <c r="CM457" s="28"/>
      <c r="CN457" s="28"/>
      <c r="CO457" s="31" t="str">
        <f t="shared" si="396"/>
        <v xml:space="preserve">  </v>
      </c>
      <c r="CP457" s="337"/>
      <c r="CQ457" s="28">
        <v>1.4775068110962899</v>
      </c>
      <c r="CR457" s="28"/>
      <c r="CS457" s="28"/>
      <c r="CT457" s="28"/>
      <c r="CU457" s="31" t="str">
        <f t="shared" si="403"/>
        <v xml:space="preserve">  </v>
      </c>
      <c r="CW457" s="336">
        <f t="shared" si="420"/>
        <v>0.26405523143617693</v>
      </c>
      <c r="CX457" s="227">
        <v>3.9696771386397383</v>
      </c>
      <c r="CY457" s="227"/>
      <c r="CZ457" s="227">
        <v>0.52528907980730521</v>
      </c>
      <c r="DA457" s="227">
        <v>0.12669841408536853</v>
      </c>
      <c r="DB457" s="675" t="str">
        <f t="shared" si="414"/>
        <v xml:space="preserve">  </v>
      </c>
      <c r="DC457" s="519"/>
      <c r="DD457" s="28">
        <v>8.0625511539958836</v>
      </c>
      <c r="DE457" s="28"/>
      <c r="DF457" s="28">
        <v>0.69660149175604924</v>
      </c>
      <c r="DG457" s="28">
        <v>0.16801853997682506</v>
      </c>
      <c r="DH457" s="801" t="str">
        <f t="shared" si="415"/>
        <v xml:space="preserve">  </v>
      </c>
      <c r="DI457" s="335"/>
      <c r="DJ457" s="31">
        <f t="shared" si="421"/>
        <v>1.3846464737366764</v>
      </c>
      <c r="DK457" s="550">
        <f t="shared" si="422"/>
        <v>1.3599898543782543</v>
      </c>
      <c r="DL457" s="67"/>
    </row>
    <row r="458" spans="1:116" ht="15" x14ac:dyDescent="0.25">
      <c r="A458" s="536" t="s">
        <v>2466</v>
      </c>
      <c r="B458" s="417" t="s">
        <v>1883</v>
      </c>
      <c r="C458" s="419" t="s">
        <v>584</v>
      </c>
      <c r="D458" s="419">
        <v>9</v>
      </c>
      <c r="E458" s="213">
        <v>1701623</v>
      </c>
      <c r="F458" s="421">
        <v>1</v>
      </c>
      <c r="G458" s="420">
        <v>11451800</v>
      </c>
      <c r="H458" s="420">
        <v>201701111220</v>
      </c>
      <c r="I458" s="420"/>
      <c r="J458" s="420"/>
      <c r="K458" s="663" t="s">
        <v>1655</v>
      </c>
      <c r="L458" s="163" t="s">
        <v>1656</v>
      </c>
      <c r="M458" s="419"/>
      <c r="N458" s="419"/>
      <c r="O458" s="419"/>
      <c r="P458" s="117">
        <v>42746</v>
      </c>
      <c r="Q458" s="112">
        <v>0.51388888888888895</v>
      </c>
      <c r="R458" s="419" t="s">
        <v>1715</v>
      </c>
      <c r="S458" s="250" t="s">
        <v>1715</v>
      </c>
      <c r="T458" s="250">
        <v>128.80000000000001</v>
      </c>
      <c r="U458" s="31">
        <v>210.60000000000002</v>
      </c>
      <c r="V458" s="250">
        <v>81.800000000000011</v>
      </c>
      <c r="W458" s="31">
        <v>60</v>
      </c>
      <c r="X458" s="31">
        <v>1363.3333333333335</v>
      </c>
      <c r="Y458" s="281" t="str">
        <f t="shared" ref="Y458:Y521" si="424">IF(V458&lt;Y$5,"&lt;MDL",IF(V458&lt;Y$6,"E, &lt;RL",IF(V458&gt;Y$6,"  ",)))</f>
        <v xml:space="preserve">  </v>
      </c>
      <c r="Z458" s="250" t="s">
        <v>1715</v>
      </c>
      <c r="AA458" s="275">
        <v>126.6</v>
      </c>
      <c r="AB458" s="275">
        <v>232.6</v>
      </c>
      <c r="AC458" s="275">
        <v>106</v>
      </c>
      <c r="AD458" s="275">
        <v>80</v>
      </c>
      <c r="AE458" s="275">
        <v>1325</v>
      </c>
      <c r="AF458" s="281" t="str">
        <f t="shared" ref="AF458:AF521" si="425">IF(AC458&lt;AF$5,"&lt;MDL",IF(AC458&lt;AF$6,"E, &lt;RL",IF(AC458&gt;AF$6,"  ",)))</f>
        <v xml:space="preserve">  </v>
      </c>
      <c r="AG458" s="250" t="s">
        <v>1715</v>
      </c>
      <c r="AH458" s="33">
        <v>129.80000000000001</v>
      </c>
      <c r="AI458" s="266">
        <v>199</v>
      </c>
      <c r="AJ458" s="33">
        <v>69.199999999999989</v>
      </c>
      <c r="AK458" s="33">
        <v>48</v>
      </c>
      <c r="AL458" s="33">
        <v>1441.6666666666663</v>
      </c>
      <c r="AM458" s="281" t="str">
        <f t="shared" si="423"/>
        <v xml:space="preserve">  </v>
      </c>
      <c r="AN458" s="33">
        <v>1376.6666666666667</v>
      </c>
      <c r="AO458" s="33">
        <v>59.465209249704017</v>
      </c>
      <c r="AP458" s="33">
        <v>4.3195067251600978</v>
      </c>
      <c r="AQ458" s="237">
        <v>3</v>
      </c>
      <c r="AR458" s="429" t="str">
        <f t="shared" ref="AR458:AR521" si="426">IF(AN458&lt;AR$5,"&lt;MDL",IF(AN458&lt;AR$6,"E, &lt;RL",IF(AN458&gt;AR$6,"  ",)))</f>
        <v xml:space="preserve">  </v>
      </c>
      <c r="AS458" s="498"/>
      <c r="AT458" s="662" t="s">
        <v>178</v>
      </c>
      <c r="AU458" s="662" t="s">
        <v>178</v>
      </c>
      <c r="AV458" s="662" t="s">
        <v>178</v>
      </c>
      <c r="AW458" s="661" t="s">
        <v>2720</v>
      </c>
      <c r="AX458" s="661" t="s">
        <v>2720</v>
      </c>
      <c r="AY458" s="10"/>
      <c r="AZ458" s="334"/>
      <c r="BA458" s="662" t="s">
        <v>178</v>
      </c>
      <c r="BB458" s="662" t="s">
        <v>178</v>
      </c>
      <c r="BC458" s="662" t="s">
        <v>178</v>
      </c>
      <c r="BD458" s="661" t="s">
        <v>2720</v>
      </c>
      <c r="BE458" s="661" t="s">
        <v>2720</v>
      </c>
      <c r="BF458" s="10"/>
      <c r="BG458" s="334"/>
      <c r="BH458" s="852" t="s">
        <v>178</v>
      </c>
      <c r="BI458" s="67" t="s">
        <v>1715</v>
      </c>
      <c r="BJ458" s="227">
        <v>6.4936647744099734</v>
      </c>
      <c r="BK458" s="227"/>
      <c r="BL458" s="28">
        <v>0.13681230945258943</v>
      </c>
      <c r="BM458" s="28">
        <v>0.40842180076919016</v>
      </c>
      <c r="BN458" s="31" t="str">
        <f t="shared" si="405"/>
        <v xml:space="preserve">  </v>
      </c>
      <c r="BP458" s="417" t="s">
        <v>1715</v>
      </c>
      <c r="BQ458" s="716">
        <v>3.5449185094821749E-2</v>
      </c>
      <c r="BS458" s="715">
        <v>3.0767736999067459E-3</v>
      </c>
      <c r="BT458" s="715">
        <v>7.610020801207062E-3</v>
      </c>
      <c r="BU458" s="31" t="str">
        <f t="shared" si="418"/>
        <v xml:space="preserve">  </v>
      </c>
      <c r="BV458" s="520"/>
      <c r="BW458" s="31">
        <f t="shared" si="419"/>
        <v>0.54590414390528386</v>
      </c>
      <c r="BX458" s="336"/>
      <c r="BY458" s="33">
        <v>158.18051140361177</v>
      </c>
      <c r="BZ458" s="31"/>
      <c r="CA458" s="33">
        <v>0.97501855483106437</v>
      </c>
      <c r="CB458" s="33">
        <v>2.9672354016333822</v>
      </c>
      <c r="CC458" s="237"/>
      <c r="CD458" s="498"/>
      <c r="CE458" s="31">
        <v>215.65276388025742</v>
      </c>
      <c r="CF458" s="457"/>
      <c r="CG458" s="275">
        <v>1.1214123725622085</v>
      </c>
      <c r="CH458" s="275">
        <v>3.412749916613437</v>
      </c>
      <c r="CJ458" s="658"/>
      <c r="CK458" s="28">
        <v>0.55919937750685589</v>
      </c>
      <c r="CL458" s="227"/>
      <c r="CM458" s="28"/>
      <c r="CN458" s="28"/>
      <c r="CO458" s="31" t="str">
        <f t="shared" ref="CO458:CO521" si="427">IF(CK458&lt;CM458,"&lt;MDL",IF(CK458&lt;CN458,"E, &lt;RL",IF(CK458&gt;CN458,"  ",)))</f>
        <v xml:space="preserve">  </v>
      </c>
      <c r="CP458" s="337"/>
      <c r="CQ458" s="28">
        <v>0.74093917519658414</v>
      </c>
      <c r="CR458" s="28"/>
      <c r="CS458" s="28"/>
      <c r="CT458" s="28"/>
      <c r="CU458" s="31" t="str">
        <f t="shared" si="403"/>
        <v xml:space="preserve">  </v>
      </c>
      <c r="CW458" s="336">
        <f t="shared" si="420"/>
        <v>0.35351976836135551</v>
      </c>
      <c r="CX458" s="227">
        <v>2.6333855476462338</v>
      </c>
      <c r="CY458" s="227"/>
      <c r="CZ458" s="227">
        <v>0.52528907980730521</v>
      </c>
      <c r="DA458" s="227">
        <v>0.12669841408536853</v>
      </c>
      <c r="DB458" s="675" t="str">
        <f t="shared" si="414"/>
        <v xml:space="preserve">  </v>
      </c>
      <c r="DC458" s="519"/>
      <c r="DD458" s="28">
        <v>3.7964641645233197</v>
      </c>
      <c r="DE458" s="28"/>
      <c r="DF458" s="28">
        <v>0.69660149175604924</v>
      </c>
      <c r="DG458" s="28">
        <v>0.16801853997682506</v>
      </c>
      <c r="DH458" s="801" t="str">
        <f t="shared" si="415"/>
        <v xml:space="preserve">  </v>
      </c>
      <c r="DI458" s="335"/>
      <c r="DJ458" s="31">
        <f t="shared" si="421"/>
        <v>1.6647977201988646</v>
      </c>
      <c r="DK458" s="550">
        <f t="shared" si="422"/>
        <v>1.7604523569340065</v>
      </c>
      <c r="DL458" s="67"/>
    </row>
    <row r="459" spans="1:116" ht="30" x14ac:dyDescent="0.25">
      <c r="A459" s="536" t="s">
        <v>2467</v>
      </c>
      <c r="B459" s="417" t="s">
        <v>1884</v>
      </c>
      <c r="C459" s="419" t="s">
        <v>584</v>
      </c>
      <c r="D459" s="419">
        <v>9</v>
      </c>
      <c r="E459" s="213">
        <v>1701646</v>
      </c>
      <c r="F459" s="421">
        <v>1</v>
      </c>
      <c r="G459" s="420">
        <v>11452600</v>
      </c>
      <c r="H459" s="420">
        <v>201701111430</v>
      </c>
      <c r="I459" s="420"/>
      <c r="J459" s="420"/>
      <c r="K459" s="663" t="s">
        <v>1657</v>
      </c>
      <c r="L459" s="163" t="s">
        <v>1658</v>
      </c>
      <c r="M459" s="419"/>
      <c r="N459" s="419"/>
      <c r="O459" s="419"/>
      <c r="P459" s="117">
        <v>42746</v>
      </c>
      <c r="Q459" s="112">
        <v>0.60416666666666663</v>
      </c>
      <c r="R459" s="419" t="s">
        <v>1774</v>
      </c>
      <c r="S459" s="250" t="s">
        <v>1774</v>
      </c>
      <c r="T459" s="250">
        <v>131.4</v>
      </c>
      <c r="U459" s="31">
        <v>173.7</v>
      </c>
      <c r="V459" s="250">
        <v>42.299999999999983</v>
      </c>
      <c r="W459" s="31">
        <v>28</v>
      </c>
      <c r="X459" s="31">
        <v>1510.7142857142851</v>
      </c>
      <c r="Y459" s="281" t="str">
        <f t="shared" si="424"/>
        <v xml:space="preserve">  </v>
      </c>
      <c r="Z459" s="250" t="s">
        <v>1774</v>
      </c>
      <c r="AA459" s="275">
        <v>127.8</v>
      </c>
      <c r="AB459" s="275">
        <v>170.8</v>
      </c>
      <c r="AC459" s="275">
        <v>43.000000000000014</v>
      </c>
      <c r="AD459" s="275">
        <v>26</v>
      </c>
      <c r="AE459" s="275">
        <v>1653.8461538461545</v>
      </c>
      <c r="AF459" s="281" t="str">
        <f t="shared" si="425"/>
        <v xml:space="preserve">  </v>
      </c>
      <c r="AG459" s="250" t="s">
        <v>1774</v>
      </c>
      <c r="AH459" s="33">
        <v>129.1</v>
      </c>
      <c r="AI459" s="266">
        <v>162.1</v>
      </c>
      <c r="AJ459" s="33">
        <v>33</v>
      </c>
      <c r="AK459" s="33">
        <v>24</v>
      </c>
      <c r="AL459" s="33">
        <v>1375</v>
      </c>
      <c r="AM459" s="281" t="str">
        <f t="shared" si="423"/>
        <v xml:space="preserve">  </v>
      </c>
      <c r="AN459" s="33">
        <v>1513.1868131868132</v>
      </c>
      <c r="AO459" s="33">
        <v>139.43951887027981</v>
      </c>
      <c r="AP459" s="33">
        <v>9.2149573109625731</v>
      </c>
      <c r="AQ459" s="237">
        <v>3</v>
      </c>
      <c r="AR459" s="429" t="str">
        <f t="shared" si="426"/>
        <v xml:space="preserve">  </v>
      </c>
      <c r="AS459" s="498"/>
      <c r="AT459" s="662" t="s">
        <v>178</v>
      </c>
      <c r="AU459" s="662" t="s">
        <v>178</v>
      </c>
      <c r="AV459" s="662" t="s">
        <v>178</v>
      </c>
      <c r="AW459" s="661" t="s">
        <v>2720</v>
      </c>
      <c r="AX459" s="661" t="s">
        <v>2720</v>
      </c>
      <c r="AY459" s="10"/>
      <c r="AZ459" s="334"/>
      <c r="BA459" s="662" t="s">
        <v>178</v>
      </c>
      <c r="BB459" s="662" t="s">
        <v>178</v>
      </c>
      <c r="BC459" s="662" t="s">
        <v>178</v>
      </c>
      <c r="BD459" s="661" t="s">
        <v>2720</v>
      </c>
      <c r="BE459" s="661" t="s">
        <v>2720</v>
      </c>
      <c r="BF459" s="10"/>
      <c r="BG459" s="334"/>
      <c r="BH459" s="852" t="s">
        <v>178</v>
      </c>
      <c r="BI459" s="67" t="s">
        <v>1774</v>
      </c>
      <c r="BJ459" s="227">
        <v>9.0151261871298143</v>
      </c>
      <c r="BK459" s="227"/>
      <c r="BL459" s="28">
        <v>0.13681230945258943</v>
      </c>
      <c r="BM459" s="28">
        <v>0.40842180076919016</v>
      </c>
      <c r="BN459" s="31" t="str">
        <f t="shared" si="405"/>
        <v xml:space="preserve">  </v>
      </c>
      <c r="BP459" s="417" t="s">
        <v>1774</v>
      </c>
      <c r="BQ459" s="716">
        <v>3.6106381786533207E-2</v>
      </c>
      <c r="BS459" s="715">
        <v>3.0767736999067459E-3</v>
      </c>
      <c r="BT459" s="715">
        <v>7.610020801207062E-3</v>
      </c>
      <c r="BU459" s="31" t="str">
        <f t="shared" si="418"/>
        <v xml:space="preserve">  </v>
      </c>
      <c r="BV459" s="520"/>
      <c r="BW459" s="31">
        <f t="shared" si="419"/>
        <v>0.40050888958248243</v>
      </c>
      <c r="BX459" s="336"/>
      <c r="BY459" s="33">
        <v>304.54390745346035</v>
      </c>
      <c r="BZ459" s="31"/>
      <c r="CA459" s="33">
        <v>0.97501855483106437</v>
      </c>
      <c r="CB459" s="33">
        <v>2.9672354016333822</v>
      </c>
      <c r="CC459" s="237"/>
      <c r="CD459" s="498"/>
      <c r="CE459" s="31">
        <v>460.07883161719167</v>
      </c>
      <c r="CF459" s="457"/>
      <c r="CG459" s="275">
        <v>1.1214123725622085</v>
      </c>
      <c r="CH459" s="275">
        <v>3.412749916613437</v>
      </c>
      <c r="CJ459" s="658"/>
      <c r="CK459" s="227">
        <v>1.0336208646682659</v>
      </c>
      <c r="CL459" s="227"/>
      <c r="CM459" s="28"/>
      <c r="CN459" s="28"/>
      <c r="CO459" s="31" t="str">
        <f t="shared" si="427"/>
        <v xml:space="preserve">  </v>
      </c>
      <c r="CP459" s="337"/>
      <c r="CQ459" s="28">
        <v>1.7094498915667475</v>
      </c>
      <c r="CR459" s="28"/>
      <c r="CS459" s="28"/>
      <c r="CT459" s="28"/>
      <c r="CU459" s="31" t="str">
        <f t="shared" si="403"/>
        <v xml:space="preserve">  </v>
      </c>
      <c r="CW459" s="336">
        <f t="shared" si="420"/>
        <v>0.33939962001250057</v>
      </c>
      <c r="CX459" s="227">
        <v>4.1196840573182341</v>
      </c>
      <c r="CY459" s="227"/>
      <c r="CZ459" s="227">
        <v>0.52528907980730521</v>
      </c>
      <c r="DA459" s="227">
        <v>0.12669841408536853</v>
      </c>
      <c r="DB459" s="675" t="str">
        <f t="shared" si="414"/>
        <v xml:space="preserve">  </v>
      </c>
      <c r="DC459" s="519"/>
      <c r="DD459" s="28">
        <v>5.6645655788125717</v>
      </c>
      <c r="DE459" s="28"/>
      <c r="DF459" s="28">
        <v>0.69660149175604924</v>
      </c>
      <c r="DG459" s="28">
        <v>0.16801853997682506</v>
      </c>
      <c r="DH459" s="801" t="str">
        <f t="shared" si="415"/>
        <v xml:space="preserve">  </v>
      </c>
      <c r="DI459" s="335"/>
      <c r="DJ459" s="31">
        <f t="shared" si="421"/>
        <v>1.3527389504410934</v>
      </c>
      <c r="DK459" s="550">
        <f t="shared" si="422"/>
        <v>1.2312163024109246</v>
      </c>
      <c r="DL459" s="67"/>
    </row>
    <row r="460" spans="1:116" ht="45" x14ac:dyDescent="0.25">
      <c r="A460" s="536" t="s">
        <v>2468</v>
      </c>
      <c r="B460" s="417" t="s">
        <v>1885</v>
      </c>
      <c r="C460" s="419" t="s">
        <v>584</v>
      </c>
      <c r="D460" s="419">
        <v>9</v>
      </c>
      <c r="E460" s="213">
        <v>1701668</v>
      </c>
      <c r="F460" s="421">
        <v>1</v>
      </c>
      <c r="G460" s="420">
        <v>384115121402501</v>
      </c>
      <c r="H460" s="420">
        <v>201701111600</v>
      </c>
      <c r="I460" s="420"/>
      <c r="J460" s="420"/>
      <c r="K460" s="663" t="s">
        <v>1654</v>
      </c>
      <c r="L460" s="163" t="s">
        <v>1680</v>
      </c>
      <c r="M460" s="419"/>
      <c r="N460" s="419"/>
      <c r="O460" s="419"/>
      <c r="P460" s="117">
        <v>42746</v>
      </c>
      <c r="Q460" s="112">
        <v>0.66666666666666663</v>
      </c>
      <c r="R460" s="419" t="s">
        <v>1773</v>
      </c>
      <c r="S460" s="250" t="s">
        <v>1773</v>
      </c>
      <c r="T460" s="250">
        <v>126.2</v>
      </c>
      <c r="U460" s="31">
        <v>154.70000000000002</v>
      </c>
      <c r="V460" s="250">
        <v>28.500000000000014</v>
      </c>
      <c r="W460" s="31">
        <v>78</v>
      </c>
      <c r="X460" s="31">
        <v>365.38461538461559</v>
      </c>
      <c r="Y460" s="281" t="str">
        <f t="shared" si="424"/>
        <v xml:space="preserve">  </v>
      </c>
      <c r="Z460" s="250" t="s">
        <v>1773</v>
      </c>
      <c r="AA460" s="275">
        <v>126.9</v>
      </c>
      <c r="AB460" s="275">
        <v>158.5</v>
      </c>
      <c r="AC460" s="275">
        <v>31.599999999999994</v>
      </c>
      <c r="AD460" s="275">
        <v>92</v>
      </c>
      <c r="AE460" s="275">
        <v>343.47826086956513</v>
      </c>
      <c r="AF460" s="281" t="str">
        <f t="shared" si="425"/>
        <v xml:space="preserve">  </v>
      </c>
      <c r="AG460" s="250" t="s">
        <v>1773</v>
      </c>
      <c r="AH460" s="33">
        <v>126.8</v>
      </c>
      <c r="AI460" s="266">
        <v>156.6</v>
      </c>
      <c r="AJ460" s="33">
        <v>29.799999999999997</v>
      </c>
      <c r="AK460" s="33">
        <v>82</v>
      </c>
      <c r="AL460" s="33">
        <v>363.41463414634143</v>
      </c>
      <c r="AM460" s="281" t="str">
        <f t="shared" si="423"/>
        <v xml:space="preserve">  </v>
      </c>
      <c r="AN460" s="33">
        <v>357.42583680017407</v>
      </c>
      <c r="AO460" s="33">
        <v>12.119049561531792</v>
      </c>
      <c r="AP460" s="33">
        <v>3.3906473214210266</v>
      </c>
      <c r="AQ460" s="237">
        <v>3</v>
      </c>
      <c r="AR460" s="429" t="str">
        <f t="shared" si="426"/>
        <v xml:space="preserve">  </v>
      </c>
      <c r="AS460" s="498"/>
      <c r="AT460" s="662" t="s">
        <v>178</v>
      </c>
      <c r="AU460" s="662" t="s">
        <v>178</v>
      </c>
      <c r="AV460" s="662" t="s">
        <v>178</v>
      </c>
      <c r="AW460" s="661" t="s">
        <v>2720</v>
      </c>
      <c r="AX460" s="661" t="s">
        <v>2720</v>
      </c>
      <c r="AY460" s="10"/>
      <c r="AZ460" s="334"/>
      <c r="BA460" s="662" t="s">
        <v>178</v>
      </c>
      <c r="BB460" s="662" t="s">
        <v>178</v>
      </c>
      <c r="BC460" s="662" t="s">
        <v>178</v>
      </c>
      <c r="BD460" s="661" t="s">
        <v>2720</v>
      </c>
      <c r="BE460" s="661" t="s">
        <v>2720</v>
      </c>
      <c r="BF460" s="10"/>
      <c r="BG460" s="334"/>
      <c r="BH460" s="852" t="s">
        <v>178</v>
      </c>
      <c r="BI460" s="67" t="s">
        <v>1773</v>
      </c>
      <c r="BJ460" s="227">
        <v>6.0790333263642085</v>
      </c>
      <c r="BK460" s="227"/>
      <c r="BL460" s="28">
        <v>0.13681230945258943</v>
      </c>
      <c r="BM460" s="28">
        <v>0.40842180076919016</v>
      </c>
      <c r="BN460" s="31" t="str">
        <f t="shared" si="405"/>
        <v xml:space="preserve">  </v>
      </c>
      <c r="BP460" s="417" t="s">
        <v>1773</v>
      </c>
      <c r="BQ460" s="716">
        <v>5.608852948226354E-2</v>
      </c>
      <c r="BS460" s="715">
        <v>3.0767736999067459E-3</v>
      </c>
      <c r="BT460" s="715">
        <v>7.610020801207062E-3</v>
      </c>
      <c r="BU460" s="31" t="str">
        <f t="shared" si="418"/>
        <v xml:space="preserve">  </v>
      </c>
      <c r="BV460" s="520"/>
      <c r="BW460" s="31">
        <f t="shared" si="419"/>
        <v>0.92265540376317312</v>
      </c>
      <c r="BX460" s="336"/>
      <c r="BY460" s="33">
        <v>286.3200794023399</v>
      </c>
      <c r="BZ460" s="31"/>
      <c r="CA460" s="33">
        <v>0.97501855483106437</v>
      </c>
      <c r="CB460" s="33">
        <v>2.9672354016333822</v>
      </c>
      <c r="CC460" s="237"/>
      <c r="CD460" s="498"/>
      <c r="CE460" s="31">
        <v>104.61695208931656</v>
      </c>
      <c r="CF460" s="457"/>
      <c r="CG460" s="275">
        <v>1.1214123725622085</v>
      </c>
      <c r="CH460" s="275">
        <v>3.412749916613437</v>
      </c>
      <c r="CJ460" s="658"/>
      <c r="CK460" s="227">
        <v>1.7760046842430119</v>
      </c>
      <c r="CL460" s="227"/>
      <c r="CM460" s="28"/>
      <c r="CN460" s="28"/>
      <c r="CO460" s="31" t="str">
        <f t="shared" si="427"/>
        <v xml:space="preserve">  </v>
      </c>
      <c r="CP460" s="337"/>
      <c r="CQ460" s="28">
        <v>0.61001900023999089</v>
      </c>
      <c r="CR460" s="28"/>
      <c r="CS460" s="28"/>
      <c r="CT460" s="28"/>
      <c r="CU460" s="31" t="str">
        <f t="shared" si="403"/>
        <v xml:space="preserve">  </v>
      </c>
      <c r="CW460" s="336">
        <f t="shared" si="420"/>
        <v>0.62028645980757502</v>
      </c>
      <c r="CX460" s="227">
        <v>4.1090951221430627</v>
      </c>
      <c r="CY460" s="227"/>
      <c r="CZ460" s="227">
        <v>0.52528907980730521</v>
      </c>
      <c r="DA460" s="227">
        <v>0.12669841408536853</v>
      </c>
      <c r="DB460" s="675" t="str">
        <f t="shared" si="414"/>
        <v xml:space="preserve">  </v>
      </c>
      <c r="DC460" s="519"/>
      <c r="DD460" s="28">
        <v>1.4933053004861372</v>
      </c>
      <c r="DE460" s="28"/>
      <c r="DF460" s="28">
        <v>0.69660149175604924</v>
      </c>
      <c r="DG460" s="28">
        <v>0.16801853997682506</v>
      </c>
      <c r="DH460" s="801" t="str">
        <f t="shared" si="415"/>
        <v xml:space="preserve">  </v>
      </c>
      <c r="DI460" s="335"/>
      <c r="DJ460" s="31">
        <f t="shared" si="421"/>
        <v>1.4351403962727045</v>
      </c>
      <c r="DK460" s="550">
        <f t="shared" si="422"/>
        <v>1.4274027972170611</v>
      </c>
      <c r="DL460" s="67"/>
    </row>
    <row r="461" spans="1:116" ht="30" x14ac:dyDescent="0.25">
      <c r="A461" s="536" t="s">
        <v>2469</v>
      </c>
      <c r="B461" s="417" t="s">
        <v>1886</v>
      </c>
      <c r="C461" s="419" t="s">
        <v>584</v>
      </c>
      <c r="D461" s="419">
        <v>9</v>
      </c>
      <c r="E461" s="213">
        <v>1701656</v>
      </c>
      <c r="F461" s="421">
        <v>1</v>
      </c>
      <c r="G461" s="420">
        <v>11452800</v>
      </c>
      <c r="H461" s="420">
        <v>201701111600</v>
      </c>
      <c r="I461" s="420"/>
      <c r="J461" s="420"/>
      <c r="K461" s="663" t="s">
        <v>1654</v>
      </c>
      <c r="L461" s="163" t="s">
        <v>1660</v>
      </c>
      <c r="M461" s="419"/>
      <c r="N461" s="419"/>
      <c r="O461" s="419"/>
      <c r="P461" s="117">
        <v>42746</v>
      </c>
      <c r="Q461" s="112">
        <v>0.66666666666666663</v>
      </c>
      <c r="R461" s="419" t="s">
        <v>1775</v>
      </c>
      <c r="S461" s="250" t="s">
        <v>1775</v>
      </c>
      <c r="T461" s="250">
        <v>127.7</v>
      </c>
      <c r="U461" s="31">
        <v>177.4</v>
      </c>
      <c r="V461" s="250">
        <v>49.7</v>
      </c>
      <c r="W461" s="31">
        <v>50</v>
      </c>
      <c r="X461" s="31">
        <v>994</v>
      </c>
      <c r="Y461" s="281" t="str">
        <f t="shared" si="424"/>
        <v xml:space="preserve">  </v>
      </c>
      <c r="Z461" s="250" t="s">
        <v>1775</v>
      </c>
      <c r="AA461" s="275">
        <v>127.6</v>
      </c>
      <c r="AB461" s="275">
        <v>199.5</v>
      </c>
      <c r="AC461" s="275">
        <v>71.900000000000006</v>
      </c>
      <c r="AD461" s="275">
        <v>74</v>
      </c>
      <c r="AE461" s="275">
        <v>971.62162162162178</v>
      </c>
      <c r="AF461" s="281" t="str">
        <f t="shared" si="425"/>
        <v xml:space="preserve">  </v>
      </c>
      <c r="AG461" s="250" t="s">
        <v>1775</v>
      </c>
      <c r="AH461" s="33">
        <v>128.5</v>
      </c>
      <c r="AI461" s="266">
        <v>182.10000000000002</v>
      </c>
      <c r="AJ461" s="33">
        <v>53.600000000000023</v>
      </c>
      <c r="AK461" s="33">
        <v>54</v>
      </c>
      <c r="AL461" s="33">
        <v>992.59259259259306</v>
      </c>
      <c r="AM461" s="281" t="str">
        <f t="shared" si="423"/>
        <v xml:space="preserve">  </v>
      </c>
      <c r="AN461" s="33">
        <v>986.07140473807158</v>
      </c>
      <c r="AO461" s="33">
        <v>12.533649627579948</v>
      </c>
      <c r="AP461" s="33">
        <v>1.2710691707878132</v>
      </c>
      <c r="AQ461" s="237">
        <v>3</v>
      </c>
      <c r="AR461" s="429" t="str">
        <f t="shared" si="426"/>
        <v xml:space="preserve">  </v>
      </c>
      <c r="AS461" s="498"/>
      <c r="AT461" s="662" t="s">
        <v>178</v>
      </c>
      <c r="AU461" s="662" t="s">
        <v>178</v>
      </c>
      <c r="AV461" s="662" t="s">
        <v>178</v>
      </c>
      <c r="AW461" s="661" t="s">
        <v>2720</v>
      </c>
      <c r="AX461" s="661" t="s">
        <v>2720</v>
      </c>
      <c r="AY461" s="10"/>
      <c r="AZ461" s="334"/>
      <c r="BA461" s="662" t="s">
        <v>178</v>
      </c>
      <c r="BB461" s="662" t="s">
        <v>178</v>
      </c>
      <c r="BC461" s="662" t="s">
        <v>178</v>
      </c>
      <c r="BD461" s="661" t="s">
        <v>2720</v>
      </c>
      <c r="BE461" s="661" t="s">
        <v>2720</v>
      </c>
      <c r="BF461" s="10"/>
      <c r="BG461" s="334"/>
      <c r="BH461" s="852" t="s">
        <v>178</v>
      </c>
      <c r="BI461" s="67" t="s">
        <v>1775</v>
      </c>
      <c r="BJ461" s="227">
        <v>8.634245727733278</v>
      </c>
      <c r="BK461" s="227"/>
      <c r="BL461" s="28">
        <v>0.13681230945258943</v>
      </c>
      <c r="BM461" s="28">
        <v>0.40842180076919016</v>
      </c>
      <c r="BN461" s="31" t="str">
        <f t="shared" si="405"/>
        <v xml:space="preserve">  </v>
      </c>
      <c r="BP461" s="417" t="s">
        <v>1775</v>
      </c>
      <c r="BQ461" s="716">
        <v>3.7675190780919375E-2</v>
      </c>
      <c r="BS461" s="715">
        <v>3.0767736999067459E-3</v>
      </c>
      <c r="BT461" s="715">
        <v>7.610020801207062E-3</v>
      </c>
      <c r="BU461" s="31" t="str">
        <f t="shared" si="418"/>
        <v xml:space="preserve">  </v>
      </c>
      <c r="BV461" s="520"/>
      <c r="BW461" s="31">
        <f t="shared" si="419"/>
        <v>0.43634605695673345</v>
      </c>
      <c r="BX461" s="336"/>
      <c r="BY461" s="33">
        <v>217.72677820226346</v>
      </c>
      <c r="BZ461" s="31"/>
      <c r="CA461" s="33">
        <v>0.97501855483106437</v>
      </c>
      <c r="CB461" s="33">
        <v>2.9672354016333822</v>
      </c>
      <c r="CC461" s="237"/>
      <c r="CD461" s="498"/>
      <c r="CE461" s="31">
        <v>216.42041753304986</v>
      </c>
      <c r="CF461" s="457"/>
      <c r="CG461" s="275">
        <v>1.1214123725622085</v>
      </c>
      <c r="CH461" s="275">
        <v>3.412749916613437</v>
      </c>
      <c r="CJ461" s="658"/>
      <c r="CK461" s="28">
        <v>0.84456171126335278</v>
      </c>
      <c r="CL461" s="227"/>
      <c r="CM461" s="28"/>
      <c r="CN461" s="28"/>
      <c r="CO461" s="31" t="str">
        <f t="shared" si="427"/>
        <v xml:space="preserve">  </v>
      </c>
      <c r="CP461" s="337"/>
      <c r="CQ461" s="28">
        <v>0.82059441945723077</v>
      </c>
      <c r="CR461" s="28"/>
      <c r="CS461" s="28"/>
      <c r="CT461" s="28"/>
      <c r="CU461" s="31" t="str">
        <f t="shared" si="403"/>
        <v xml:space="preserve">  </v>
      </c>
      <c r="CW461" s="336">
        <f t="shared" si="420"/>
        <v>0.38789978809072956</v>
      </c>
      <c r="CX461" s="227">
        <v>3.6516570736708531</v>
      </c>
      <c r="CY461" s="227"/>
      <c r="CZ461" s="227">
        <v>0.52528907980730521</v>
      </c>
      <c r="DA461" s="227">
        <v>0.12669841408536853</v>
      </c>
      <c r="DB461" s="675" t="str">
        <f t="shared" si="414"/>
        <v xml:space="preserve">  </v>
      </c>
      <c r="DC461" s="519"/>
      <c r="DD461" s="28">
        <v>3.6246077620140333</v>
      </c>
      <c r="DE461" s="28"/>
      <c r="DF461" s="28">
        <v>0.69660149175604924</v>
      </c>
      <c r="DG461" s="28">
        <v>0.16801853997682506</v>
      </c>
      <c r="DH461" s="801" t="str">
        <f t="shared" si="415"/>
        <v xml:space="preserve">  </v>
      </c>
      <c r="DI461" s="335"/>
      <c r="DJ461" s="31">
        <f t="shared" si="421"/>
        <v>1.6771740728549902</v>
      </c>
      <c r="DK461" s="550">
        <f t="shared" si="422"/>
        <v>1.6747993573483031</v>
      </c>
      <c r="DL461" s="67"/>
    </row>
    <row r="462" spans="1:116" ht="15" x14ac:dyDescent="0.25">
      <c r="A462" s="536" t="s">
        <v>2470</v>
      </c>
      <c r="B462" s="417" t="s">
        <v>1887</v>
      </c>
      <c r="C462" s="419" t="s">
        <v>584</v>
      </c>
      <c r="D462" s="419">
        <v>9</v>
      </c>
      <c r="E462" s="213">
        <v>1701664</v>
      </c>
      <c r="F462" s="421">
        <v>1</v>
      </c>
      <c r="G462" s="420">
        <v>11452900</v>
      </c>
      <c r="H462" s="420">
        <v>201701111640</v>
      </c>
      <c r="I462" s="420"/>
      <c r="J462" s="420"/>
      <c r="K462" s="663" t="s">
        <v>1088</v>
      </c>
      <c r="L462" s="163" t="s">
        <v>729</v>
      </c>
      <c r="M462" s="419"/>
      <c r="N462" s="419"/>
      <c r="O462" s="419"/>
      <c r="P462" s="117">
        <v>42746</v>
      </c>
      <c r="Q462" s="112">
        <v>0.69444444444444453</v>
      </c>
      <c r="R462" s="419" t="s">
        <v>1776</v>
      </c>
      <c r="S462" s="250" t="s">
        <v>1776</v>
      </c>
      <c r="T462" s="250">
        <v>127.3</v>
      </c>
      <c r="U462" s="31">
        <v>207.2</v>
      </c>
      <c r="V462" s="250">
        <v>79.899999999999991</v>
      </c>
      <c r="W462" s="31">
        <v>50</v>
      </c>
      <c r="X462" s="31">
        <v>1597.9999999999998</v>
      </c>
      <c r="Y462" s="281" t="str">
        <f t="shared" si="424"/>
        <v xml:space="preserve">  </v>
      </c>
      <c r="Z462" s="250" t="s">
        <v>1776</v>
      </c>
      <c r="AA462" s="275">
        <v>128.80000000000001</v>
      </c>
      <c r="AB462" s="275">
        <v>209.7</v>
      </c>
      <c r="AC462" s="275">
        <v>80.899999999999977</v>
      </c>
      <c r="AD462" s="275">
        <v>48</v>
      </c>
      <c r="AE462" s="275">
        <v>1685.4166666666661</v>
      </c>
      <c r="AF462" s="281" t="str">
        <f t="shared" si="425"/>
        <v xml:space="preserve">  </v>
      </c>
      <c r="AG462" s="250" t="s">
        <v>1776</v>
      </c>
      <c r="AH462" s="33">
        <v>128.4</v>
      </c>
      <c r="AI462" s="266">
        <v>209.2</v>
      </c>
      <c r="AJ462" s="33">
        <v>80.799999999999983</v>
      </c>
      <c r="AK462" s="33">
        <v>48</v>
      </c>
      <c r="AL462" s="33">
        <v>1683.333333333333</v>
      </c>
      <c r="AM462" s="281" t="str">
        <f t="shared" si="423"/>
        <v xml:space="preserve">  </v>
      </c>
      <c r="AN462" s="33">
        <v>1655.583333333333</v>
      </c>
      <c r="AO462" s="33">
        <v>49.879507593577593</v>
      </c>
      <c r="AP462" s="33">
        <v>3.0128056129407117</v>
      </c>
      <c r="AQ462" s="237">
        <v>3</v>
      </c>
      <c r="AR462" s="429" t="str">
        <f t="shared" si="426"/>
        <v xml:space="preserve">  </v>
      </c>
      <c r="AS462" s="498"/>
      <c r="AT462" s="662" t="s">
        <v>178</v>
      </c>
      <c r="AU462" s="662" t="s">
        <v>178</v>
      </c>
      <c r="AV462" s="662" t="s">
        <v>178</v>
      </c>
      <c r="AW462" s="661" t="s">
        <v>2720</v>
      </c>
      <c r="AX462" s="661" t="s">
        <v>2720</v>
      </c>
      <c r="AY462" s="10"/>
      <c r="AZ462" s="334"/>
      <c r="BA462" s="662" t="s">
        <v>178</v>
      </c>
      <c r="BB462" s="662" t="s">
        <v>178</v>
      </c>
      <c r="BC462" s="662" t="s">
        <v>178</v>
      </c>
      <c r="BD462" s="661" t="s">
        <v>2720</v>
      </c>
      <c r="BE462" s="661" t="s">
        <v>2720</v>
      </c>
      <c r="BF462" s="10"/>
      <c r="BG462" s="334"/>
      <c r="BH462" s="852" t="s">
        <v>178</v>
      </c>
      <c r="BI462" s="67" t="s">
        <v>1776</v>
      </c>
      <c r="BJ462" s="227">
        <v>8.3539193236601381</v>
      </c>
      <c r="BK462" s="227"/>
      <c r="BL462" s="28">
        <v>0.13681230945258943</v>
      </c>
      <c r="BM462" s="28">
        <v>0.40842180076919016</v>
      </c>
      <c r="BN462" s="31" t="str">
        <f t="shared" si="405"/>
        <v xml:space="preserve">  </v>
      </c>
      <c r="BP462" s="417" t="s">
        <v>1776</v>
      </c>
      <c r="BQ462" s="716">
        <v>4.6782366613502602E-2</v>
      </c>
      <c r="BS462" s="715">
        <v>3.0767736999067459E-3</v>
      </c>
      <c r="BT462" s="715">
        <v>7.610020801207062E-3</v>
      </c>
      <c r="BU462" s="31" t="str">
        <f t="shared" si="418"/>
        <v xml:space="preserve">  </v>
      </c>
      <c r="BV462" s="520"/>
      <c r="BW462" s="31">
        <f t="shared" si="419"/>
        <v>0.56000500843962719</v>
      </c>
      <c r="BX462" s="336"/>
      <c r="BY462" s="33">
        <v>266.91873045062164</v>
      </c>
      <c r="BZ462" s="31"/>
      <c r="CA462" s="33">
        <v>0.97501855483106437</v>
      </c>
      <c r="CB462" s="33">
        <v>2.9672354016333822</v>
      </c>
      <c r="CC462" s="237"/>
      <c r="CD462" s="498"/>
      <c r="CE462" s="31">
        <v>426.53613126009321</v>
      </c>
      <c r="CF462" s="457"/>
      <c r="CG462" s="275">
        <v>1.1214123725622085</v>
      </c>
      <c r="CH462" s="275">
        <v>3.412749916613437</v>
      </c>
      <c r="CJ462" s="658"/>
      <c r="CK462" s="28">
        <v>0.92969737059231805</v>
      </c>
      <c r="CL462" s="227"/>
      <c r="CM462" s="28"/>
      <c r="CN462" s="28"/>
      <c r="CO462" s="31" t="str">
        <f t="shared" si="427"/>
        <v xml:space="preserve">  </v>
      </c>
      <c r="CP462" s="337"/>
      <c r="CQ462" s="28">
        <v>1.5669274433524694</v>
      </c>
      <c r="CR462" s="28"/>
      <c r="CS462" s="28"/>
      <c r="CT462" s="28"/>
      <c r="CU462" s="31" t="str">
        <f t="shared" si="403"/>
        <v xml:space="preserve">  </v>
      </c>
      <c r="CW462" s="336">
        <f t="shared" si="420"/>
        <v>0.34830728028069446</v>
      </c>
      <c r="CX462" s="227">
        <v>3.6156801566888763</v>
      </c>
      <c r="CY462" s="227"/>
      <c r="CZ462" s="227">
        <v>0.52528907980730521</v>
      </c>
      <c r="DA462" s="227">
        <v>0.12669841408536853</v>
      </c>
      <c r="DB462" s="675" t="str">
        <f t="shared" si="414"/>
        <v xml:space="preserve">  </v>
      </c>
      <c r="DC462" s="519"/>
      <c r="DD462" s="28">
        <v>6.0863949304262741</v>
      </c>
      <c r="DE462" s="28"/>
      <c r="DF462" s="28">
        <v>0.69660149175604924</v>
      </c>
      <c r="DG462" s="28">
        <v>0.16801853997682506</v>
      </c>
      <c r="DH462" s="801" t="str">
        <f t="shared" si="415"/>
        <v xml:space="preserve">  </v>
      </c>
      <c r="DI462" s="335"/>
      <c r="DJ462" s="31">
        <f t="shared" si="421"/>
        <v>1.3545996380938712</v>
      </c>
      <c r="DK462" s="550">
        <f t="shared" si="422"/>
        <v>1.4269353717926683</v>
      </c>
      <c r="DL462" s="67"/>
    </row>
    <row r="463" spans="1:116" ht="15" x14ac:dyDescent="0.25">
      <c r="A463" s="536" t="s">
        <v>2471</v>
      </c>
      <c r="B463" s="417" t="s">
        <v>1888</v>
      </c>
      <c r="C463" s="419" t="s">
        <v>584</v>
      </c>
      <c r="D463" s="419">
        <v>9</v>
      </c>
      <c r="E463" s="213">
        <v>1701637</v>
      </c>
      <c r="F463" s="421">
        <v>1</v>
      </c>
      <c r="G463" s="420">
        <v>11452500</v>
      </c>
      <c r="H463" s="420">
        <v>201701141210</v>
      </c>
      <c r="I463" s="420"/>
      <c r="J463" s="420"/>
      <c r="K463" s="663" t="s">
        <v>1737</v>
      </c>
      <c r="L463" s="163" t="s">
        <v>951</v>
      </c>
      <c r="M463" s="419"/>
      <c r="N463" s="419"/>
      <c r="O463" s="419"/>
      <c r="P463" s="117">
        <v>42749</v>
      </c>
      <c r="Q463" s="112">
        <v>0.50694444444444442</v>
      </c>
      <c r="R463" s="419" t="s">
        <v>1777</v>
      </c>
      <c r="S463" s="250" t="s">
        <v>1777</v>
      </c>
      <c r="T463" s="250">
        <v>129.5</v>
      </c>
      <c r="U463" s="31">
        <v>172.1</v>
      </c>
      <c r="V463" s="250">
        <v>42.599999999999994</v>
      </c>
      <c r="W463" s="31">
        <v>54</v>
      </c>
      <c r="X463" s="31">
        <v>788.8888888888888</v>
      </c>
      <c r="Y463" s="281" t="str">
        <f t="shared" si="424"/>
        <v xml:space="preserve">  </v>
      </c>
      <c r="Z463" s="250" t="s">
        <v>1777</v>
      </c>
      <c r="AA463" s="275">
        <v>126.6</v>
      </c>
      <c r="AB463" s="275">
        <v>193.8</v>
      </c>
      <c r="AC463" s="275">
        <v>67.200000000000017</v>
      </c>
      <c r="AD463" s="275">
        <v>84</v>
      </c>
      <c r="AE463" s="275">
        <v>800.00000000000011</v>
      </c>
      <c r="AF463" s="281" t="str">
        <f t="shared" si="425"/>
        <v xml:space="preserve">  </v>
      </c>
      <c r="AG463" s="250" t="s">
        <v>1777</v>
      </c>
      <c r="AH463" s="33">
        <v>129.4</v>
      </c>
      <c r="AI463" s="266">
        <v>165.9</v>
      </c>
      <c r="AJ463" s="33">
        <v>36.5</v>
      </c>
      <c r="AK463" s="33">
        <v>46</v>
      </c>
      <c r="AL463" s="33">
        <v>793.47826086956525</v>
      </c>
      <c r="AM463" s="281" t="str">
        <f t="shared" si="423"/>
        <v xml:space="preserve">  </v>
      </c>
      <c r="AN463" s="33">
        <v>794.12238325281805</v>
      </c>
      <c r="AO463" s="33">
        <v>5.583490643344966</v>
      </c>
      <c r="AP463" s="33">
        <v>0.70310203579382002</v>
      </c>
      <c r="AQ463" s="237">
        <v>3</v>
      </c>
      <c r="AR463" s="429" t="str">
        <f t="shared" si="426"/>
        <v xml:space="preserve">  </v>
      </c>
      <c r="AS463" s="498"/>
      <c r="AT463" s="662" t="s">
        <v>178</v>
      </c>
      <c r="AU463" s="662" t="s">
        <v>178</v>
      </c>
      <c r="AV463" s="662" t="s">
        <v>178</v>
      </c>
      <c r="AW463" s="661" t="s">
        <v>2720</v>
      </c>
      <c r="AX463" s="661" t="s">
        <v>2720</v>
      </c>
      <c r="AY463" s="10"/>
      <c r="AZ463" s="334"/>
      <c r="BA463" s="662" t="s">
        <v>178</v>
      </c>
      <c r="BB463" s="662" t="s">
        <v>178</v>
      </c>
      <c r="BC463" s="662" t="s">
        <v>178</v>
      </c>
      <c r="BD463" s="661" t="s">
        <v>2720</v>
      </c>
      <c r="BE463" s="661" t="s">
        <v>2720</v>
      </c>
      <c r="BF463" s="10"/>
      <c r="BG463" s="334"/>
      <c r="BH463" s="852" t="s">
        <v>178</v>
      </c>
      <c r="BI463" s="67" t="s">
        <v>1777</v>
      </c>
      <c r="BJ463" s="227">
        <v>2.4876564905202883</v>
      </c>
      <c r="BK463" s="227"/>
      <c r="BL463" s="28">
        <v>0.13681230945258943</v>
      </c>
      <c r="BM463" s="28">
        <v>0.40842180076919016</v>
      </c>
      <c r="BN463" s="31" t="str">
        <f t="shared" si="405"/>
        <v xml:space="preserve">  </v>
      </c>
      <c r="BP463" s="417" t="s">
        <v>1777</v>
      </c>
      <c r="BQ463" s="716">
        <v>2.6965129841244995E-2</v>
      </c>
      <c r="BS463" s="715">
        <v>3.0767736999067459E-3</v>
      </c>
      <c r="BT463" s="715">
        <v>7.610020801207062E-3</v>
      </c>
      <c r="BU463" s="31" t="str">
        <f t="shared" si="418"/>
        <v xml:space="preserve">  </v>
      </c>
      <c r="BV463" s="520"/>
      <c r="BW463" s="31">
        <f t="shared" si="419"/>
        <v>1.0839571276822586</v>
      </c>
      <c r="BX463" s="336"/>
      <c r="BY463" s="33">
        <v>852.89623817113011</v>
      </c>
      <c r="BZ463" s="31"/>
      <c r="CA463" s="33">
        <v>0.97501855483106437</v>
      </c>
      <c r="CB463" s="33">
        <v>2.9672354016333822</v>
      </c>
      <c r="CC463" s="237"/>
      <c r="CD463" s="498"/>
      <c r="CE463" s="49">
        <v>672.84036566833595</v>
      </c>
      <c r="CF463" s="457"/>
      <c r="CG463" s="275">
        <v>1.1214123725622085</v>
      </c>
      <c r="CH463" s="275">
        <v>3.412749916613437</v>
      </c>
      <c r="CJ463" s="658"/>
      <c r="CK463" s="28">
        <v>0.8700220365356488</v>
      </c>
      <c r="CL463" s="227">
        <v>6.9753953366561983E-3</v>
      </c>
      <c r="CM463" s="28"/>
      <c r="CN463" s="28"/>
      <c r="CO463" s="31" t="str">
        <f t="shared" si="427"/>
        <v xml:space="preserve">  </v>
      </c>
      <c r="CP463" s="337"/>
      <c r="CQ463" s="28">
        <v>0.69601762922851917</v>
      </c>
      <c r="CR463" s="28">
        <v>5.5803162693249253E-3</v>
      </c>
      <c r="CS463" s="28"/>
      <c r="CT463" s="28"/>
      <c r="CU463" s="31" t="str">
        <f t="shared" si="403"/>
        <v xml:space="preserve">  </v>
      </c>
      <c r="CW463" s="336">
        <f t="shared" si="420"/>
        <v>0.10200795801388943</v>
      </c>
      <c r="CX463" s="227">
        <v>3.325881252900682</v>
      </c>
      <c r="CY463" s="227"/>
      <c r="CZ463" s="227">
        <v>0.52528907980730521</v>
      </c>
      <c r="DA463" s="227">
        <v>0.12669841408536853</v>
      </c>
      <c r="DB463" s="675" t="str">
        <f t="shared" si="414"/>
        <v xml:space="preserve">  </v>
      </c>
      <c r="DC463" s="519"/>
      <c r="DD463" s="28">
        <v>2.6390144724103237</v>
      </c>
      <c r="DE463" s="28"/>
      <c r="DF463" s="28">
        <v>0.69660149175604924</v>
      </c>
      <c r="DG463" s="28">
        <v>0.16801853997682506</v>
      </c>
      <c r="DH463" s="801" t="str">
        <f t="shared" si="415"/>
        <v xml:space="preserve">  </v>
      </c>
      <c r="DI463" s="335"/>
      <c r="DJ463" s="31">
        <f t="shared" si="421"/>
        <v>0.38995145060463471</v>
      </c>
      <c r="DK463" s="550">
        <f t="shared" si="422"/>
        <v>0.39221999854140388</v>
      </c>
      <c r="DL463" s="67"/>
    </row>
    <row r="464" spans="1:116" ht="15" x14ac:dyDescent="0.25">
      <c r="A464" s="536" t="s">
        <v>2472</v>
      </c>
      <c r="B464" s="417" t="s">
        <v>1889</v>
      </c>
      <c r="C464" s="419" t="s">
        <v>584</v>
      </c>
      <c r="D464" s="419">
        <v>9</v>
      </c>
      <c r="E464" s="213">
        <v>1701624</v>
      </c>
      <c r="F464" s="421">
        <v>1</v>
      </c>
      <c r="G464" s="420">
        <v>11451800</v>
      </c>
      <c r="H464" s="420">
        <v>201701141300</v>
      </c>
      <c r="I464" s="420"/>
      <c r="J464" s="420"/>
      <c r="K464" s="663" t="s">
        <v>1655</v>
      </c>
      <c r="L464" s="163" t="s">
        <v>1656</v>
      </c>
      <c r="M464" s="419"/>
      <c r="N464" s="419"/>
      <c r="O464" s="419"/>
      <c r="P464" s="117">
        <v>42749</v>
      </c>
      <c r="Q464" s="112">
        <v>0.54166666666666663</v>
      </c>
      <c r="R464" s="419" t="s">
        <v>1716</v>
      </c>
      <c r="S464" s="250" t="s">
        <v>1716</v>
      </c>
      <c r="T464" s="250">
        <v>125.5</v>
      </c>
      <c r="U464" s="31">
        <v>183</v>
      </c>
      <c r="V464" s="250">
        <v>57.5</v>
      </c>
      <c r="W464" s="31">
        <v>108</v>
      </c>
      <c r="X464" s="31">
        <v>532.40740740740739</v>
      </c>
      <c r="Y464" s="281" t="str">
        <f t="shared" si="424"/>
        <v xml:space="preserve">  </v>
      </c>
      <c r="Z464" s="250" t="s">
        <v>1716</v>
      </c>
      <c r="AA464" s="275">
        <v>127.6</v>
      </c>
      <c r="AB464" s="275">
        <v>197.1</v>
      </c>
      <c r="AC464" s="275">
        <v>69.5</v>
      </c>
      <c r="AD464" s="275">
        <v>130</v>
      </c>
      <c r="AE464" s="275">
        <v>534.61538461538464</v>
      </c>
      <c r="AF464" s="281" t="str">
        <f t="shared" si="425"/>
        <v xml:space="preserve">  </v>
      </c>
      <c r="AG464" s="250" t="s">
        <v>1716</v>
      </c>
      <c r="AH464" s="33">
        <v>128.19999999999999</v>
      </c>
      <c r="AI464" s="266">
        <v>187.5</v>
      </c>
      <c r="AJ464" s="33">
        <v>59.300000000000011</v>
      </c>
      <c r="AK464" s="33">
        <v>108</v>
      </c>
      <c r="AL464" s="33">
        <v>549.07407407407413</v>
      </c>
      <c r="AM464" s="281" t="str">
        <f t="shared" si="423"/>
        <v xml:space="preserve">  </v>
      </c>
      <c r="AN464" s="33">
        <v>538.69895536562206</v>
      </c>
      <c r="AO464" s="33">
        <v>9.0526850712145617</v>
      </c>
      <c r="AP464" s="33">
        <v>1.6804719929464844</v>
      </c>
      <c r="AQ464" s="237">
        <v>3</v>
      </c>
      <c r="AR464" s="429" t="str">
        <f t="shared" si="426"/>
        <v xml:space="preserve">  </v>
      </c>
      <c r="AS464" s="498"/>
      <c r="AT464" s="662" t="s">
        <v>178</v>
      </c>
      <c r="AU464" s="662" t="s">
        <v>178</v>
      </c>
      <c r="AV464" s="662" t="s">
        <v>178</v>
      </c>
      <c r="AW464" s="661" t="s">
        <v>2720</v>
      </c>
      <c r="AX464" s="661" t="s">
        <v>2720</v>
      </c>
      <c r="AY464" s="10"/>
      <c r="AZ464" s="334"/>
      <c r="BA464" s="662" t="s">
        <v>178</v>
      </c>
      <c r="BB464" s="662" t="s">
        <v>178</v>
      </c>
      <c r="BC464" s="662" t="s">
        <v>178</v>
      </c>
      <c r="BD464" s="661" t="s">
        <v>2720</v>
      </c>
      <c r="BE464" s="661" t="s">
        <v>2720</v>
      </c>
      <c r="BF464" s="10"/>
      <c r="BG464" s="334"/>
      <c r="BH464" s="852" t="s">
        <v>178</v>
      </c>
      <c r="BI464" s="67" t="s">
        <v>1716</v>
      </c>
      <c r="BJ464" s="227">
        <v>1.560678906951309</v>
      </c>
      <c r="BK464" s="227"/>
      <c r="BL464" s="28">
        <v>0.13681230945258943</v>
      </c>
      <c r="BM464" s="28">
        <v>0.40842180076919016</v>
      </c>
      <c r="BN464" s="31" t="str">
        <f t="shared" si="405"/>
        <v xml:space="preserve">  </v>
      </c>
      <c r="BP464" s="417" t="s">
        <v>1716</v>
      </c>
      <c r="BQ464" s="716">
        <v>1.9410610976239542E-2</v>
      </c>
      <c r="BR464" s="716">
        <v>1.6345941919165326E-3</v>
      </c>
      <c r="BS464" s="715">
        <v>3.0767736999067459E-3</v>
      </c>
      <c r="BT464" s="715">
        <v>7.610020801207062E-3</v>
      </c>
      <c r="BU464" s="31" t="str">
        <f t="shared" si="418"/>
        <v xml:space="preserve">  </v>
      </c>
      <c r="BV464" s="520"/>
      <c r="BW464" s="31">
        <f t="shared" si="419"/>
        <v>1.2437286676832833</v>
      </c>
      <c r="BX464" s="336"/>
      <c r="BY464" s="33">
        <v>139.68775021178095</v>
      </c>
      <c r="BZ464" s="31"/>
      <c r="CA464" s="33">
        <v>0.97501855483106437</v>
      </c>
      <c r="CB464" s="33">
        <v>2.9672354016333822</v>
      </c>
      <c r="CC464" s="237"/>
      <c r="CD464" s="498"/>
      <c r="CE464" s="49">
        <v>74.370792936827812</v>
      </c>
      <c r="CF464" s="457"/>
      <c r="CG464" s="275">
        <v>1.1214123725622085</v>
      </c>
      <c r="CH464" s="275">
        <v>3.412749916613437</v>
      </c>
      <c r="CJ464" s="658"/>
      <c r="CK464" s="28">
        <v>0.70695198340961596</v>
      </c>
      <c r="CL464" s="227"/>
      <c r="CM464" s="28"/>
      <c r="CN464" s="28"/>
      <c r="CO464" s="31" t="str">
        <f t="shared" si="427"/>
        <v xml:space="preserve">  </v>
      </c>
      <c r="CP464" s="337"/>
      <c r="CQ464" s="28">
        <v>0.37794740651514092</v>
      </c>
      <c r="CR464" s="28"/>
      <c r="CS464" s="28"/>
      <c r="CT464" s="28"/>
      <c r="CU464" s="31" t="str">
        <f t="shared" ref="CU464:CU527" si="428">IF(CQ464&lt;CS464,"&lt;MDL",IF(CQ464&lt;CT464,"E, &lt;RL",IF(CQ464&gt;CT464,"  ",)))</f>
        <v xml:space="preserve">  </v>
      </c>
      <c r="CW464" s="336">
        <f t="shared" si="420"/>
        <v>0.50609447309288347</v>
      </c>
      <c r="CX464" s="227">
        <v>1.737478033474338</v>
      </c>
      <c r="CY464" s="227"/>
      <c r="CZ464" s="227">
        <v>0.52528907980730521</v>
      </c>
      <c r="DA464" s="227">
        <v>0.12669841408536853</v>
      </c>
      <c r="DB464" s="675" t="str">
        <f t="shared" si="414"/>
        <v xml:space="preserve">  </v>
      </c>
      <c r="DC464" s="519"/>
      <c r="DD464" s="28">
        <v>0.95400414245396548</v>
      </c>
      <c r="DE464" s="28"/>
      <c r="DF464" s="28">
        <v>0.69660149175604924</v>
      </c>
      <c r="DG464" s="28">
        <v>0.16801853997682506</v>
      </c>
      <c r="DH464" s="801" t="str">
        <f t="shared" si="415"/>
        <v xml:space="preserve">  </v>
      </c>
      <c r="DI464" s="335"/>
      <c r="DJ464" s="31">
        <f t="shared" si="421"/>
        <v>1.243829921263778</v>
      </c>
      <c r="DK464" s="550">
        <f t="shared" si="422"/>
        <v>1.2827672057555142</v>
      </c>
      <c r="DL464" s="67"/>
    </row>
    <row r="465" spans="1:116" ht="30" x14ac:dyDescent="0.25">
      <c r="A465" s="536" t="s">
        <v>2473</v>
      </c>
      <c r="B465" s="417" t="s">
        <v>1890</v>
      </c>
      <c r="C465" s="419" t="s">
        <v>584</v>
      </c>
      <c r="D465" s="419">
        <v>9</v>
      </c>
      <c r="E465" s="213">
        <v>1701647</v>
      </c>
      <c r="F465" s="421">
        <v>1</v>
      </c>
      <c r="G465" s="420">
        <v>11452600</v>
      </c>
      <c r="H465" s="420">
        <v>201701141400</v>
      </c>
      <c r="I465" s="420"/>
      <c r="J465" s="420"/>
      <c r="K465" s="663" t="s">
        <v>1657</v>
      </c>
      <c r="L465" s="163" t="s">
        <v>1658</v>
      </c>
      <c r="M465" s="419"/>
      <c r="N465" s="419"/>
      <c r="O465" s="419"/>
      <c r="P465" s="117">
        <v>42749</v>
      </c>
      <c r="Q465" s="112">
        <v>0.58333333333333337</v>
      </c>
      <c r="R465" s="419" t="s">
        <v>1778</v>
      </c>
      <c r="S465" s="250" t="s">
        <v>1778</v>
      </c>
      <c r="T465" s="250">
        <v>127.8</v>
      </c>
      <c r="U465" s="31">
        <v>160.80000000000001</v>
      </c>
      <c r="V465" s="250">
        <v>33.000000000000014</v>
      </c>
      <c r="W465" s="31">
        <v>48</v>
      </c>
      <c r="X465" s="31">
        <v>687.50000000000023</v>
      </c>
      <c r="Y465" s="281" t="str">
        <f t="shared" si="424"/>
        <v xml:space="preserve">  </v>
      </c>
      <c r="Z465" s="250" t="s">
        <v>1778</v>
      </c>
      <c r="AA465" s="275">
        <v>125.7</v>
      </c>
      <c r="AB465" s="275">
        <v>168.2</v>
      </c>
      <c r="AC465" s="275">
        <v>42.499999999999986</v>
      </c>
      <c r="AD465" s="275">
        <v>60</v>
      </c>
      <c r="AE465" s="275">
        <v>708.33333333333314</v>
      </c>
      <c r="AF465" s="281" t="str">
        <f t="shared" si="425"/>
        <v xml:space="preserve">  </v>
      </c>
      <c r="AG465" s="250" t="s">
        <v>1778</v>
      </c>
      <c r="AH465" s="33">
        <v>127</v>
      </c>
      <c r="AI465" s="266">
        <v>162.20000000000002</v>
      </c>
      <c r="AJ465" s="33">
        <v>35.200000000000017</v>
      </c>
      <c r="AK465" s="33">
        <v>50</v>
      </c>
      <c r="AL465" s="33">
        <v>704.00000000000034</v>
      </c>
      <c r="AM465" s="281" t="str">
        <f t="shared" si="423"/>
        <v xml:space="preserve">  </v>
      </c>
      <c r="AN465" s="33">
        <v>699.94444444444468</v>
      </c>
      <c r="AO465" s="33">
        <v>10.99284278940573</v>
      </c>
      <c r="AP465" s="33">
        <v>1.5705307580705061</v>
      </c>
      <c r="AQ465" s="237">
        <v>3</v>
      </c>
      <c r="AR465" s="429" t="str">
        <f t="shared" si="426"/>
        <v xml:space="preserve">  </v>
      </c>
      <c r="AS465" s="498"/>
      <c r="AT465" s="662" t="s">
        <v>178</v>
      </c>
      <c r="AU465" s="662" t="s">
        <v>178</v>
      </c>
      <c r="AV465" s="662" t="s">
        <v>178</v>
      </c>
      <c r="AW465" s="661" t="s">
        <v>2720</v>
      </c>
      <c r="AX465" s="661" t="s">
        <v>2720</v>
      </c>
      <c r="AY465" s="10"/>
      <c r="AZ465" s="334"/>
      <c r="BA465" s="662" t="s">
        <v>178</v>
      </c>
      <c r="BB465" s="662" t="s">
        <v>178</v>
      </c>
      <c r="BC465" s="662" t="s">
        <v>178</v>
      </c>
      <c r="BD465" s="661" t="s">
        <v>2720</v>
      </c>
      <c r="BE465" s="661" t="s">
        <v>2720</v>
      </c>
      <c r="BF465" s="10"/>
      <c r="BG465" s="334"/>
      <c r="BH465" s="852" t="s">
        <v>178</v>
      </c>
      <c r="BI465" s="67" t="s">
        <v>1778</v>
      </c>
      <c r="BJ465" s="227">
        <v>2.7383646414162133</v>
      </c>
      <c r="BK465" s="227"/>
      <c r="BL465" s="28">
        <v>0.13681230945258943</v>
      </c>
      <c r="BM465" s="28">
        <v>0.40842180076919016</v>
      </c>
      <c r="BN465" s="31" t="str">
        <f t="shared" si="405"/>
        <v xml:space="preserve">  </v>
      </c>
      <c r="BP465" s="417" t="s">
        <v>1778</v>
      </c>
      <c r="BQ465" s="716">
        <v>3.0234093898669524E-2</v>
      </c>
      <c r="BS465" s="715">
        <v>3.0767736999067459E-3</v>
      </c>
      <c r="BT465" s="715">
        <v>7.610020801207062E-3</v>
      </c>
      <c r="BU465" s="31" t="str">
        <f t="shared" si="418"/>
        <v xml:space="preserve">  </v>
      </c>
      <c r="BV465" s="520"/>
      <c r="BW465" s="31">
        <f t="shared" si="419"/>
        <v>1.1040930576372476</v>
      </c>
      <c r="BX465" s="336"/>
      <c r="BY465" s="33">
        <v>148.69395485288399</v>
      </c>
      <c r="BZ465" s="31"/>
      <c r="CA465" s="33">
        <v>0.97501855483106437</v>
      </c>
      <c r="CB465" s="33">
        <v>2.9672354016333822</v>
      </c>
      <c r="CC465" s="237"/>
      <c r="CD465" s="498"/>
      <c r="CE465" s="49">
        <v>102.2270939613578</v>
      </c>
      <c r="CF465" s="457"/>
      <c r="CG465" s="275">
        <v>1.1214123725622085</v>
      </c>
      <c r="CH465" s="275">
        <v>3.412749916613437</v>
      </c>
      <c r="CJ465" s="658"/>
      <c r="CK465" s="28">
        <v>1.0056744520281462</v>
      </c>
      <c r="CL465" s="227"/>
      <c r="CM465" s="28"/>
      <c r="CN465" s="28"/>
      <c r="CO465" s="31" t="str">
        <f t="shared" si="427"/>
        <v xml:space="preserve">  </v>
      </c>
      <c r="CP465" s="337"/>
      <c r="CQ465" s="28">
        <v>0.71235273685326994</v>
      </c>
      <c r="CR465" s="28"/>
      <c r="CS465" s="28"/>
      <c r="CT465" s="28"/>
      <c r="CU465" s="31" t="str">
        <f t="shared" si="428"/>
        <v xml:space="preserve">  </v>
      </c>
      <c r="CW465" s="336">
        <f t="shared" si="420"/>
        <v>0.67633849205446739</v>
      </c>
      <c r="CX465" s="227">
        <v>4.0283275727157184</v>
      </c>
      <c r="CY465" s="227"/>
      <c r="CZ465" s="227">
        <v>0.52528907980730521</v>
      </c>
      <c r="DA465" s="227">
        <v>0.12669841408536853</v>
      </c>
      <c r="DB465" s="675" t="str">
        <f t="shared" si="414"/>
        <v xml:space="preserve">  </v>
      </c>
      <c r="DC465" s="519"/>
      <c r="DD465" s="28">
        <v>2.8359426111918671</v>
      </c>
      <c r="DE465" s="28"/>
      <c r="DF465" s="28">
        <v>0.69660149175604924</v>
      </c>
      <c r="DG465" s="28">
        <v>0.16801853997682506</v>
      </c>
      <c r="DH465" s="801" t="str">
        <f t="shared" si="415"/>
        <v xml:space="preserve">  </v>
      </c>
      <c r="DI465" s="335"/>
      <c r="DJ465" s="31">
        <f t="shared" si="421"/>
        <v>2.7091401104377759</v>
      </c>
      <c r="DK465" s="550">
        <f t="shared" si="422"/>
        <v>2.7741594730882824</v>
      </c>
      <c r="DL465" s="67"/>
    </row>
    <row r="466" spans="1:116" ht="30" x14ac:dyDescent="0.25">
      <c r="A466" s="536" t="s">
        <v>2474</v>
      </c>
      <c r="B466" s="417" t="s">
        <v>1891</v>
      </c>
      <c r="C466" s="419" t="s">
        <v>584</v>
      </c>
      <c r="D466" s="419">
        <v>9</v>
      </c>
      <c r="E466" s="213">
        <v>1701657</v>
      </c>
      <c r="F466" s="421">
        <v>1</v>
      </c>
      <c r="G466" s="420">
        <v>11452800</v>
      </c>
      <c r="H466" s="420">
        <v>201701141530</v>
      </c>
      <c r="I466" s="420"/>
      <c r="J466" s="420"/>
      <c r="K466" s="663" t="s">
        <v>1654</v>
      </c>
      <c r="L466" s="163" t="s">
        <v>1660</v>
      </c>
      <c r="M466" s="419"/>
      <c r="N466" s="419"/>
      <c r="O466" s="419"/>
      <c r="P466" s="117">
        <v>42749</v>
      </c>
      <c r="Q466" s="112">
        <v>0.64583333333333337</v>
      </c>
      <c r="R466" s="419" t="s">
        <v>1779</v>
      </c>
      <c r="S466" s="250" t="s">
        <v>1779</v>
      </c>
      <c r="T466" s="250">
        <v>126.7</v>
      </c>
      <c r="U466" s="31">
        <v>141.1</v>
      </c>
      <c r="V466" s="250">
        <v>14.399999999999991</v>
      </c>
      <c r="W466" s="31">
        <v>64</v>
      </c>
      <c r="X466" s="31">
        <v>224.99999999999986</v>
      </c>
      <c r="Y466" s="281" t="str">
        <f t="shared" si="424"/>
        <v xml:space="preserve">  </v>
      </c>
      <c r="Z466" s="250" t="s">
        <v>1779</v>
      </c>
      <c r="AA466" s="275">
        <v>125.6</v>
      </c>
      <c r="AB466" s="275">
        <v>138.5</v>
      </c>
      <c r="AC466" s="275">
        <v>12.900000000000006</v>
      </c>
      <c r="AD466" s="275">
        <v>60</v>
      </c>
      <c r="AE466" s="275">
        <v>215.00000000000011</v>
      </c>
      <c r="AF466" s="281" t="str">
        <f t="shared" si="425"/>
        <v xml:space="preserve">  </v>
      </c>
      <c r="AG466" s="250" t="s">
        <v>1779</v>
      </c>
      <c r="AH466" s="33">
        <v>131.69999999999999</v>
      </c>
      <c r="AI466" s="266">
        <v>148</v>
      </c>
      <c r="AJ466" s="33">
        <v>16.300000000000011</v>
      </c>
      <c r="AK466" s="33">
        <v>70</v>
      </c>
      <c r="AL466" s="33">
        <v>232.857142857143</v>
      </c>
      <c r="AM466" s="281" t="str">
        <f t="shared" si="423"/>
        <v xml:space="preserve">  </v>
      </c>
      <c r="AN466" s="33">
        <v>224.28571428571433</v>
      </c>
      <c r="AO466" s="33">
        <v>8.9499743472440532</v>
      </c>
      <c r="AP466" s="33">
        <v>3.9904344223381121</v>
      </c>
      <c r="AQ466" s="237">
        <v>3</v>
      </c>
      <c r="AR466" s="429" t="str">
        <f t="shared" si="426"/>
        <v xml:space="preserve">  </v>
      </c>
      <c r="AS466" s="498"/>
      <c r="AT466" s="662" t="s">
        <v>178</v>
      </c>
      <c r="AU466" s="662" t="s">
        <v>178</v>
      </c>
      <c r="AV466" s="662" t="s">
        <v>178</v>
      </c>
      <c r="AW466" s="661" t="s">
        <v>2720</v>
      </c>
      <c r="AX466" s="661" t="s">
        <v>2720</v>
      </c>
      <c r="AY466" s="10"/>
      <c r="AZ466" s="334"/>
      <c r="BA466" s="662" t="s">
        <v>178</v>
      </c>
      <c r="BB466" s="662" t="s">
        <v>178</v>
      </c>
      <c r="BC466" s="662" t="s">
        <v>178</v>
      </c>
      <c r="BD466" s="661" t="s">
        <v>2720</v>
      </c>
      <c r="BE466" s="661" t="s">
        <v>2720</v>
      </c>
      <c r="BF466" s="10"/>
      <c r="BG466" s="334"/>
      <c r="BH466" s="852" t="s">
        <v>178</v>
      </c>
      <c r="BI466" s="67" t="s">
        <v>1779</v>
      </c>
      <c r="BJ466" s="227">
        <v>3.0282457282583812</v>
      </c>
      <c r="BK466" s="227"/>
      <c r="BL466" s="28">
        <v>0.13681230945258943</v>
      </c>
      <c r="BM466" s="28">
        <v>0.40842180076919016</v>
      </c>
      <c r="BN466" s="31" t="str">
        <f t="shared" si="405"/>
        <v xml:space="preserve">  </v>
      </c>
      <c r="BP466" s="417" t="s">
        <v>1779</v>
      </c>
      <c r="BQ466" s="716">
        <v>4.8234184232402146E-2</v>
      </c>
      <c r="BS466" s="715">
        <v>3.0767736999067459E-3</v>
      </c>
      <c r="BT466" s="715">
        <v>7.610020801207062E-3</v>
      </c>
      <c r="BU466" s="31" t="str">
        <f t="shared" si="418"/>
        <v xml:space="preserve">  </v>
      </c>
      <c r="BV466" s="520"/>
      <c r="BW466" s="31">
        <f t="shared" si="419"/>
        <v>1.5928094534172037</v>
      </c>
      <c r="BX466" s="336"/>
      <c r="BY466" s="33">
        <v>201.5069558855063</v>
      </c>
      <c r="BZ466" s="31"/>
      <c r="CA466" s="33">
        <v>0.97501855483106437</v>
      </c>
      <c r="CB466" s="33">
        <v>2.9672354016333822</v>
      </c>
      <c r="CC466" s="237"/>
      <c r="CD466" s="498"/>
      <c r="CE466" s="49">
        <v>45.339065074238889</v>
      </c>
      <c r="CF466" s="457"/>
      <c r="CG466" s="275">
        <v>1.1214123725622085</v>
      </c>
      <c r="CH466" s="275">
        <v>3.412749916613437</v>
      </c>
      <c r="CJ466" s="658"/>
      <c r="CK466" s="227">
        <v>1.1330519545580522</v>
      </c>
      <c r="CL466" s="227"/>
      <c r="CM466" s="28"/>
      <c r="CN466" s="28"/>
      <c r="CO466" s="31" t="str">
        <f t="shared" si="427"/>
        <v xml:space="preserve">  </v>
      </c>
      <c r="CP466" s="337"/>
      <c r="CQ466" s="28">
        <v>0.24360617022998163</v>
      </c>
      <c r="CR466" s="28"/>
      <c r="CS466" s="28"/>
      <c r="CT466" s="28"/>
      <c r="CU466" s="31" t="str">
        <f t="shared" si="428"/>
        <v xml:space="preserve">  </v>
      </c>
      <c r="CW466" s="336">
        <f t="shared" si="420"/>
        <v>0.56228925179229938</v>
      </c>
      <c r="CX466" s="227">
        <v>4.81898709144577</v>
      </c>
      <c r="CY466" s="227"/>
      <c r="CZ466" s="227">
        <v>0.52528907980730521</v>
      </c>
      <c r="DA466" s="227">
        <v>0.12669841408536853</v>
      </c>
      <c r="DB466" s="675" t="str">
        <f t="shared" si="414"/>
        <v xml:space="preserve">  </v>
      </c>
      <c r="DC466" s="519"/>
      <c r="DD466" s="28">
        <v>1.1221355655795158</v>
      </c>
      <c r="DE466" s="28"/>
      <c r="DF466" s="28">
        <v>0.69660149175604924</v>
      </c>
      <c r="DG466" s="28">
        <v>0.16801853997682506</v>
      </c>
      <c r="DH466" s="801" t="str">
        <f t="shared" si="415"/>
        <v xml:space="preserve">  </v>
      </c>
      <c r="DI466" s="335"/>
      <c r="DJ466" s="31">
        <f t="shared" si="421"/>
        <v>2.3914743142583412</v>
      </c>
      <c r="DK466" s="550">
        <f t="shared" si="422"/>
        <v>2.4749861157086359</v>
      </c>
      <c r="DL466" s="67"/>
    </row>
    <row r="467" spans="1:116" s="586" customFormat="1" ht="45" x14ac:dyDescent="0.25">
      <c r="A467" s="587" t="s">
        <v>2475</v>
      </c>
      <c r="B467" s="422" t="s">
        <v>1892</v>
      </c>
      <c r="C467" s="423" t="s">
        <v>584</v>
      </c>
      <c r="D467" s="423">
        <v>9</v>
      </c>
      <c r="E467" s="424">
        <v>1701669</v>
      </c>
      <c r="F467" s="425">
        <v>1</v>
      </c>
      <c r="G467" s="426">
        <v>384115121402501</v>
      </c>
      <c r="H467" s="426">
        <v>201701141540</v>
      </c>
      <c r="I467" s="426"/>
      <c r="J467" s="426"/>
      <c r="K467" s="702" t="s">
        <v>1654</v>
      </c>
      <c r="L467" s="317" t="s">
        <v>1680</v>
      </c>
      <c r="M467" s="423"/>
      <c r="N467" s="423"/>
      <c r="O467" s="423"/>
      <c r="P467" s="318">
        <v>42749</v>
      </c>
      <c r="Q467" s="319">
        <v>0.65277777777777779</v>
      </c>
      <c r="R467" s="423" t="s">
        <v>1780</v>
      </c>
      <c r="S467" s="588" t="s">
        <v>1780</v>
      </c>
      <c r="T467" s="588">
        <v>125.1</v>
      </c>
      <c r="U467" s="321">
        <v>138.19999999999999</v>
      </c>
      <c r="V467" s="588">
        <v>13.099999999999994</v>
      </c>
      <c r="W467" s="321">
        <v>64</v>
      </c>
      <c r="X467" s="321">
        <v>204.68749999999991</v>
      </c>
      <c r="Y467" s="352" t="str">
        <f t="shared" si="424"/>
        <v xml:space="preserve">  </v>
      </c>
      <c r="Z467" s="588" t="s">
        <v>1780</v>
      </c>
      <c r="AA467" s="453">
        <v>128.80000000000001</v>
      </c>
      <c r="AB467" s="453">
        <v>144</v>
      </c>
      <c r="AC467" s="453">
        <v>15.199999999999989</v>
      </c>
      <c r="AD467" s="453">
        <v>76</v>
      </c>
      <c r="AE467" s="453">
        <v>199.99999999999986</v>
      </c>
      <c r="AF467" s="352" t="str">
        <f t="shared" si="425"/>
        <v xml:space="preserve">  </v>
      </c>
      <c r="AG467" s="588" t="s">
        <v>1780</v>
      </c>
      <c r="AH467" s="322">
        <v>126.3</v>
      </c>
      <c r="AI467" s="323">
        <v>141.19999999999999</v>
      </c>
      <c r="AJ467" s="322">
        <v>14.899999999999991</v>
      </c>
      <c r="AK467" s="322">
        <v>74</v>
      </c>
      <c r="AL467" s="322">
        <v>201.35135135135124</v>
      </c>
      <c r="AM467" s="352" t="str">
        <f t="shared" si="423"/>
        <v xml:space="preserve">  </v>
      </c>
      <c r="AN467" s="322">
        <v>202.01295045045035</v>
      </c>
      <c r="AO467" s="322">
        <v>2.4127679309139296</v>
      </c>
      <c r="AP467" s="322">
        <v>1.1943629977850021</v>
      </c>
      <c r="AQ467" s="320">
        <v>3</v>
      </c>
      <c r="AR467" s="354" t="str">
        <f t="shared" si="426"/>
        <v xml:space="preserve">  </v>
      </c>
      <c r="AS467" s="502"/>
      <c r="AT467" s="736" t="s">
        <v>178</v>
      </c>
      <c r="AU467" s="736" t="s">
        <v>178</v>
      </c>
      <c r="AV467" s="736" t="s">
        <v>178</v>
      </c>
      <c r="AW467" s="737" t="s">
        <v>2720</v>
      </c>
      <c r="AX467" s="737" t="s">
        <v>2720</v>
      </c>
      <c r="AY467" s="435"/>
      <c r="AZ467" s="738"/>
      <c r="BA467" s="736" t="s">
        <v>178</v>
      </c>
      <c r="BB467" s="736" t="s">
        <v>178</v>
      </c>
      <c r="BC467" s="736" t="s">
        <v>178</v>
      </c>
      <c r="BD467" s="737" t="s">
        <v>2720</v>
      </c>
      <c r="BE467" s="737" t="s">
        <v>2720</v>
      </c>
      <c r="BF467" s="435"/>
      <c r="BG467" s="738"/>
      <c r="BH467" s="865" t="s">
        <v>178</v>
      </c>
      <c r="BI467" s="427" t="s">
        <v>1780</v>
      </c>
      <c r="BJ467" s="459">
        <v>7.8558377734173934</v>
      </c>
      <c r="BK467" s="459"/>
      <c r="BL467" s="483">
        <v>0.13681230945258943</v>
      </c>
      <c r="BM467" s="483">
        <v>0.40842180076919016</v>
      </c>
      <c r="BN467" s="321" t="str">
        <f t="shared" si="405"/>
        <v xml:space="preserve">  </v>
      </c>
      <c r="BO467" s="584"/>
      <c r="BP467" s="422" t="s">
        <v>1780</v>
      </c>
      <c r="BQ467" s="734">
        <v>7.2116137256178311E-2</v>
      </c>
      <c r="BR467" s="734"/>
      <c r="BS467" s="509">
        <v>3.0767736999067459E-3</v>
      </c>
      <c r="BT467" s="509">
        <v>7.610020801207062E-3</v>
      </c>
      <c r="BU467" s="321" t="str">
        <f t="shared" si="418"/>
        <v xml:space="preserve">  </v>
      </c>
      <c r="BV467" s="584"/>
      <c r="BW467" s="321">
        <f t="shared" si="419"/>
        <v>0.91799422717466372</v>
      </c>
      <c r="BX467" s="769"/>
      <c r="BY467" s="322">
        <v>247.89369470389218</v>
      </c>
      <c r="BZ467" s="321"/>
      <c r="CA467" s="33">
        <v>0.97501855483106437</v>
      </c>
      <c r="CB467" s="33">
        <v>2.9672354016333822</v>
      </c>
      <c r="CC467" s="320"/>
      <c r="CD467" s="502"/>
      <c r="CE467" s="838">
        <v>50.74074063470291</v>
      </c>
      <c r="CF467" s="458"/>
      <c r="CG467" s="275">
        <v>1.1214123725622085</v>
      </c>
      <c r="CH467" s="275">
        <v>3.412749916613437</v>
      </c>
      <c r="CI467" s="320"/>
      <c r="CJ467" s="871"/>
      <c r="CK467" s="459">
        <v>1.9764732623769046</v>
      </c>
      <c r="CL467" s="459"/>
      <c r="CM467" s="483"/>
      <c r="CN467" s="483"/>
      <c r="CO467" s="321" t="str">
        <f t="shared" si="427"/>
        <v xml:space="preserve">  </v>
      </c>
      <c r="CP467" s="879"/>
      <c r="CQ467" s="483">
        <v>0.39529465247538065</v>
      </c>
      <c r="CR467" s="483"/>
      <c r="CS467" s="483"/>
      <c r="CT467" s="483"/>
      <c r="CU467" s="31" t="str">
        <f t="shared" si="428"/>
        <v xml:space="preserve">  </v>
      </c>
      <c r="CV467" s="609"/>
      <c r="CW467" s="769">
        <f t="shared" si="420"/>
        <v>0.79730679101692858</v>
      </c>
      <c r="CX467" s="459">
        <v>6.0933535897850497</v>
      </c>
      <c r="CY467" s="459"/>
      <c r="CZ467" s="459">
        <v>0.52528907980730521</v>
      </c>
      <c r="DA467" s="459">
        <v>0.12669841408536853</v>
      </c>
      <c r="DB467" s="675" t="str">
        <f t="shared" si="414"/>
        <v xml:space="preserve">  </v>
      </c>
      <c r="DC467" s="589"/>
      <c r="DD467" s="483">
        <v>1.226904979564827</v>
      </c>
      <c r="DE467" s="483"/>
      <c r="DF467" s="483">
        <v>0.69660149175604924</v>
      </c>
      <c r="DG467" s="483">
        <v>0.16801853997682506</v>
      </c>
      <c r="DH467" s="979" t="str">
        <f t="shared" si="415"/>
        <v xml:space="preserve">  </v>
      </c>
      <c r="DI467" s="946"/>
      <c r="DJ467" s="321">
        <f t="shared" si="421"/>
        <v>2.4580510597752521</v>
      </c>
      <c r="DK467" s="960">
        <f t="shared" si="422"/>
        <v>2.417987920983784</v>
      </c>
      <c r="DL467" s="427"/>
    </row>
    <row r="468" spans="1:116" ht="15" x14ac:dyDescent="0.25">
      <c r="A468" s="536" t="s">
        <v>2476</v>
      </c>
      <c r="B468" s="1" t="s">
        <v>1893</v>
      </c>
      <c r="C468" s="419" t="s">
        <v>584</v>
      </c>
      <c r="D468" s="419">
        <v>9</v>
      </c>
      <c r="E468" s="213">
        <v>1701638</v>
      </c>
      <c r="F468" s="421">
        <v>1</v>
      </c>
      <c r="G468" s="420">
        <v>11452500</v>
      </c>
      <c r="H468" s="420">
        <v>201701191030</v>
      </c>
      <c r="I468" s="420"/>
      <c r="J468" s="420"/>
      <c r="K468" s="663" t="s">
        <v>1737</v>
      </c>
      <c r="L468" s="163" t="s">
        <v>951</v>
      </c>
      <c r="M468" s="419"/>
      <c r="N468" s="419"/>
      <c r="O468" s="419"/>
      <c r="P468" s="117">
        <v>42754</v>
      </c>
      <c r="Q468" s="112">
        <v>0.4375</v>
      </c>
      <c r="R468" s="419" t="s">
        <v>1781</v>
      </c>
      <c r="S468" s="250" t="s">
        <v>1781</v>
      </c>
      <c r="T468" s="250">
        <v>127</v>
      </c>
      <c r="U468" s="31">
        <v>268.29999999999995</v>
      </c>
      <c r="V468" s="250">
        <v>141.29999999999995</v>
      </c>
      <c r="W468" s="31">
        <v>54</v>
      </c>
      <c r="X468" s="31">
        <v>2616.6666666666661</v>
      </c>
      <c r="Y468" s="281" t="str">
        <f t="shared" si="424"/>
        <v xml:space="preserve">  </v>
      </c>
      <c r="Z468" s="250" t="s">
        <v>1781</v>
      </c>
      <c r="AA468" s="275">
        <v>127.5</v>
      </c>
      <c r="AB468" s="275">
        <v>277.89999999999998</v>
      </c>
      <c r="AC468" s="275">
        <v>150.39999999999998</v>
      </c>
      <c r="AD468" s="275">
        <v>54</v>
      </c>
      <c r="AE468" s="275">
        <v>2785.1851851851848</v>
      </c>
      <c r="AF468" s="281" t="str">
        <f t="shared" si="425"/>
        <v xml:space="preserve">  </v>
      </c>
      <c r="AG468" s="250" t="s">
        <v>1781</v>
      </c>
      <c r="AH468" s="33">
        <v>128.19999999999999</v>
      </c>
      <c r="AI468" s="266">
        <v>220.5</v>
      </c>
      <c r="AJ468" s="33">
        <v>92.300000000000011</v>
      </c>
      <c r="AK468" s="33">
        <v>28</v>
      </c>
      <c r="AL468" s="33">
        <v>3296.4285714285716</v>
      </c>
      <c r="AM468" s="281" t="str">
        <f t="shared" si="423"/>
        <v xml:space="preserve">  </v>
      </c>
      <c r="AN468" s="33">
        <v>2899.4268077601409</v>
      </c>
      <c r="AO468" s="33">
        <v>353.98788543932193</v>
      </c>
      <c r="AP468" s="33">
        <v>12.208891926221236</v>
      </c>
      <c r="AQ468" s="237">
        <v>3</v>
      </c>
      <c r="AR468" s="429" t="str">
        <f t="shared" si="426"/>
        <v xml:space="preserve">  </v>
      </c>
      <c r="AS468" s="498"/>
      <c r="AT468" s="662" t="s">
        <v>178</v>
      </c>
      <c r="AU468" s="662" t="s">
        <v>178</v>
      </c>
      <c r="AV468" s="662" t="s">
        <v>178</v>
      </c>
      <c r="AW468" s="661" t="s">
        <v>2720</v>
      </c>
      <c r="AX468" s="661" t="s">
        <v>2720</v>
      </c>
      <c r="AY468" s="10"/>
      <c r="AZ468" s="334"/>
      <c r="BA468" s="662" t="s">
        <v>178</v>
      </c>
      <c r="BB468" s="662" t="s">
        <v>178</v>
      </c>
      <c r="BC468" s="662" t="s">
        <v>178</v>
      </c>
      <c r="BD468" s="661" t="s">
        <v>2720</v>
      </c>
      <c r="BE468" s="661" t="s">
        <v>2720</v>
      </c>
      <c r="BF468" s="10"/>
      <c r="BG468" s="334"/>
      <c r="BH468" s="852" t="s">
        <v>178</v>
      </c>
      <c r="BI468" s="67" t="s">
        <v>1781</v>
      </c>
      <c r="BJ468" s="227">
        <v>4.0165500411591486</v>
      </c>
      <c r="BK468" s="227"/>
      <c r="BL468" s="227">
        <v>0.13681230945258943</v>
      </c>
      <c r="BM468" s="227">
        <v>0.43410904383581222</v>
      </c>
      <c r="BN468" s="31" t="str">
        <f t="shared" si="405"/>
        <v xml:space="preserve">  </v>
      </c>
      <c r="BP468" s="417" t="s">
        <v>1781</v>
      </c>
      <c r="BQ468" s="716">
        <v>3.1663822243977194E-2</v>
      </c>
      <c r="BS468" s="715">
        <v>3.0737649626692803E-3</v>
      </c>
      <c r="BT468" s="715">
        <v>7.6172065375064938E-3</v>
      </c>
      <c r="BU468" s="31" t="str">
        <f t="shared" si="418"/>
        <v xml:space="preserve">  </v>
      </c>
      <c r="BV468" s="520"/>
      <c r="BW468" s="31">
        <f t="shared" si="419"/>
        <v>0.78833381682054759</v>
      </c>
      <c r="BX468" s="336"/>
      <c r="BY468" s="33">
        <v>202.02734951127505</v>
      </c>
      <c r="BZ468" s="31"/>
      <c r="CA468" s="31">
        <v>0.33428413469677903</v>
      </c>
      <c r="CB468" s="33">
        <v>2.6365548319720391</v>
      </c>
      <c r="CC468" s="31"/>
      <c r="CD468" s="336"/>
      <c r="CE468" s="457">
        <v>528.63823122116958</v>
      </c>
      <c r="CF468" s="457"/>
      <c r="CG468" s="457">
        <v>0.23374432182565055</v>
      </c>
      <c r="CH468" s="457">
        <v>1.8435805268307415</v>
      </c>
      <c r="CJ468" s="658"/>
      <c r="CK468" s="28">
        <v>0.6185278908264964</v>
      </c>
      <c r="CL468" s="227"/>
      <c r="CM468" s="227"/>
      <c r="CN468" s="227"/>
      <c r="CO468" s="31" t="str">
        <f t="shared" si="427"/>
        <v xml:space="preserve">  </v>
      </c>
      <c r="CP468" s="546"/>
      <c r="CQ468" s="28">
        <v>1.7227147181537972</v>
      </c>
      <c r="CR468" s="28"/>
      <c r="CS468" s="227"/>
      <c r="CT468" s="227"/>
      <c r="CU468" s="31" t="str">
        <f t="shared" si="428"/>
        <v xml:space="preserve">  </v>
      </c>
      <c r="CW468" s="336">
        <f t="shared" si="420"/>
        <v>0.30616047397680513</v>
      </c>
      <c r="CX468" s="227">
        <v>3.5919832444926882</v>
      </c>
      <c r="CY468" s="227"/>
      <c r="CZ468" s="227">
        <v>0.57225424489403509</v>
      </c>
      <c r="DA468" s="227">
        <v>0.13682092555331993</v>
      </c>
      <c r="DB468" s="675" t="str">
        <f t="shared" si="414"/>
        <v xml:space="preserve">  </v>
      </c>
      <c r="DC468" s="519"/>
      <c r="DD468" s="28">
        <v>11.840716195238398</v>
      </c>
      <c r="DE468" s="28"/>
      <c r="DF468" s="28">
        <v>0.39731508051541631</v>
      </c>
      <c r="DG468" s="28">
        <v>9.4994519546949222E-2</v>
      </c>
      <c r="DH468" s="801" t="str">
        <f t="shared" si="415"/>
        <v xml:space="preserve">  </v>
      </c>
      <c r="DI468" s="335"/>
      <c r="DJ468" s="31">
        <f t="shared" si="421"/>
        <v>1.7779688013440087</v>
      </c>
      <c r="DK468" s="550">
        <f t="shared" si="422"/>
        <v>2.2398524162518481</v>
      </c>
      <c r="DL468" s="67"/>
    </row>
    <row r="469" spans="1:116" ht="30" x14ac:dyDescent="0.25">
      <c r="A469" s="536" t="s">
        <v>2477</v>
      </c>
      <c r="B469" s="417" t="s">
        <v>1894</v>
      </c>
      <c r="C469" s="419" t="s">
        <v>584</v>
      </c>
      <c r="D469" s="419">
        <v>9</v>
      </c>
      <c r="E469" s="213">
        <v>1701648</v>
      </c>
      <c r="F469" s="421">
        <v>1</v>
      </c>
      <c r="G469" s="420">
        <v>11452600</v>
      </c>
      <c r="H469" s="420">
        <v>201701191120</v>
      </c>
      <c r="I469" s="420"/>
      <c r="J469" s="420"/>
      <c r="K469" s="663" t="s">
        <v>1657</v>
      </c>
      <c r="L469" s="163" t="s">
        <v>1658</v>
      </c>
      <c r="M469" s="419"/>
      <c r="N469" s="419"/>
      <c r="O469" s="419"/>
      <c r="P469" s="117">
        <v>42754</v>
      </c>
      <c r="Q469" s="112">
        <v>0.47222222222222227</v>
      </c>
      <c r="R469" s="419" t="s">
        <v>1782</v>
      </c>
      <c r="S469" s="250" t="s">
        <v>1782</v>
      </c>
      <c r="T469" s="250">
        <v>129.69999999999999</v>
      </c>
      <c r="U469" s="31">
        <v>252.5</v>
      </c>
      <c r="V469" s="250">
        <v>122.80000000000001</v>
      </c>
      <c r="W469" s="31">
        <v>46</v>
      </c>
      <c r="X469" s="31">
        <v>2669.5652173913045</v>
      </c>
      <c r="Y469" s="281" t="str">
        <f t="shared" si="424"/>
        <v xml:space="preserve">  </v>
      </c>
      <c r="Z469" s="250" t="s">
        <v>1782</v>
      </c>
      <c r="AA469" s="275">
        <v>127.7</v>
      </c>
      <c r="AB469" s="275">
        <v>230.5</v>
      </c>
      <c r="AC469" s="275">
        <v>102.8</v>
      </c>
      <c r="AD469" s="275">
        <v>44</v>
      </c>
      <c r="AE469" s="275">
        <v>2336.3636363636365</v>
      </c>
      <c r="AF469" s="281" t="str">
        <f t="shared" si="425"/>
        <v xml:space="preserve">  </v>
      </c>
      <c r="AG469" s="250" t="s">
        <v>1782</v>
      </c>
      <c r="AH469" s="33">
        <v>128</v>
      </c>
      <c r="AI469" s="266">
        <v>233.2</v>
      </c>
      <c r="AJ469" s="33">
        <v>105.19999999999999</v>
      </c>
      <c r="AK469" s="33">
        <v>40</v>
      </c>
      <c r="AL469" s="33">
        <v>2629.9999999999995</v>
      </c>
      <c r="AM469" s="281" t="str">
        <f t="shared" si="423"/>
        <v xml:space="preserve">  </v>
      </c>
      <c r="AN469" s="33">
        <v>2545.3096179183135</v>
      </c>
      <c r="AO469" s="33">
        <v>182.03068151465808</v>
      </c>
      <c r="AP469" s="33">
        <v>7.151612528126627</v>
      </c>
      <c r="AQ469" s="237">
        <v>3</v>
      </c>
      <c r="AR469" s="429" t="str">
        <f t="shared" si="426"/>
        <v xml:space="preserve">  </v>
      </c>
      <c r="AS469" s="498"/>
      <c r="AT469" s="662" t="s">
        <v>178</v>
      </c>
      <c r="AU469" s="662" t="s">
        <v>178</v>
      </c>
      <c r="AV469" s="662" t="s">
        <v>178</v>
      </c>
      <c r="AW469" s="661" t="s">
        <v>2720</v>
      </c>
      <c r="AX469" s="661" t="s">
        <v>2720</v>
      </c>
      <c r="AY469" s="10"/>
      <c r="AZ469" s="334"/>
      <c r="BA469" s="662" t="s">
        <v>178</v>
      </c>
      <c r="BB469" s="662" t="s">
        <v>178</v>
      </c>
      <c r="BC469" s="662" t="s">
        <v>178</v>
      </c>
      <c r="BD469" s="661" t="s">
        <v>2720</v>
      </c>
      <c r="BE469" s="661" t="s">
        <v>2720</v>
      </c>
      <c r="BF469" s="10"/>
      <c r="BG469" s="334"/>
      <c r="BH469" s="852" t="s">
        <v>178</v>
      </c>
      <c r="BI469" s="67" t="s">
        <v>1782</v>
      </c>
      <c r="BJ469" s="227">
        <v>3.4425725809388146</v>
      </c>
      <c r="BK469" s="227"/>
      <c r="BL469" s="227">
        <v>0.13681230945258943</v>
      </c>
      <c r="BM469" s="227">
        <v>0.43410904383581222</v>
      </c>
      <c r="BN469" s="31" t="str">
        <f t="shared" si="405"/>
        <v xml:space="preserve">  </v>
      </c>
      <c r="BP469" s="417" t="s">
        <v>1782</v>
      </c>
      <c r="BQ469" s="716">
        <v>2.3208008361346122E-2</v>
      </c>
      <c r="BS469" s="715">
        <v>3.0737649626692803E-3</v>
      </c>
      <c r="BT469" s="715">
        <v>7.6172065375064938E-3</v>
      </c>
      <c r="BU469" s="31" t="str">
        <f t="shared" si="418"/>
        <v xml:space="preserve">  </v>
      </c>
      <c r="BV469" s="520"/>
      <c r="BW469" s="31">
        <f t="shared" si="419"/>
        <v>0.67414724935202763</v>
      </c>
      <c r="BX469" s="336"/>
      <c r="BY469" s="33">
        <v>170.52776023711789</v>
      </c>
      <c r="BZ469" s="31"/>
      <c r="CA469" s="31">
        <v>0.33428413469677903</v>
      </c>
      <c r="CB469" s="33">
        <v>2.6365548319720391</v>
      </c>
      <c r="CC469" s="31"/>
      <c r="CD469" s="336"/>
      <c r="CE469" s="457">
        <v>455.23497732865388</v>
      </c>
      <c r="CF469" s="457"/>
      <c r="CG469" s="457">
        <v>0.23374432182565055</v>
      </c>
      <c r="CH469" s="457">
        <v>1.8435805268307415</v>
      </c>
      <c r="CJ469" s="658"/>
      <c r="CK469" s="28">
        <v>0.7413341422821359</v>
      </c>
      <c r="CL469" s="227"/>
      <c r="CM469" s="227"/>
      <c r="CN469" s="227"/>
      <c r="CO469" s="31" t="str">
        <f t="shared" si="427"/>
        <v xml:space="preserve">  </v>
      </c>
      <c r="CP469" s="546"/>
      <c r="CQ469" s="28">
        <v>1.7320261324228083</v>
      </c>
      <c r="CR469" s="28"/>
      <c r="CS469" s="227"/>
      <c r="CT469" s="227"/>
      <c r="CU469" s="31" t="str">
        <f t="shared" si="428"/>
        <v xml:space="preserve">  </v>
      </c>
      <c r="CW469" s="336">
        <f t="shared" si="420"/>
        <v>0.43472930228563073</v>
      </c>
      <c r="CX469" s="227">
        <v>3.6169768921634931</v>
      </c>
      <c r="CY469" s="227"/>
      <c r="CZ469" s="227">
        <v>0.57225424489403509</v>
      </c>
      <c r="DA469" s="227">
        <v>0.13682092555331993</v>
      </c>
      <c r="DB469" s="675" t="str">
        <f t="shared" ref="DB469:DB523" si="429">IF(CX469&lt;DA469,"&lt;MDL",IF(CX469&lt;CZ469,"E, &lt;RL",IF(CX469&gt;CZ469,"  ",)))</f>
        <v xml:space="preserve">  </v>
      </c>
      <c r="DC469" s="519"/>
      <c r="DD469" s="28">
        <v>9.5126492263899873</v>
      </c>
      <c r="DE469" s="28"/>
      <c r="DF469" s="28">
        <v>0.39731508051541631</v>
      </c>
      <c r="DG469" s="28">
        <v>9.4994519546949222E-2</v>
      </c>
      <c r="DH469" s="801" t="str">
        <f t="shared" ref="DH469:DH521" si="430">IF(DD469&lt;DG469,"&lt;MDL",IF(DD469&lt;DF469,"E, &lt;RL",IF(DD469&gt;DF469,"  ",)))</f>
        <v xml:space="preserve">  </v>
      </c>
      <c r="DI469" s="335"/>
      <c r="DJ469" s="31">
        <f t="shared" si="421"/>
        <v>2.1210487296227356</v>
      </c>
      <c r="DK469" s="550">
        <f t="shared" si="422"/>
        <v>2.089612991121812</v>
      </c>
      <c r="DL469" s="67"/>
    </row>
    <row r="470" spans="1:116" ht="30" x14ac:dyDescent="0.25">
      <c r="A470" s="536" t="s">
        <v>2478</v>
      </c>
      <c r="B470" s="417" t="s">
        <v>1895</v>
      </c>
      <c r="C470" s="419" t="s">
        <v>584</v>
      </c>
      <c r="D470" s="419">
        <v>9</v>
      </c>
      <c r="E470" s="213">
        <v>1701658</v>
      </c>
      <c r="F470" s="421">
        <v>1</v>
      </c>
      <c r="G470" s="420">
        <v>11452800</v>
      </c>
      <c r="H470" s="420">
        <v>201701191220</v>
      </c>
      <c r="I470" s="420"/>
      <c r="J470" s="420"/>
      <c r="K470" s="663" t="s">
        <v>1654</v>
      </c>
      <c r="L470" s="163" t="s">
        <v>1660</v>
      </c>
      <c r="M470" s="419"/>
      <c r="N470" s="419"/>
      <c r="O470" s="419"/>
      <c r="P470" s="117">
        <v>42754</v>
      </c>
      <c r="Q470" s="112">
        <v>0.51388888888888895</v>
      </c>
      <c r="R470" s="419" t="s">
        <v>1783</v>
      </c>
      <c r="S470" s="250" t="s">
        <v>1783</v>
      </c>
      <c r="T470" s="250">
        <v>128.30000000000001</v>
      </c>
      <c r="U470" s="31">
        <v>159</v>
      </c>
      <c r="V470" s="250">
        <v>30.699999999999989</v>
      </c>
      <c r="W470" s="31">
        <v>84</v>
      </c>
      <c r="X470" s="31">
        <v>365.47619047619031</v>
      </c>
      <c r="Y470" s="281" t="str">
        <f t="shared" si="424"/>
        <v xml:space="preserve">  </v>
      </c>
      <c r="Z470" s="250" t="s">
        <v>1783</v>
      </c>
      <c r="AA470" s="275">
        <v>128</v>
      </c>
      <c r="AB470" s="275">
        <v>155.70000000000002</v>
      </c>
      <c r="AC470" s="275">
        <v>27.700000000000017</v>
      </c>
      <c r="AD470" s="275">
        <v>78</v>
      </c>
      <c r="AE470" s="275">
        <v>355.12820512820537</v>
      </c>
      <c r="AF470" s="281" t="str">
        <f t="shared" si="425"/>
        <v xml:space="preserve">  </v>
      </c>
      <c r="AG470" s="250" t="s">
        <v>1783</v>
      </c>
      <c r="AH470" s="33">
        <v>128.6</v>
      </c>
      <c r="AI470" s="266">
        <v>158.70000000000002</v>
      </c>
      <c r="AJ470" s="33">
        <v>30.100000000000023</v>
      </c>
      <c r="AK470" s="33">
        <v>86</v>
      </c>
      <c r="AL470" s="33">
        <v>350.00000000000028</v>
      </c>
      <c r="AM470" s="281" t="str">
        <f t="shared" si="423"/>
        <v xml:space="preserve">  </v>
      </c>
      <c r="AN470" s="33">
        <v>356.86813186813197</v>
      </c>
      <c r="AO470" s="33">
        <v>7.883440030155775</v>
      </c>
      <c r="AP470" s="33">
        <v>2.2090624872799856</v>
      </c>
      <c r="AQ470" s="237">
        <v>3</v>
      </c>
      <c r="AR470" s="429" t="str">
        <f t="shared" si="426"/>
        <v xml:space="preserve">  </v>
      </c>
      <c r="AS470" s="498"/>
      <c r="AT470" s="662" t="s">
        <v>178</v>
      </c>
      <c r="AU470" s="662" t="s">
        <v>178</v>
      </c>
      <c r="AV470" s="662" t="s">
        <v>178</v>
      </c>
      <c r="AW470" s="661" t="s">
        <v>2720</v>
      </c>
      <c r="AX470" s="661" t="s">
        <v>2720</v>
      </c>
      <c r="AY470" s="10"/>
      <c r="AZ470" s="334"/>
      <c r="BA470" s="662" t="s">
        <v>178</v>
      </c>
      <c r="BB470" s="662" t="s">
        <v>178</v>
      </c>
      <c r="BC470" s="662" t="s">
        <v>178</v>
      </c>
      <c r="BD470" s="661" t="s">
        <v>2720</v>
      </c>
      <c r="BE470" s="661" t="s">
        <v>2720</v>
      </c>
      <c r="BF470" s="10"/>
      <c r="BG470" s="334"/>
      <c r="BH470" s="852" t="s">
        <v>178</v>
      </c>
      <c r="BI470" s="67" t="s">
        <v>1783</v>
      </c>
      <c r="BJ470" s="227">
        <v>2.2777755165334828</v>
      </c>
      <c r="BK470" s="227"/>
      <c r="BL470" s="227">
        <v>0.13681230945258943</v>
      </c>
      <c r="BM470" s="227">
        <v>0.43410904383581222</v>
      </c>
      <c r="BN470" s="31" t="str">
        <f t="shared" si="405"/>
        <v xml:space="preserve">  </v>
      </c>
      <c r="BP470" s="417" t="s">
        <v>1783</v>
      </c>
      <c r="BQ470" s="716">
        <v>2.2022613502593814E-2</v>
      </c>
      <c r="BS470" s="715">
        <v>3.0737649626692799E-3</v>
      </c>
      <c r="BT470" s="715">
        <v>7.6172065375064903E-3</v>
      </c>
      <c r="BU470" s="31" t="str">
        <f t="shared" si="418"/>
        <v xml:space="preserve">  </v>
      </c>
      <c r="BV470" s="520"/>
      <c r="BW470" s="31">
        <f t="shared" si="419"/>
        <v>0.96684740628478383</v>
      </c>
      <c r="BX470" s="336"/>
      <c r="BY470" s="33">
        <v>137.6668149326191</v>
      </c>
      <c r="BZ470" s="31"/>
      <c r="CA470" s="31">
        <v>0.33428413469677903</v>
      </c>
      <c r="CB470" s="33">
        <v>2.6365548319720391</v>
      </c>
      <c r="CC470" s="31"/>
      <c r="CD470" s="336"/>
      <c r="CE470" s="457">
        <v>50.313943076564343</v>
      </c>
      <c r="CF470" s="457"/>
      <c r="CG470" s="457">
        <v>0.23374432182565055</v>
      </c>
      <c r="CH470" s="457">
        <v>1.8435805268307415</v>
      </c>
      <c r="CJ470" s="658"/>
      <c r="CK470" s="28">
        <v>1.035948950479491</v>
      </c>
      <c r="CL470" s="227"/>
      <c r="CM470" s="227"/>
      <c r="CN470" s="227"/>
      <c r="CO470" s="31" t="str">
        <f t="shared" si="427"/>
        <v xml:space="preserve">  </v>
      </c>
      <c r="CP470" s="546"/>
      <c r="CQ470" s="28">
        <v>0.3678946913882295</v>
      </c>
      <c r="CR470" s="28"/>
      <c r="CS470" s="227"/>
      <c r="CT470" s="227"/>
      <c r="CU470" s="31" t="str">
        <f t="shared" si="428"/>
        <v xml:space="preserve">  </v>
      </c>
      <c r="CW470" s="336">
        <f t="shared" si="420"/>
        <v>0.75250448046359997</v>
      </c>
      <c r="CX470" s="227">
        <v>3.5585694468694973</v>
      </c>
      <c r="CY470" s="227"/>
      <c r="CZ470" s="227">
        <v>0.57225424489403509</v>
      </c>
      <c r="DA470" s="227">
        <v>0.13682092555331993</v>
      </c>
      <c r="DB470" s="675" t="str">
        <f t="shared" si="429"/>
        <v xml:space="preserve">  </v>
      </c>
      <c r="DC470" s="519"/>
      <c r="DD470" s="28">
        <v>1.2454993064043252</v>
      </c>
      <c r="DE470" s="28"/>
      <c r="DF470" s="28">
        <v>0.39731508051541631</v>
      </c>
      <c r="DG470" s="28">
        <v>9.4994519546949222E-2</v>
      </c>
      <c r="DH470" s="801" t="str">
        <f t="shared" si="430"/>
        <v xml:space="preserve">  </v>
      </c>
      <c r="DI470" s="335"/>
      <c r="DJ470" s="31">
        <f t="shared" si="421"/>
        <v>2.584914489821847</v>
      </c>
      <c r="DK470" s="550">
        <f t="shared" si="422"/>
        <v>2.4754555700574072</v>
      </c>
      <c r="DL470" s="67"/>
    </row>
    <row r="471" spans="1:116" ht="45" x14ac:dyDescent="0.25">
      <c r="A471" s="536" t="s">
        <v>2479</v>
      </c>
      <c r="B471" s="417" t="s">
        <v>1896</v>
      </c>
      <c r="C471" s="419" t="s">
        <v>584</v>
      </c>
      <c r="D471" s="419">
        <v>9</v>
      </c>
      <c r="E471" s="213">
        <v>1701670</v>
      </c>
      <c r="F471" s="421">
        <v>1</v>
      </c>
      <c r="G471" s="420">
        <v>384115121402501</v>
      </c>
      <c r="H471" s="420">
        <v>201701191240</v>
      </c>
      <c r="I471" s="420"/>
      <c r="J471" s="420"/>
      <c r="K471" s="663" t="s">
        <v>1654</v>
      </c>
      <c r="L471" s="163" t="s">
        <v>1680</v>
      </c>
      <c r="M471" s="419"/>
      <c r="N471" s="419"/>
      <c r="O471" s="419"/>
      <c r="P471" s="117">
        <v>42754</v>
      </c>
      <c r="Q471" s="112">
        <v>0.52777777777777779</v>
      </c>
      <c r="R471" s="419" t="s">
        <v>1784</v>
      </c>
      <c r="S471" s="250" t="s">
        <v>1784</v>
      </c>
      <c r="T471" s="250">
        <v>128.4</v>
      </c>
      <c r="U471" s="31">
        <v>157.1</v>
      </c>
      <c r="V471" s="250">
        <v>28.699999999999989</v>
      </c>
      <c r="W471" s="31">
        <v>110</v>
      </c>
      <c r="X471" s="31">
        <v>260.90909090909082</v>
      </c>
      <c r="Y471" s="281" t="str">
        <f t="shared" si="424"/>
        <v xml:space="preserve">  </v>
      </c>
      <c r="Z471" s="250" t="s">
        <v>1784</v>
      </c>
      <c r="AA471" s="275">
        <v>127.7</v>
      </c>
      <c r="AB471" s="275">
        <v>156.79999999999998</v>
      </c>
      <c r="AC471" s="275">
        <v>29.09999999999998</v>
      </c>
      <c r="AD471" s="275">
        <v>114</v>
      </c>
      <c r="AE471" s="275">
        <v>255.26315789473665</v>
      </c>
      <c r="AF471" s="281" t="str">
        <f t="shared" si="425"/>
        <v xml:space="preserve">  </v>
      </c>
      <c r="AG471" s="250" t="s">
        <v>1784</v>
      </c>
      <c r="AH471" s="33">
        <v>128.69999999999999</v>
      </c>
      <c r="AI471" s="266">
        <v>159.5</v>
      </c>
      <c r="AJ471" s="33">
        <v>30.800000000000011</v>
      </c>
      <c r="AK471" s="33">
        <v>110</v>
      </c>
      <c r="AL471" s="33">
        <v>280.00000000000011</v>
      </c>
      <c r="AM471" s="281" t="str">
        <f t="shared" si="423"/>
        <v xml:space="preserve">  </v>
      </c>
      <c r="AN471" s="33">
        <v>265.39074960127584</v>
      </c>
      <c r="AO471" s="33">
        <v>12.963093296359174</v>
      </c>
      <c r="AP471" s="33">
        <v>4.8845309476064935</v>
      </c>
      <c r="AQ471" s="237">
        <v>3</v>
      </c>
      <c r="AR471" s="429" t="str">
        <f t="shared" si="426"/>
        <v xml:space="preserve">  </v>
      </c>
      <c r="AS471" s="498"/>
      <c r="AT471" s="662" t="s">
        <v>178</v>
      </c>
      <c r="AU471" s="662" t="s">
        <v>178</v>
      </c>
      <c r="AV471" s="662" t="s">
        <v>178</v>
      </c>
      <c r="AW471" s="661" t="s">
        <v>2720</v>
      </c>
      <c r="AX471" s="661" t="s">
        <v>2720</v>
      </c>
      <c r="AY471" s="10"/>
      <c r="AZ471" s="334"/>
      <c r="BA471" s="662" t="s">
        <v>178</v>
      </c>
      <c r="BB471" s="662" t="s">
        <v>178</v>
      </c>
      <c r="BC471" s="662" t="s">
        <v>178</v>
      </c>
      <c r="BD471" s="661" t="s">
        <v>2720</v>
      </c>
      <c r="BE471" s="661" t="s">
        <v>2720</v>
      </c>
      <c r="BF471" s="10"/>
      <c r="BG471" s="334"/>
      <c r="BH471" s="852" t="s">
        <v>178</v>
      </c>
      <c r="BI471" s="67" t="s">
        <v>1784</v>
      </c>
      <c r="BJ471" s="227">
        <v>2.719610171610404</v>
      </c>
      <c r="BK471" s="227"/>
      <c r="BL471" s="227">
        <v>0.13681230945258943</v>
      </c>
      <c r="BM471" s="227">
        <v>0.43410904383581222</v>
      </c>
      <c r="BN471" s="31" t="str">
        <f t="shared" ref="BN471:BN534" si="431">IF(BJ471&lt;BL471,"&lt;MDL",IF(BJ471&lt;BM471,"E, &lt;RL",IF(BJ471&gt;BM471,"  ",)))</f>
        <v xml:space="preserve">  </v>
      </c>
      <c r="BP471" s="417" t="s">
        <v>1784</v>
      </c>
      <c r="BQ471" s="716">
        <v>7.6495192361626857E-2</v>
      </c>
      <c r="BS471" s="715">
        <v>3.0737649626692799E-3</v>
      </c>
      <c r="BT471" s="715">
        <v>7.6172065375064903E-3</v>
      </c>
      <c r="BU471" s="31" t="str">
        <f t="shared" si="418"/>
        <v xml:space="preserve">  </v>
      </c>
      <c r="BV471" s="520"/>
      <c r="BW471" s="31">
        <f t="shared" si="419"/>
        <v>2.812726366453123</v>
      </c>
      <c r="BX471" s="336"/>
      <c r="BY471" s="33">
        <v>292.76248950081396</v>
      </c>
      <c r="BZ471" s="31"/>
      <c r="CA471" s="31">
        <v>0.33428413469677903</v>
      </c>
      <c r="CB471" s="33">
        <v>2.6365548319720391</v>
      </c>
      <c r="CC471" s="31"/>
      <c r="CD471" s="336"/>
      <c r="CE471" s="457">
        <v>76.384394987939601</v>
      </c>
      <c r="CF471" s="457"/>
      <c r="CG471" s="457">
        <v>0.23374432182565055</v>
      </c>
      <c r="CH471" s="457">
        <v>1.8435805268307415</v>
      </c>
      <c r="CJ471" s="658"/>
      <c r="CK471" s="28">
        <v>2.7815862061847372</v>
      </c>
      <c r="CL471" s="227"/>
      <c r="CM471" s="227"/>
      <c r="CN471" s="227"/>
      <c r="CO471" s="31" t="str">
        <f t="shared" si="427"/>
        <v xml:space="preserve">  </v>
      </c>
      <c r="CP471" s="546"/>
      <c r="CQ471" s="28">
        <v>0.71003647894715638</v>
      </c>
      <c r="CR471" s="28"/>
      <c r="CS471" s="227"/>
      <c r="CT471" s="227"/>
      <c r="CU471" s="31" t="str">
        <f t="shared" si="428"/>
        <v xml:space="preserve">  </v>
      </c>
      <c r="CW471" s="336">
        <f t="shared" si="420"/>
        <v>0.95011700813433742</v>
      </c>
      <c r="CX471" s="227">
        <v>2.8152751792874504</v>
      </c>
      <c r="CY471" s="227"/>
      <c r="CZ471" s="227">
        <v>0.57225424489403509</v>
      </c>
      <c r="DA471" s="227">
        <v>0.13682092555331993</v>
      </c>
      <c r="DB471" s="675" t="str">
        <f t="shared" si="429"/>
        <v xml:space="preserve">  </v>
      </c>
      <c r="DC471" s="519"/>
      <c r="DD471" s="28">
        <v>0.78827705020048633</v>
      </c>
      <c r="DE471" s="28"/>
      <c r="DF471" s="28">
        <v>0.39731508051541631</v>
      </c>
      <c r="DG471" s="28">
        <v>9.4994519546949222E-2</v>
      </c>
      <c r="DH471" s="801" t="str">
        <f t="shared" si="430"/>
        <v xml:space="preserve">  </v>
      </c>
      <c r="DI471" s="335"/>
      <c r="DJ471" s="31">
        <f t="shared" si="421"/>
        <v>0.96162427915124815</v>
      </c>
      <c r="DK471" s="550">
        <f t="shared" si="422"/>
        <v>1.0319870312842669</v>
      </c>
      <c r="DL471" s="67"/>
    </row>
    <row r="472" spans="1:116" ht="15" x14ac:dyDescent="0.25">
      <c r="A472" s="536" t="s">
        <v>2480</v>
      </c>
      <c r="B472" s="417" t="s">
        <v>1897</v>
      </c>
      <c r="C472" s="419" t="s">
        <v>584</v>
      </c>
      <c r="D472" s="419">
        <v>9</v>
      </c>
      <c r="E472" s="213">
        <v>1701639</v>
      </c>
      <c r="F472" s="421">
        <v>1</v>
      </c>
      <c r="G472" s="420">
        <v>11452500</v>
      </c>
      <c r="H472" s="420">
        <v>201701191430</v>
      </c>
      <c r="I472" s="420"/>
      <c r="J472" s="420"/>
      <c r="K472" s="663" t="s">
        <v>1737</v>
      </c>
      <c r="L472" s="163" t="s">
        <v>951</v>
      </c>
      <c r="M472" s="419"/>
      <c r="N472" s="419"/>
      <c r="O472" s="419"/>
      <c r="P472" s="117">
        <v>42754</v>
      </c>
      <c r="Q472" s="112">
        <v>0.60416666666666663</v>
      </c>
      <c r="R472" s="419" t="s">
        <v>1785</v>
      </c>
      <c r="S472" s="250" t="s">
        <v>1785</v>
      </c>
      <c r="T472" s="250">
        <v>128.19999999999999</v>
      </c>
      <c r="U472" s="31">
        <v>213</v>
      </c>
      <c r="V472" s="250">
        <v>84.800000000000011</v>
      </c>
      <c r="W472" s="31">
        <v>42</v>
      </c>
      <c r="X472" s="31">
        <v>2019.0476190476193</v>
      </c>
      <c r="Y472" s="281" t="str">
        <f t="shared" si="424"/>
        <v xml:space="preserve">  </v>
      </c>
      <c r="Z472" s="250" t="s">
        <v>1785</v>
      </c>
      <c r="AA472" s="275">
        <v>127.3</v>
      </c>
      <c r="AB472" s="275">
        <v>207.1</v>
      </c>
      <c r="AC472" s="275">
        <v>79.8</v>
      </c>
      <c r="AD472" s="275">
        <v>40</v>
      </c>
      <c r="AE472" s="275">
        <v>1995</v>
      </c>
      <c r="AF472" s="281" t="str">
        <f t="shared" si="425"/>
        <v xml:space="preserve">  </v>
      </c>
      <c r="AG472" s="250" t="s">
        <v>1785</v>
      </c>
      <c r="AH472" s="33">
        <v>128.1</v>
      </c>
      <c r="AI472" s="266">
        <v>216.4</v>
      </c>
      <c r="AJ472" s="33">
        <v>88.300000000000011</v>
      </c>
      <c r="AK472" s="33">
        <v>42</v>
      </c>
      <c r="AL472" s="33">
        <v>2102.3809523809523</v>
      </c>
      <c r="AM472" s="281" t="str">
        <f t="shared" si="423"/>
        <v xml:space="preserve">  </v>
      </c>
      <c r="AN472" s="33">
        <v>2038.8095238095239</v>
      </c>
      <c r="AO472" s="33">
        <v>56.35216848910099</v>
      </c>
      <c r="AP472" s="33">
        <v>2.7639741638937774</v>
      </c>
      <c r="AQ472" s="237">
        <v>3</v>
      </c>
      <c r="AR472" s="429" t="str">
        <f t="shared" si="426"/>
        <v xml:space="preserve">  </v>
      </c>
      <c r="AS472" s="498"/>
      <c r="AT472" s="662" t="s">
        <v>178</v>
      </c>
      <c r="AU472" s="662" t="s">
        <v>178</v>
      </c>
      <c r="AV472" s="662" t="s">
        <v>178</v>
      </c>
      <c r="AW472" s="661" t="s">
        <v>2720</v>
      </c>
      <c r="AX472" s="661" t="s">
        <v>2720</v>
      </c>
      <c r="AY472" s="10"/>
      <c r="AZ472" s="334"/>
      <c r="BA472" s="662" t="s">
        <v>178</v>
      </c>
      <c r="BB472" s="662" t="s">
        <v>178</v>
      </c>
      <c r="BC472" s="662" t="s">
        <v>178</v>
      </c>
      <c r="BD472" s="661" t="s">
        <v>2720</v>
      </c>
      <c r="BE472" s="661" t="s">
        <v>2720</v>
      </c>
      <c r="BF472" s="10"/>
      <c r="BG472" s="334"/>
      <c r="BH472" s="852" t="s">
        <v>178</v>
      </c>
      <c r="BI472" s="67" t="s">
        <v>1785</v>
      </c>
      <c r="BJ472" s="227">
        <v>6.7832407113369948</v>
      </c>
      <c r="BK472" s="227"/>
      <c r="BL472" s="227">
        <v>0.13681230945258943</v>
      </c>
      <c r="BM472" s="227">
        <v>0.43410904383581222</v>
      </c>
      <c r="BN472" s="31" t="str">
        <f t="shared" si="431"/>
        <v xml:space="preserve">  </v>
      </c>
      <c r="BP472" s="417" t="s">
        <v>1785</v>
      </c>
      <c r="BQ472" s="716">
        <v>3.4515284277166804E-2</v>
      </c>
      <c r="BS472" s="715">
        <v>3.0737649626692799E-3</v>
      </c>
      <c r="BT472" s="715">
        <v>7.6172065375064903E-3</v>
      </c>
      <c r="BU472" s="31" t="str">
        <f t="shared" si="418"/>
        <v xml:space="preserve">  </v>
      </c>
      <c r="BV472" s="520"/>
      <c r="BW472" s="31">
        <f t="shared" si="419"/>
        <v>0.50883177740516516</v>
      </c>
      <c r="BX472" s="336"/>
      <c r="BY472" s="33">
        <v>232.58839532157572</v>
      </c>
      <c r="BZ472" s="31"/>
      <c r="CA472" s="31">
        <v>0.33428413469677903</v>
      </c>
      <c r="CB472" s="33">
        <v>2.6365548319720391</v>
      </c>
      <c r="CC472" s="31"/>
      <c r="CD472" s="336"/>
      <c r="CE472" s="457">
        <v>469.60704579213387</v>
      </c>
      <c r="CF472" s="457"/>
      <c r="CG472" s="457">
        <v>0.23374432182565055</v>
      </c>
      <c r="CH472" s="457">
        <v>1.8435805268307415</v>
      </c>
      <c r="CJ472" s="658"/>
      <c r="CK472" s="28">
        <v>0.90078109604923429</v>
      </c>
      <c r="CL472" s="227"/>
      <c r="CM472" s="227"/>
      <c r="CN472" s="227"/>
      <c r="CO472" s="31" t="str">
        <f t="shared" si="427"/>
        <v xml:space="preserve">  </v>
      </c>
      <c r="CP472" s="546"/>
      <c r="CQ472" s="28">
        <v>1.7970582866182228</v>
      </c>
      <c r="CR472" s="28"/>
      <c r="CS472" s="227"/>
      <c r="CT472" s="227"/>
      <c r="CU472" s="31" t="str">
        <f t="shared" si="428"/>
        <v xml:space="preserve">  </v>
      </c>
      <c r="CW472" s="336">
        <f t="shared" si="420"/>
        <v>0.38728548550490588</v>
      </c>
      <c r="CX472" s="227">
        <v>3.8240180398107655</v>
      </c>
      <c r="CY472" s="227"/>
      <c r="CZ472" s="227">
        <v>0.57225424489403509</v>
      </c>
      <c r="DA472" s="227">
        <v>0.13682092555331993</v>
      </c>
      <c r="DB472" s="675" t="str">
        <f t="shared" si="429"/>
        <v xml:space="preserve">  </v>
      </c>
      <c r="DC472" s="519"/>
      <c r="DD472" s="28">
        <v>8.0395426884593011</v>
      </c>
      <c r="DE472" s="28"/>
      <c r="DF472" s="28">
        <v>0.39731508051541631</v>
      </c>
      <c r="DG472" s="28">
        <v>9.4994519546949222E-2</v>
      </c>
      <c r="DH472" s="801" t="str">
        <f t="shared" si="430"/>
        <v xml:space="preserve">  </v>
      </c>
      <c r="DI472" s="335"/>
      <c r="DJ472" s="31">
        <f t="shared" si="421"/>
        <v>1.6441138580984209</v>
      </c>
      <c r="DK472" s="550">
        <f t="shared" si="422"/>
        <v>1.7119723310152188</v>
      </c>
      <c r="DL472" s="67"/>
    </row>
    <row r="473" spans="1:116" ht="30" x14ac:dyDescent="0.25">
      <c r="A473" s="536" t="s">
        <v>2481</v>
      </c>
      <c r="B473" s="417" t="s">
        <v>1898</v>
      </c>
      <c r="C473" s="419" t="s">
        <v>584</v>
      </c>
      <c r="D473" s="419">
        <v>9</v>
      </c>
      <c r="E473" s="213">
        <v>1701649</v>
      </c>
      <c r="F473" s="421">
        <v>1</v>
      </c>
      <c r="G473" s="420">
        <v>11452600</v>
      </c>
      <c r="H473" s="420">
        <v>201701191540</v>
      </c>
      <c r="I473" s="420"/>
      <c r="J473" s="420"/>
      <c r="K473" s="663" t="s">
        <v>1657</v>
      </c>
      <c r="L473" s="163" t="s">
        <v>1658</v>
      </c>
      <c r="M473" s="419"/>
      <c r="N473" s="419"/>
      <c r="O473" s="419"/>
      <c r="P473" s="117">
        <v>42754</v>
      </c>
      <c r="Q473" s="112">
        <v>0.65277777777777779</v>
      </c>
      <c r="R473" s="419" t="s">
        <v>1786</v>
      </c>
      <c r="S473" s="250" t="s">
        <v>1786</v>
      </c>
      <c r="T473" s="250">
        <v>128.4</v>
      </c>
      <c r="U473" s="31">
        <v>239.8</v>
      </c>
      <c r="V473" s="250">
        <v>111.4</v>
      </c>
      <c r="W473" s="31">
        <v>52</v>
      </c>
      <c r="X473" s="31">
        <v>2142.3076923076924</v>
      </c>
      <c r="Y473" s="281" t="str">
        <f t="shared" si="424"/>
        <v xml:space="preserve">  </v>
      </c>
      <c r="Z473" s="250" t="s">
        <v>1786</v>
      </c>
      <c r="AA473" s="275">
        <v>129</v>
      </c>
      <c r="AB473" s="275">
        <v>223.89999999999998</v>
      </c>
      <c r="AC473" s="275">
        <v>94.899999999999977</v>
      </c>
      <c r="AD473" s="275">
        <v>44</v>
      </c>
      <c r="AE473" s="275">
        <v>2156.8181818181815</v>
      </c>
      <c r="AF473" s="281" t="str">
        <f t="shared" si="425"/>
        <v xml:space="preserve">  </v>
      </c>
      <c r="AG473" s="250" t="s">
        <v>1786</v>
      </c>
      <c r="AH473" s="33">
        <v>129.1</v>
      </c>
      <c r="AI473" s="266">
        <v>223.20000000000002</v>
      </c>
      <c r="AJ473" s="33">
        <v>94.100000000000023</v>
      </c>
      <c r="AK473" s="33">
        <v>42</v>
      </c>
      <c r="AL473" s="33">
        <v>2240.4761904761908</v>
      </c>
      <c r="AM473" s="281" t="str">
        <f t="shared" si="423"/>
        <v xml:space="preserve">  </v>
      </c>
      <c r="AN473" s="33">
        <v>2179.8673548673546</v>
      </c>
      <c r="AO473" s="33">
        <v>52.987845699298589</v>
      </c>
      <c r="AP473" s="33">
        <v>2.430783028195902</v>
      </c>
      <c r="AQ473" s="237">
        <v>3</v>
      </c>
      <c r="AR473" s="429" t="str">
        <f t="shared" si="426"/>
        <v xml:space="preserve">  </v>
      </c>
      <c r="AS473" s="498"/>
      <c r="AT473" s="662" t="s">
        <v>178</v>
      </c>
      <c r="AU473" s="662" t="s">
        <v>178</v>
      </c>
      <c r="AV473" s="662" t="s">
        <v>178</v>
      </c>
      <c r="AW473" s="661" t="s">
        <v>2720</v>
      </c>
      <c r="AX473" s="661" t="s">
        <v>2720</v>
      </c>
      <c r="AY473" s="10"/>
      <c r="AZ473" s="334"/>
      <c r="BA473" s="662" t="s">
        <v>178</v>
      </c>
      <c r="BB473" s="662" t="s">
        <v>178</v>
      </c>
      <c r="BC473" s="662" t="s">
        <v>178</v>
      </c>
      <c r="BD473" s="661" t="s">
        <v>2720</v>
      </c>
      <c r="BE473" s="661" t="s">
        <v>2720</v>
      </c>
      <c r="BF473" s="10"/>
      <c r="BG473" s="334"/>
      <c r="BH473" s="852" t="s">
        <v>178</v>
      </c>
      <c r="BI473" s="67" t="s">
        <v>1786</v>
      </c>
      <c r="BJ473" s="227">
        <v>6.6688868913647426</v>
      </c>
      <c r="BK473" s="227"/>
      <c r="BL473" s="227">
        <v>0.13681230945258943</v>
      </c>
      <c r="BM473" s="227">
        <v>0.43410904383581222</v>
      </c>
      <c r="BN473" s="31" t="str">
        <f t="shared" si="431"/>
        <v xml:space="preserve">  </v>
      </c>
      <c r="BP473" s="417" t="s">
        <v>1786</v>
      </c>
      <c r="BQ473" s="716">
        <v>4.0498957668853156E-2</v>
      </c>
      <c r="BS473" s="715">
        <v>3.0737649626692799E-3</v>
      </c>
      <c r="BT473" s="715">
        <v>7.6172065375064903E-3</v>
      </c>
      <c r="BU473" s="31" t="str">
        <f t="shared" si="418"/>
        <v xml:space="preserve">  </v>
      </c>
      <c r="BV473" s="520"/>
      <c r="BW473" s="31">
        <f t="shared" si="419"/>
        <v>0.60728211961869571</v>
      </c>
      <c r="BX473" s="336"/>
      <c r="BY473" s="33">
        <v>281.64219487024423</v>
      </c>
      <c r="BZ473" s="31"/>
      <c r="CA473" s="31">
        <v>0.33428413469677903</v>
      </c>
      <c r="CB473" s="33">
        <v>2.6365548319720391</v>
      </c>
      <c r="CC473" s="31"/>
      <c r="CD473" s="336"/>
      <c r="CE473" s="457">
        <v>603.36424054894633</v>
      </c>
      <c r="CF473" s="457"/>
      <c r="CG473" s="457">
        <v>0.23374432182565055</v>
      </c>
      <c r="CH473" s="457">
        <v>1.8435805268307415</v>
      </c>
      <c r="CJ473" s="658"/>
      <c r="CK473" s="28">
        <v>0.75788356697448567</v>
      </c>
      <c r="CL473" s="227">
        <v>4.9464591488119047E-2</v>
      </c>
      <c r="CM473" s="227"/>
      <c r="CN473" s="227"/>
      <c r="CO473" s="31" t="str">
        <f t="shared" si="427"/>
        <v xml:space="preserve">  </v>
      </c>
      <c r="CP473" s="546"/>
      <c r="CQ473" s="28">
        <v>1.6346170569517882</v>
      </c>
      <c r="CR473" s="28">
        <v>0.10668613027778406</v>
      </c>
      <c r="CS473" s="227"/>
      <c r="CT473" s="227"/>
      <c r="CU473" s="31" t="str">
        <f t="shared" si="428"/>
        <v xml:space="preserve">  </v>
      </c>
      <c r="CW473" s="336">
        <f t="shared" si="420"/>
        <v>0.26909446836389389</v>
      </c>
      <c r="CX473" s="227">
        <v>3.8701806290395813</v>
      </c>
      <c r="CY473" s="227"/>
      <c r="CZ473" s="227">
        <v>0.57225424489403509</v>
      </c>
      <c r="DA473" s="227">
        <v>0.13682092555331993</v>
      </c>
      <c r="DB473" s="675" t="str">
        <f t="shared" si="429"/>
        <v xml:space="preserve">  </v>
      </c>
      <c r="DC473" s="519"/>
      <c r="DD473" s="28">
        <v>8.6710475522053496</v>
      </c>
      <c r="DE473" s="28"/>
      <c r="DF473" s="28">
        <v>0.39731508051541631</v>
      </c>
      <c r="DG473" s="28">
        <v>9.4994519546949222E-2</v>
      </c>
      <c r="DH473" s="801" t="str">
        <f t="shared" si="430"/>
        <v xml:space="preserve">  </v>
      </c>
      <c r="DI473" s="335"/>
      <c r="DJ473" s="31">
        <f t="shared" si="421"/>
        <v>1.3741480145837586</v>
      </c>
      <c r="DK473" s="550">
        <f t="shared" si="422"/>
        <v>1.4371165822350278</v>
      </c>
      <c r="DL473" s="67"/>
    </row>
    <row r="474" spans="1:116" ht="30" x14ac:dyDescent="0.25">
      <c r="A474" s="536" t="s">
        <v>2482</v>
      </c>
      <c r="B474" s="417" t="s">
        <v>1899</v>
      </c>
      <c r="C474" s="419" t="s">
        <v>584</v>
      </c>
      <c r="D474" s="419">
        <v>9</v>
      </c>
      <c r="E474" s="213">
        <v>1701659</v>
      </c>
      <c r="F474" s="421">
        <v>1</v>
      </c>
      <c r="G474" s="420">
        <v>11452800</v>
      </c>
      <c r="H474" s="420">
        <v>201701201000</v>
      </c>
      <c r="I474" s="420"/>
      <c r="J474" s="420"/>
      <c r="K474" s="663" t="s">
        <v>1654</v>
      </c>
      <c r="L474" s="163" t="s">
        <v>1660</v>
      </c>
      <c r="M474" s="419"/>
      <c r="N474" s="419"/>
      <c r="O474" s="419"/>
      <c r="P474" s="117">
        <v>42755</v>
      </c>
      <c r="Q474" s="112">
        <v>0.41666666666666669</v>
      </c>
      <c r="R474" s="419" t="s">
        <v>1787</v>
      </c>
      <c r="S474" s="250" t="s">
        <v>1787</v>
      </c>
      <c r="T474" s="250">
        <v>125.6</v>
      </c>
      <c r="U474" s="31">
        <v>173.3</v>
      </c>
      <c r="V474" s="250">
        <v>47.700000000000017</v>
      </c>
      <c r="W474" s="31">
        <v>84</v>
      </c>
      <c r="X474" s="31">
        <v>567.857142857143</v>
      </c>
      <c r="Y474" s="281" t="str">
        <f t="shared" si="424"/>
        <v xml:space="preserve">  </v>
      </c>
      <c r="Z474" s="250" t="s">
        <v>1787</v>
      </c>
      <c r="AA474" s="275">
        <v>127.7</v>
      </c>
      <c r="AB474" s="275">
        <v>173.3</v>
      </c>
      <c r="AC474" s="275">
        <v>45.600000000000009</v>
      </c>
      <c r="AD474" s="275">
        <v>86</v>
      </c>
      <c r="AE474" s="275">
        <v>530.23255813953506</v>
      </c>
      <c r="AF474" s="281" t="str">
        <f t="shared" si="425"/>
        <v xml:space="preserve">  </v>
      </c>
      <c r="AG474" s="250" t="s">
        <v>1787</v>
      </c>
      <c r="AH474" s="33">
        <v>127.3</v>
      </c>
      <c r="AI474" s="266">
        <v>172.8</v>
      </c>
      <c r="AJ474" s="33">
        <v>45.500000000000014</v>
      </c>
      <c r="AK474" s="33">
        <v>84</v>
      </c>
      <c r="AL474" s="33">
        <v>541.66666666666686</v>
      </c>
      <c r="AM474" s="281" t="str">
        <f t="shared" si="423"/>
        <v xml:space="preserve">  </v>
      </c>
      <c r="AN474" s="33">
        <v>546.58545588778168</v>
      </c>
      <c r="AO474" s="33">
        <v>19.288551250532805</v>
      </c>
      <c r="AP474" s="33">
        <v>3.5289177644150302</v>
      </c>
      <c r="AQ474" s="237">
        <v>3</v>
      </c>
      <c r="AR474" s="429" t="str">
        <f t="shared" si="426"/>
        <v xml:space="preserve">  </v>
      </c>
      <c r="AS474" s="498"/>
      <c r="AT474" s="662" t="s">
        <v>178</v>
      </c>
      <c r="AU474" s="662" t="s">
        <v>178</v>
      </c>
      <c r="AV474" s="662" t="s">
        <v>178</v>
      </c>
      <c r="AW474" s="661" t="s">
        <v>2720</v>
      </c>
      <c r="AX474" s="661" t="s">
        <v>2720</v>
      </c>
      <c r="AY474" s="10"/>
      <c r="AZ474" s="334"/>
      <c r="BA474" s="662" t="s">
        <v>178</v>
      </c>
      <c r="BB474" s="662" t="s">
        <v>178</v>
      </c>
      <c r="BC474" s="662" t="s">
        <v>178</v>
      </c>
      <c r="BD474" s="661" t="s">
        <v>2720</v>
      </c>
      <c r="BE474" s="661" t="s">
        <v>2720</v>
      </c>
      <c r="BF474" s="10"/>
      <c r="BG474" s="334"/>
      <c r="BH474" s="852" t="s">
        <v>178</v>
      </c>
      <c r="BI474" s="67" t="s">
        <v>1787</v>
      </c>
      <c r="BJ474" s="227">
        <v>7.0794176653065097</v>
      </c>
      <c r="BK474" s="227"/>
      <c r="BL474" s="227">
        <v>0.13681230945258943</v>
      </c>
      <c r="BM474" s="227">
        <v>0.43410904383581222</v>
      </c>
      <c r="BN474" s="31" t="str">
        <f t="shared" si="431"/>
        <v xml:space="preserve">  </v>
      </c>
      <c r="BP474" s="417" t="s">
        <v>1787</v>
      </c>
      <c r="BQ474" s="716">
        <v>3.1198945631505909E-2</v>
      </c>
      <c r="BS474" s="715">
        <v>3.0737649626692799E-3</v>
      </c>
      <c r="BT474" s="715">
        <v>7.6172065375064903E-3</v>
      </c>
      <c r="BU474" s="31" t="str">
        <f t="shared" si="418"/>
        <v xml:space="preserve">  </v>
      </c>
      <c r="BV474" s="520"/>
      <c r="BW474" s="31">
        <f t="shared" si="419"/>
        <v>0.44069932170268589</v>
      </c>
      <c r="BX474" s="336"/>
      <c r="BY474" s="33">
        <v>262.5685649634334</v>
      </c>
      <c r="BZ474" s="31"/>
      <c r="CA474" s="31">
        <v>0.33428413469677903</v>
      </c>
      <c r="CB474" s="33">
        <v>2.6365548319720391</v>
      </c>
      <c r="CC474" s="31"/>
      <c r="CD474" s="336"/>
      <c r="CE474" s="457">
        <v>149.10143510423543</v>
      </c>
      <c r="CF474" s="457"/>
      <c r="CG474" s="457">
        <v>0.23374432182565055</v>
      </c>
      <c r="CH474" s="457">
        <v>1.8435805268307415</v>
      </c>
      <c r="CJ474" s="658"/>
      <c r="CK474" s="28">
        <v>0.92827512439258819</v>
      </c>
      <c r="CL474" s="227"/>
      <c r="CM474" s="227"/>
      <c r="CN474" s="227"/>
      <c r="CO474" s="31" t="str">
        <f t="shared" si="427"/>
        <v xml:space="preserve">  </v>
      </c>
      <c r="CP474" s="546"/>
      <c r="CQ474" s="28">
        <v>0.49220169386397705</v>
      </c>
      <c r="CR474" s="28"/>
      <c r="CS474" s="227"/>
      <c r="CT474" s="227"/>
      <c r="CU474" s="31" t="str">
        <f t="shared" si="428"/>
        <v xml:space="preserve">  </v>
      </c>
      <c r="CW474" s="336">
        <f t="shared" si="420"/>
        <v>0.35353627519039243</v>
      </c>
      <c r="CX474" s="227">
        <v>3.4751451081883098</v>
      </c>
      <c r="CY474" s="227"/>
      <c r="CZ474" s="227">
        <v>0.57225424489403509</v>
      </c>
      <c r="DA474" s="227">
        <v>0.13682092555331993</v>
      </c>
      <c r="DB474" s="675" t="str">
        <f t="shared" si="429"/>
        <v xml:space="preserve">  </v>
      </c>
      <c r="DC474" s="519"/>
      <c r="DD474" s="28">
        <v>1.8823702669353348</v>
      </c>
      <c r="DE474" s="28"/>
      <c r="DF474" s="28">
        <v>0.39731508051541631</v>
      </c>
      <c r="DG474" s="28">
        <v>9.4994519546949222E-2</v>
      </c>
      <c r="DH474" s="801" t="str">
        <f t="shared" si="430"/>
        <v xml:space="preserve">  </v>
      </c>
      <c r="DI474" s="335"/>
      <c r="DJ474" s="31">
        <f t="shared" si="421"/>
        <v>1.3235191001147739</v>
      </c>
      <c r="DK474" s="550">
        <f t="shared" si="422"/>
        <v>1.2624762904658746</v>
      </c>
      <c r="DL474" s="67"/>
    </row>
    <row r="475" spans="1:116" ht="45" x14ac:dyDescent="0.25">
      <c r="A475" s="536" t="s">
        <v>2483</v>
      </c>
      <c r="B475" s="417" t="s">
        <v>1900</v>
      </c>
      <c r="C475" s="419" t="s">
        <v>584</v>
      </c>
      <c r="D475" s="419">
        <v>9</v>
      </c>
      <c r="E475" s="213">
        <v>1701671</v>
      </c>
      <c r="F475" s="421">
        <v>1</v>
      </c>
      <c r="G475" s="420">
        <v>384115121402501</v>
      </c>
      <c r="H475" s="420">
        <v>201701201130</v>
      </c>
      <c r="I475" s="420"/>
      <c r="J475" s="420"/>
      <c r="K475" s="663" t="s">
        <v>1654</v>
      </c>
      <c r="L475" s="163" t="s">
        <v>1680</v>
      </c>
      <c r="M475" s="419"/>
      <c r="N475" s="419"/>
      <c r="O475" s="419"/>
      <c r="P475" s="117">
        <v>42755</v>
      </c>
      <c r="Q475" s="112">
        <v>0.47916666666666669</v>
      </c>
      <c r="R475" s="419" t="s">
        <v>1788</v>
      </c>
      <c r="S475" s="250" t="s">
        <v>1788</v>
      </c>
      <c r="T475" s="250">
        <v>126.8</v>
      </c>
      <c r="U475" s="31">
        <v>185</v>
      </c>
      <c r="V475" s="250">
        <v>58.2</v>
      </c>
      <c r="W475" s="31">
        <v>78</v>
      </c>
      <c r="X475" s="31">
        <v>746.15384615384619</v>
      </c>
      <c r="Y475" s="281" t="str">
        <f t="shared" si="424"/>
        <v xml:space="preserve">  </v>
      </c>
      <c r="Z475" s="250" t="s">
        <v>1788</v>
      </c>
      <c r="AA475" s="275">
        <v>127.7</v>
      </c>
      <c r="AB475" s="275">
        <v>177.3</v>
      </c>
      <c r="AC475" s="275">
        <v>49.600000000000009</v>
      </c>
      <c r="AD475" s="275">
        <v>70</v>
      </c>
      <c r="AE475" s="275">
        <v>708.57142857142867</v>
      </c>
      <c r="AF475" s="281" t="str">
        <f t="shared" si="425"/>
        <v xml:space="preserve">  </v>
      </c>
      <c r="AG475" s="250" t="s">
        <v>1788</v>
      </c>
      <c r="AH475" s="33">
        <v>128</v>
      </c>
      <c r="AI475" s="266">
        <v>182</v>
      </c>
      <c r="AJ475" s="33">
        <v>54</v>
      </c>
      <c r="AK475" s="33">
        <v>72</v>
      </c>
      <c r="AL475" s="33">
        <v>750</v>
      </c>
      <c r="AM475" s="281" t="str">
        <f t="shared" si="423"/>
        <v xml:space="preserve">  </v>
      </c>
      <c r="AN475" s="33">
        <v>734.90842490842499</v>
      </c>
      <c r="AO475" s="33">
        <v>22.889435486557716</v>
      </c>
      <c r="AP475" s="33">
        <v>3.1145969634801656</v>
      </c>
      <c r="AQ475" s="237">
        <v>3</v>
      </c>
      <c r="AR475" s="429" t="str">
        <f t="shared" si="426"/>
        <v xml:space="preserve">  </v>
      </c>
      <c r="AS475" s="498"/>
      <c r="AT475" s="662" t="s">
        <v>178</v>
      </c>
      <c r="AU475" s="662" t="s">
        <v>178</v>
      </c>
      <c r="AV475" s="662" t="s">
        <v>178</v>
      </c>
      <c r="AW475" s="661" t="s">
        <v>2720</v>
      </c>
      <c r="AX475" s="661" t="s">
        <v>2720</v>
      </c>
      <c r="AY475" s="10"/>
      <c r="AZ475" s="334"/>
      <c r="BA475" s="662" t="s">
        <v>178</v>
      </c>
      <c r="BB475" s="662" t="s">
        <v>178</v>
      </c>
      <c r="BC475" s="662" t="s">
        <v>178</v>
      </c>
      <c r="BD475" s="661" t="s">
        <v>2720</v>
      </c>
      <c r="BE475" s="661" t="s">
        <v>2720</v>
      </c>
      <c r="BF475" s="10"/>
      <c r="BG475" s="334"/>
      <c r="BH475" s="852" t="s">
        <v>178</v>
      </c>
      <c r="BI475" s="67" t="s">
        <v>1788</v>
      </c>
      <c r="BJ475" s="227">
        <v>2.9026099647247063</v>
      </c>
      <c r="BK475" s="227"/>
      <c r="BL475" s="227">
        <v>0.13681230945258943</v>
      </c>
      <c r="BM475" s="227">
        <v>0.43410904383581222</v>
      </c>
      <c r="BN475" s="31" t="str">
        <f t="shared" si="431"/>
        <v xml:space="preserve">  </v>
      </c>
      <c r="BP475" s="417" t="s">
        <v>1788</v>
      </c>
      <c r="BQ475" s="716">
        <v>5.8176129560913323E-2</v>
      </c>
      <c r="BS475" s="715">
        <v>3.0737649626692799E-3</v>
      </c>
      <c r="BT475" s="715">
        <v>7.6172065375064903E-3</v>
      </c>
      <c r="BU475" s="31" t="str">
        <f t="shared" si="418"/>
        <v xml:space="preserve">  </v>
      </c>
      <c r="BV475" s="520"/>
      <c r="BW475" s="31">
        <f t="shared" si="419"/>
        <v>2.0042696148612911</v>
      </c>
      <c r="BX475" s="336"/>
      <c r="BY475" s="33">
        <v>300.73551216295226</v>
      </c>
      <c r="BZ475" s="31"/>
      <c r="CA475" s="31">
        <v>0.33428413469677903</v>
      </c>
      <c r="CB475" s="33">
        <v>2.6365548319720391</v>
      </c>
      <c r="CC475" s="31"/>
      <c r="CD475" s="336"/>
      <c r="CE475" s="457">
        <v>224.3949590754336</v>
      </c>
      <c r="CF475" s="457"/>
      <c r="CG475" s="457">
        <v>0.23374432182565055</v>
      </c>
      <c r="CH475" s="457">
        <v>1.8435805268307415</v>
      </c>
      <c r="CJ475" s="658"/>
      <c r="CK475" s="28">
        <v>2.3001858873705978</v>
      </c>
      <c r="CL475" s="227"/>
      <c r="CM475" s="227"/>
      <c r="CN475" s="227"/>
      <c r="CO475" s="31" t="str">
        <f t="shared" si="427"/>
        <v xml:space="preserve">  </v>
      </c>
      <c r="CP475" s="546"/>
      <c r="CQ475" s="28">
        <v>1.6298460001940238</v>
      </c>
      <c r="CR475" s="28"/>
      <c r="CS475" s="227"/>
      <c r="CT475" s="227"/>
      <c r="CU475" s="31" t="str">
        <f t="shared" si="428"/>
        <v xml:space="preserve">  </v>
      </c>
      <c r="CW475" s="336">
        <f t="shared" si="420"/>
        <v>0.7648534324487265</v>
      </c>
      <c r="CX475" s="227">
        <v>3.7971253986781588</v>
      </c>
      <c r="CY475" s="227"/>
      <c r="CZ475" s="227">
        <v>0.57225424489403509</v>
      </c>
      <c r="DA475" s="227">
        <v>0.13682092555331993</v>
      </c>
      <c r="DB475" s="675" t="str">
        <f t="shared" si="429"/>
        <v xml:space="preserve">  </v>
      </c>
      <c r="DC475" s="519"/>
      <c r="DD475" s="28">
        <v>2.8478440490086196</v>
      </c>
      <c r="DE475" s="28"/>
      <c r="DF475" s="28">
        <v>0.39731508051541631</v>
      </c>
      <c r="DG475" s="28">
        <v>9.4994519546949222E-2</v>
      </c>
      <c r="DH475" s="801" t="str">
        <f t="shared" si="430"/>
        <v xml:space="preserve">  </v>
      </c>
      <c r="DI475" s="335"/>
      <c r="DJ475" s="31">
        <f t="shared" si="421"/>
        <v>1.2626129090536877</v>
      </c>
      <c r="DK475" s="550">
        <f t="shared" si="422"/>
        <v>1.2691212230178823</v>
      </c>
      <c r="DL475" s="67"/>
    </row>
    <row r="476" spans="1:116" ht="15" x14ac:dyDescent="0.25">
      <c r="A476" s="536" t="s">
        <v>2484</v>
      </c>
      <c r="B476" s="417" t="s">
        <v>1901</v>
      </c>
      <c r="C476" s="419" t="s">
        <v>584</v>
      </c>
      <c r="D476" s="419">
        <v>9</v>
      </c>
      <c r="E476" s="213">
        <v>1701640</v>
      </c>
      <c r="F476" s="421">
        <v>1</v>
      </c>
      <c r="G476" s="420">
        <v>11452500</v>
      </c>
      <c r="H476" s="420">
        <v>201701201330</v>
      </c>
      <c r="I476" s="420"/>
      <c r="J476" s="420"/>
      <c r="K476" s="663" t="s">
        <v>1737</v>
      </c>
      <c r="L476" s="163" t="s">
        <v>951</v>
      </c>
      <c r="M476" s="419"/>
      <c r="N476" s="419"/>
      <c r="O476" s="419"/>
      <c r="P476" s="117">
        <v>42755</v>
      </c>
      <c r="Q476" s="112">
        <v>0.5625</v>
      </c>
      <c r="R476" s="419" t="s">
        <v>1789</v>
      </c>
      <c r="S476" s="250" t="s">
        <v>1789</v>
      </c>
      <c r="T476" s="250">
        <v>126.9</v>
      </c>
      <c r="U476" s="31">
        <v>276.60000000000002</v>
      </c>
      <c r="V476" s="250">
        <v>149.70000000000002</v>
      </c>
      <c r="W476" s="31">
        <v>72</v>
      </c>
      <c r="X476" s="31">
        <v>2079.166666666667</v>
      </c>
      <c r="Y476" s="281" t="str">
        <f t="shared" si="424"/>
        <v xml:space="preserve">  </v>
      </c>
      <c r="Z476" s="250" t="s">
        <v>1789</v>
      </c>
      <c r="AA476" s="275">
        <v>128</v>
      </c>
      <c r="AB476" s="275">
        <v>284.60000000000002</v>
      </c>
      <c r="AC476" s="275">
        <v>156.60000000000002</v>
      </c>
      <c r="AD476" s="275">
        <v>72</v>
      </c>
      <c r="AE476" s="275">
        <v>2175.0000000000005</v>
      </c>
      <c r="AF476" s="281" t="str">
        <f t="shared" si="425"/>
        <v xml:space="preserve">  </v>
      </c>
      <c r="AG476" s="250" t="s">
        <v>1789</v>
      </c>
      <c r="AH476" s="33">
        <v>126.2</v>
      </c>
      <c r="AI476" s="266">
        <v>308.3</v>
      </c>
      <c r="AJ476" s="33">
        <v>182.10000000000002</v>
      </c>
      <c r="AK476" s="33">
        <v>82</v>
      </c>
      <c r="AL476" s="33">
        <v>2220.7317073170734</v>
      </c>
      <c r="AM476" s="281" t="str">
        <f t="shared" si="423"/>
        <v xml:space="preserve">  </v>
      </c>
      <c r="AN476" s="33">
        <v>2158.2994579945803</v>
      </c>
      <c r="AO476" s="33">
        <v>72.245043158987116</v>
      </c>
      <c r="AP476" s="33">
        <v>3.3473132234446643</v>
      </c>
      <c r="AQ476" s="237">
        <v>3</v>
      </c>
      <c r="AR476" s="429" t="str">
        <f t="shared" si="426"/>
        <v xml:space="preserve">  </v>
      </c>
      <c r="AS476" s="498"/>
      <c r="AT476" s="662" t="s">
        <v>178</v>
      </c>
      <c r="AU476" s="662" t="s">
        <v>178</v>
      </c>
      <c r="AV476" s="662" t="s">
        <v>178</v>
      </c>
      <c r="AW476" s="661" t="s">
        <v>2720</v>
      </c>
      <c r="AX476" s="661" t="s">
        <v>2720</v>
      </c>
      <c r="AY476" s="10"/>
      <c r="AZ476" s="334"/>
      <c r="BA476" s="662" t="s">
        <v>178</v>
      </c>
      <c r="BB476" s="662" t="s">
        <v>178</v>
      </c>
      <c r="BC476" s="662" t="s">
        <v>178</v>
      </c>
      <c r="BD476" s="661" t="s">
        <v>2720</v>
      </c>
      <c r="BE476" s="661" t="s">
        <v>2720</v>
      </c>
      <c r="BF476" s="10"/>
      <c r="BG476" s="334"/>
      <c r="BH476" s="852" t="s">
        <v>178</v>
      </c>
      <c r="BI476" s="67" t="s">
        <v>1789</v>
      </c>
      <c r="BJ476" s="227">
        <v>4.3103923643846453</v>
      </c>
      <c r="BK476" s="227"/>
      <c r="BL476" s="227">
        <v>0.13681230945258943</v>
      </c>
      <c r="BM476" s="227">
        <v>0.43410904383581222</v>
      </c>
      <c r="BN476" s="31" t="str">
        <f t="shared" si="431"/>
        <v xml:space="preserve">  </v>
      </c>
      <c r="BP476" s="417" t="s">
        <v>1789</v>
      </c>
      <c r="BQ476" s="716">
        <v>3.0177157355522878E-2</v>
      </c>
      <c r="BS476" s="715">
        <v>3.0737649626692799E-3</v>
      </c>
      <c r="BT476" s="715">
        <v>7.6172065375064903E-3</v>
      </c>
      <c r="BU476" s="31" t="str">
        <f t="shared" si="418"/>
        <v xml:space="preserve">  </v>
      </c>
      <c r="BV476" s="520"/>
      <c r="BW476" s="31">
        <f t="shared" si="419"/>
        <v>0.70010232954351925</v>
      </c>
      <c r="BX476" s="336"/>
      <c r="BY476" s="33">
        <v>168.49697888386015</v>
      </c>
      <c r="BZ476" s="31"/>
      <c r="CA476" s="31">
        <v>0.33428413469677903</v>
      </c>
      <c r="CB476" s="33">
        <v>2.6365548319720391</v>
      </c>
      <c r="CC476" s="31"/>
      <c r="CD476" s="336"/>
      <c r="CE476" s="457">
        <v>350.33330192935932</v>
      </c>
      <c r="CF476" s="457"/>
      <c r="CG476" s="457">
        <v>0.23374432182565055</v>
      </c>
      <c r="CH476" s="457">
        <v>1.8435805268307415</v>
      </c>
      <c r="CJ476" s="658"/>
      <c r="CK476" s="28">
        <v>0.64200062804508962</v>
      </c>
      <c r="CL476" s="227"/>
      <c r="CM476" s="227"/>
      <c r="CN476" s="227"/>
      <c r="CO476" s="31" t="str">
        <f t="shared" si="427"/>
        <v xml:space="preserve">  </v>
      </c>
      <c r="CP476" s="546"/>
      <c r="CQ476" s="28">
        <v>1.39635136599807</v>
      </c>
      <c r="CR476" s="28"/>
      <c r="CS476" s="227"/>
      <c r="CT476" s="227"/>
      <c r="CU476" s="31" t="str">
        <f t="shared" si="428"/>
        <v xml:space="preserve">  </v>
      </c>
      <c r="CW476" s="336">
        <f t="shared" si="420"/>
        <v>0.38101610622205939</v>
      </c>
      <c r="CX476" s="227">
        <v>3.1315150574556903</v>
      </c>
      <c r="CY476" s="227"/>
      <c r="CZ476" s="227">
        <v>0.57225424489403509</v>
      </c>
      <c r="DA476" s="227">
        <v>0.13682092555331993</v>
      </c>
      <c r="DB476" s="675" t="str">
        <f t="shared" si="429"/>
        <v xml:space="preserve">  </v>
      </c>
      <c r="DC476" s="519"/>
      <c r="DD476" s="28">
        <v>6.9542547800326977</v>
      </c>
      <c r="DE476" s="28"/>
      <c r="DF476" s="28">
        <v>0.39731508051541631</v>
      </c>
      <c r="DG476" s="28">
        <v>9.4994519546949222E-2</v>
      </c>
      <c r="DH476" s="801" t="str">
        <f t="shared" si="430"/>
        <v xml:space="preserve">  </v>
      </c>
      <c r="DI476" s="335"/>
      <c r="DJ476" s="31">
        <f t="shared" si="421"/>
        <v>1.8584992313803732</v>
      </c>
      <c r="DK476" s="550">
        <f t="shared" si="422"/>
        <v>1.9850396013550955</v>
      </c>
      <c r="DL476" s="67"/>
    </row>
    <row r="477" spans="1:116" ht="30" x14ac:dyDescent="0.25">
      <c r="A477" s="536" t="s">
        <v>2485</v>
      </c>
      <c r="B477" s="417" t="s">
        <v>1902</v>
      </c>
      <c r="C477" s="419" t="s">
        <v>584</v>
      </c>
      <c r="D477" s="419">
        <v>9</v>
      </c>
      <c r="E477" s="213">
        <v>1701650</v>
      </c>
      <c r="F477" s="421">
        <v>1</v>
      </c>
      <c r="G477" s="420">
        <v>11452600</v>
      </c>
      <c r="H477" s="420">
        <v>201701201510</v>
      </c>
      <c r="I477" s="420"/>
      <c r="J477" s="420"/>
      <c r="K477" s="663" t="s">
        <v>1657</v>
      </c>
      <c r="L477" s="163" t="s">
        <v>1658</v>
      </c>
      <c r="M477" s="419"/>
      <c r="N477" s="419"/>
      <c r="O477" s="419"/>
      <c r="P477" s="117">
        <v>42755</v>
      </c>
      <c r="Q477" s="112">
        <v>0.63194444444444442</v>
      </c>
      <c r="R477" s="419" t="s">
        <v>1790</v>
      </c>
      <c r="S477" s="250" t="s">
        <v>1790</v>
      </c>
      <c r="T477" s="250">
        <v>128.4</v>
      </c>
      <c r="U477" s="31">
        <v>206.8</v>
      </c>
      <c r="V477" s="250">
        <v>78.400000000000006</v>
      </c>
      <c r="W477" s="31">
        <v>42</v>
      </c>
      <c r="X477" s="31">
        <v>1866.6666666666667</v>
      </c>
      <c r="Y477" s="281" t="str">
        <f t="shared" si="424"/>
        <v xml:space="preserve">  </v>
      </c>
      <c r="Z477" s="250" t="s">
        <v>1790</v>
      </c>
      <c r="AA477" s="275">
        <v>126.9</v>
      </c>
      <c r="AB477" s="275">
        <v>232.3</v>
      </c>
      <c r="AC477" s="275">
        <v>105.4</v>
      </c>
      <c r="AD477" s="275">
        <v>54</v>
      </c>
      <c r="AE477" s="275">
        <v>1951.851851851852</v>
      </c>
      <c r="AF477" s="281" t="str">
        <f t="shared" si="425"/>
        <v xml:space="preserve">  </v>
      </c>
      <c r="AG477" s="250" t="s">
        <v>1790</v>
      </c>
      <c r="AH477" s="33">
        <v>128.1</v>
      </c>
      <c r="AI477" s="266">
        <v>211.4</v>
      </c>
      <c r="AJ477" s="33">
        <v>83.300000000000011</v>
      </c>
      <c r="AK477" s="33">
        <v>46</v>
      </c>
      <c r="AL477" s="33">
        <v>1810.8695652173915</v>
      </c>
      <c r="AM477" s="281" t="str">
        <f t="shared" si="423"/>
        <v xml:space="preserve">  </v>
      </c>
      <c r="AN477" s="33">
        <v>1876.4626945786367</v>
      </c>
      <c r="AO477" s="33">
        <v>70.999809213189891</v>
      </c>
      <c r="AP477" s="33">
        <v>3.7837048089641363</v>
      </c>
      <c r="AQ477" s="237">
        <v>3</v>
      </c>
      <c r="AR477" s="429" t="str">
        <f t="shared" si="426"/>
        <v xml:space="preserve">  </v>
      </c>
      <c r="AS477" s="498"/>
      <c r="AT477" s="662" t="s">
        <v>178</v>
      </c>
      <c r="AU477" s="662" t="s">
        <v>178</v>
      </c>
      <c r="AV477" s="662" t="s">
        <v>178</v>
      </c>
      <c r="AW477" s="661" t="s">
        <v>2720</v>
      </c>
      <c r="AX477" s="661" t="s">
        <v>2720</v>
      </c>
      <c r="AY477" s="10"/>
      <c r="AZ477" s="334"/>
      <c r="BA477" s="662" t="s">
        <v>178</v>
      </c>
      <c r="BB477" s="662" t="s">
        <v>178</v>
      </c>
      <c r="BC477" s="662" t="s">
        <v>178</v>
      </c>
      <c r="BD477" s="661" t="s">
        <v>2720</v>
      </c>
      <c r="BE477" s="661" t="s">
        <v>2720</v>
      </c>
      <c r="BF477" s="10"/>
      <c r="BG477" s="334"/>
      <c r="BH477" s="852" t="s">
        <v>178</v>
      </c>
      <c r="BI477" s="67" t="s">
        <v>1790</v>
      </c>
      <c r="BJ477" s="227">
        <v>4.6997330427995507</v>
      </c>
      <c r="BK477" s="227">
        <v>3.2043609126075179E-2</v>
      </c>
      <c r="BL477" s="227">
        <v>0.13681230945258943</v>
      </c>
      <c r="BM477" s="227">
        <v>0.43410904383581222</v>
      </c>
      <c r="BN477" s="31" t="str">
        <f t="shared" si="431"/>
        <v xml:space="preserve">  </v>
      </c>
      <c r="BP477" s="417" t="s">
        <v>1790</v>
      </c>
      <c r="BQ477" s="716">
        <v>2.1660953494171891E-2</v>
      </c>
      <c r="BS477" s="715">
        <v>3.0737649626692799E-3</v>
      </c>
      <c r="BT477" s="715">
        <v>7.6172065375064903E-3</v>
      </c>
      <c r="BU477" s="31" t="str">
        <f t="shared" si="418"/>
        <v xml:space="preserve">  </v>
      </c>
      <c r="BV477" s="520"/>
      <c r="BW477" s="31">
        <f t="shared" si="419"/>
        <v>0.4608975296449781</v>
      </c>
      <c r="BX477" s="336"/>
      <c r="BY477" s="33">
        <v>216.6399405659545</v>
      </c>
      <c r="BZ477" s="31"/>
      <c r="CA477" s="31">
        <v>0.33428413469677903</v>
      </c>
      <c r="CB477" s="33">
        <v>2.6365548319720391</v>
      </c>
      <c r="CC477" s="31"/>
      <c r="CD477" s="336"/>
      <c r="CE477" s="457">
        <v>404.3945557231151</v>
      </c>
      <c r="CF477" s="457"/>
      <c r="CG477" s="457">
        <v>0.23374432182565055</v>
      </c>
      <c r="CH477" s="457">
        <v>1.8435805268307415</v>
      </c>
      <c r="CJ477" s="658"/>
      <c r="CK477" s="28">
        <v>0.65566068943591238</v>
      </c>
      <c r="CL477" s="227"/>
      <c r="CM477" s="227"/>
      <c r="CN477" s="227"/>
      <c r="CO477" s="31" t="str">
        <f t="shared" si="427"/>
        <v xml:space="preserve">  </v>
      </c>
      <c r="CP477" s="546"/>
      <c r="CQ477" s="28">
        <v>1.2797525308619475</v>
      </c>
      <c r="CR477" s="28"/>
      <c r="CS477" s="227"/>
      <c r="CT477" s="227"/>
      <c r="CU477" s="31" t="str">
        <f t="shared" si="428"/>
        <v xml:space="preserve">  </v>
      </c>
      <c r="CW477" s="336">
        <f t="shared" si="420"/>
        <v>0.30264995813932155</v>
      </c>
      <c r="CX477" s="227">
        <v>3.2697827786721669</v>
      </c>
      <c r="CY477" s="227"/>
      <c r="CZ477" s="227">
        <v>0.57225424489403509</v>
      </c>
      <c r="DA477" s="227">
        <v>0.13682092555331993</v>
      </c>
      <c r="DB477" s="675" t="str">
        <f t="shared" si="429"/>
        <v xml:space="preserve">  </v>
      </c>
      <c r="DC477" s="519"/>
      <c r="DD477" s="28">
        <v>5.9211501187693818</v>
      </c>
      <c r="DE477" s="28"/>
      <c r="DF477" s="28">
        <v>0.39731508051541631</v>
      </c>
      <c r="DG477" s="28">
        <v>9.4994519546949222E-2</v>
      </c>
      <c r="DH477" s="801" t="str">
        <f t="shared" si="430"/>
        <v xml:space="preserve">  </v>
      </c>
      <c r="DI477" s="335"/>
      <c r="DJ477" s="31">
        <f t="shared" si="421"/>
        <v>1.5093166893095156</v>
      </c>
      <c r="DK477" s="550">
        <f t="shared" si="422"/>
        <v>1.4642012447921118</v>
      </c>
      <c r="DL477" s="67"/>
    </row>
    <row r="478" spans="1:116" ht="30" x14ac:dyDescent="0.25">
      <c r="A478" s="536" t="s">
        <v>2486</v>
      </c>
      <c r="B478" s="417" t="s">
        <v>1903</v>
      </c>
      <c r="C478" s="419" t="s">
        <v>584</v>
      </c>
      <c r="D478" s="419">
        <v>9</v>
      </c>
      <c r="E478" s="213">
        <v>1701660</v>
      </c>
      <c r="F478" s="421">
        <v>1</v>
      </c>
      <c r="G478" s="420">
        <v>11452800</v>
      </c>
      <c r="H478" s="420">
        <v>201701210840</v>
      </c>
      <c r="I478" s="420"/>
      <c r="J478" s="420"/>
      <c r="K478" s="663" t="s">
        <v>1654</v>
      </c>
      <c r="L478" s="163" t="s">
        <v>1660</v>
      </c>
      <c r="M478" s="419"/>
      <c r="N478" s="419"/>
      <c r="O478" s="419"/>
      <c r="P478" s="117">
        <v>42756</v>
      </c>
      <c r="Q478" s="112">
        <v>0.3611111111111111</v>
      </c>
      <c r="R478" s="419" t="s">
        <v>1791</v>
      </c>
      <c r="S478" s="250" t="s">
        <v>1791</v>
      </c>
      <c r="T478" s="250">
        <v>130</v>
      </c>
      <c r="U478" s="31">
        <v>208.4</v>
      </c>
      <c r="V478" s="250">
        <v>78.400000000000006</v>
      </c>
      <c r="W478" s="31">
        <v>74</v>
      </c>
      <c r="X478" s="31">
        <v>1059.4594594594596</v>
      </c>
      <c r="Y478" s="281" t="str">
        <f t="shared" si="424"/>
        <v xml:space="preserve">  </v>
      </c>
      <c r="Z478" s="250" t="s">
        <v>1791</v>
      </c>
      <c r="AA478" s="275">
        <v>131.19999999999999</v>
      </c>
      <c r="AB478" s="275">
        <v>202.6</v>
      </c>
      <c r="AC478" s="275">
        <v>71.400000000000006</v>
      </c>
      <c r="AD478" s="275">
        <v>74</v>
      </c>
      <c r="AE478" s="275">
        <v>964.86486486486501</v>
      </c>
      <c r="AF478" s="281" t="str">
        <f t="shared" si="425"/>
        <v xml:space="preserve">  </v>
      </c>
      <c r="AG478" s="250" t="s">
        <v>1791</v>
      </c>
      <c r="AH478" s="33">
        <v>129.80000000000001</v>
      </c>
      <c r="AI478" s="266">
        <v>204.9</v>
      </c>
      <c r="AJ478" s="33">
        <v>75.099999999999994</v>
      </c>
      <c r="AK478" s="33">
        <v>76</v>
      </c>
      <c r="AL478" s="33">
        <v>988.15789473684208</v>
      </c>
      <c r="AM478" s="281" t="str">
        <f t="shared" si="423"/>
        <v xml:space="preserve">  </v>
      </c>
      <c r="AN478" s="33">
        <v>1004.1607396870555</v>
      </c>
      <c r="AO478" s="33">
        <v>49.28592716490536</v>
      </c>
      <c r="AP478" s="33">
        <v>4.9081710942279235</v>
      </c>
      <c r="AQ478" s="237">
        <v>3</v>
      </c>
      <c r="AR478" s="429" t="str">
        <f t="shared" si="426"/>
        <v xml:space="preserve">  </v>
      </c>
      <c r="AS478" s="498"/>
      <c r="AT478" s="662" t="s">
        <v>178</v>
      </c>
      <c r="AU478" s="662" t="s">
        <v>178</v>
      </c>
      <c r="AV478" s="662" t="s">
        <v>178</v>
      </c>
      <c r="AW478" s="661" t="s">
        <v>2720</v>
      </c>
      <c r="AX478" s="661" t="s">
        <v>2720</v>
      </c>
      <c r="AY478" s="10"/>
      <c r="AZ478" s="334"/>
      <c r="BA478" s="662" t="s">
        <v>178</v>
      </c>
      <c r="BB478" s="662" t="s">
        <v>178</v>
      </c>
      <c r="BC478" s="662" t="s">
        <v>178</v>
      </c>
      <c r="BD478" s="661" t="s">
        <v>2720</v>
      </c>
      <c r="BE478" s="661" t="s">
        <v>2720</v>
      </c>
      <c r="BF478" s="10"/>
      <c r="BG478" s="334"/>
      <c r="BH478" s="852" t="s">
        <v>178</v>
      </c>
      <c r="BI478" s="67" t="s">
        <v>1844</v>
      </c>
      <c r="BJ478" s="227">
        <v>6.3587418660017949</v>
      </c>
      <c r="BK478" s="227"/>
      <c r="BL478" s="227">
        <v>0.13681230945258943</v>
      </c>
      <c r="BM478" s="227">
        <v>0.43410904383581222</v>
      </c>
      <c r="BN478" s="31" t="str">
        <f t="shared" si="431"/>
        <v xml:space="preserve">  </v>
      </c>
      <c r="BP478" s="417" t="s">
        <v>1791</v>
      </c>
      <c r="BQ478" s="716">
        <v>2.4849350289359601E-2</v>
      </c>
      <c r="BS478" s="715">
        <v>3.0737649626692799E-3</v>
      </c>
      <c r="BT478" s="715">
        <v>7.6172065375064903E-3</v>
      </c>
      <c r="BU478" s="31" t="str">
        <f t="shared" si="418"/>
        <v xml:space="preserve">  </v>
      </c>
      <c r="BV478" s="520"/>
      <c r="BW478" s="31">
        <f t="shared" si="419"/>
        <v>0.39079036093950142</v>
      </c>
      <c r="BX478" s="336"/>
      <c r="BY478" s="33">
        <v>267.22313260914797</v>
      </c>
      <c r="BZ478" s="31"/>
      <c r="CA478" s="31">
        <v>0.33428413469677903</v>
      </c>
      <c r="CB478" s="33">
        <v>2.6365548319720391</v>
      </c>
      <c r="CC478" s="31"/>
      <c r="CD478" s="336"/>
      <c r="CE478" s="457">
        <v>283.11207562915143</v>
      </c>
      <c r="CF478" s="457"/>
      <c r="CG478" s="457">
        <v>0.23374432182565055</v>
      </c>
      <c r="CH478" s="457">
        <v>1.8435805268307415</v>
      </c>
      <c r="CJ478" s="658"/>
      <c r="CK478" s="227">
        <v>1.2926029697424275</v>
      </c>
      <c r="CL478" s="227"/>
      <c r="CM478" s="227"/>
      <c r="CN478" s="227"/>
      <c r="CO478" s="31" t="str">
        <f t="shared" si="427"/>
        <v xml:space="preserve">  </v>
      </c>
      <c r="CP478" s="546"/>
      <c r="CQ478" s="28">
        <v>1.2471871897244506</v>
      </c>
      <c r="CR478" s="28"/>
      <c r="CS478" s="227"/>
      <c r="CT478" s="227"/>
      <c r="CU478" s="31" t="str">
        <f t="shared" si="428"/>
        <v xml:space="preserve">  </v>
      </c>
      <c r="CW478" s="336">
        <f t="shared" si="420"/>
        <v>0.48371671910344832</v>
      </c>
      <c r="CX478" s="227">
        <v>4.1429772122231245</v>
      </c>
      <c r="CY478" s="227"/>
      <c r="CZ478" s="227">
        <v>0.57225424489403509</v>
      </c>
      <c r="DA478" s="227">
        <v>0.13682092555331993</v>
      </c>
      <c r="DB478" s="675" t="str">
        <f t="shared" si="429"/>
        <v xml:space="preserve">  </v>
      </c>
      <c r="DC478" s="519"/>
      <c r="DD478" s="28">
        <v>4.0939156399731136</v>
      </c>
      <c r="DE478" s="28"/>
      <c r="DF478" s="28">
        <v>0.39731508051541631</v>
      </c>
      <c r="DG478" s="28">
        <v>9.4994519546949222E-2</v>
      </c>
      <c r="DH478" s="801" t="str">
        <f t="shared" si="430"/>
        <v xml:space="preserve">  </v>
      </c>
      <c r="DI478" s="335"/>
      <c r="DJ478" s="31">
        <f t="shared" si="421"/>
        <v>1.5503812008232165</v>
      </c>
      <c r="DK478" s="550">
        <f t="shared" si="422"/>
        <v>1.4460406292721102</v>
      </c>
      <c r="DL478" s="67"/>
    </row>
    <row r="479" spans="1:116" ht="45" x14ac:dyDescent="0.25">
      <c r="A479" s="536" t="s">
        <v>2487</v>
      </c>
      <c r="B479" s="417" t="s">
        <v>1904</v>
      </c>
      <c r="C479" s="419" t="s">
        <v>584</v>
      </c>
      <c r="D479" s="419">
        <v>9</v>
      </c>
      <c r="E479" s="213">
        <v>1701672</v>
      </c>
      <c r="F479" s="421">
        <v>1</v>
      </c>
      <c r="G479" s="420">
        <v>384115121402501</v>
      </c>
      <c r="H479" s="420">
        <v>201701211010</v>
      </c>
      <c r="I479" s="420"/>
      <c r="J479" s="420"/>
      <c r="K479" s="663" t="s">
        <v>1654</v>
      </c>
      <c r="L479" s="163" t="s">
        <v>1680</v>
      </c>
      <c r="M479" s="419"/>
      <c r="N479" s="419"/>
      <c r="O479" s="419"/>
      <c r="P479" s="117">
        <v>42756</v>
      </c>
      <c r="Q479" s="112">
        <v>0.4236111111111111</v>
      </c>
      <c r="R479" s="419" t="s">
        <v>1792</v>
      </c>
      <c r="S479" s="250" t="s">
        <v>1792</v>
      </c>
      <c r="T479" s="250">
        <v>127.1</v>
      </c>
      <c r="U479" s="31">
        <v>150.4</v>
      </c>
      <c r="V479" s="250">
        <v>23.300000000000011</v>
      </c>
      <c r="W479" s="31">
        <v>98</v>
      </c>
      <c r="X479" s="31">
        <v>237.75510204081644</v>
      </c>
      <c r="Y479" s="281" t="str">
        <f t="shared" si="424"/>
        <v xml:space="preserve">  </v>
      </c>
      <c r="Z479" s="250" t="s">
        <v>1792</v>
      </c>
      <c r="AA479" s="275">
        <v>128.5</v>
      </c>
      <c r="AB479" s="275">
        <v>152.60000000000002</v>
      </c>
      <c r="AC479" s="275">
        <v>24.100000000000023</v>
      </c>
      <c r="AD479" s="275">
        <v>104</v>
      </c>
      <c r="AE479" s="275">
        <v>231.73076923076945</v>
      </c>
      <c r="AF479" s="281" t="str">
        <f t="shared" si="425"/>
        <v xml:space="preserve">  </v>
      </c>
      <c r="AG479" s="250" t="s">
        <v>1792</v>
      </c>
      <c r="AH479" s="33">
        <v>128.5</v>
      </c>
      <c r="AI479" s="266">
        <v>152.60000000000002</v>
      </c>
      <c r="AJ479" s="33">
        <v>24.100000000000023</v>
      </c>
      <c r="AK479" s="33">
        <v>104</v>
      </c>
      <c r="AL479" s="33">
        <v>231.73076923076945</v>
      </c>
      <c r="AM479" s="281" t="str">
        <f t="shared" si="423"/>
        <v xml:space="preserve">  </v>
      </c>
      <c r="AN479" s="33">
        <v>233.73888016745181</v>
      </c>
      <c r="AO479" s="33">
        <v>3.4781501695685213</v>
      </c>
      <c r="AP479" s="33">
        <v>1.4880494708782535</v>
      </c>
      <c r="AQ479" s="237">
        <v>3</v>
      </c>
      <c r="AR479" s="429" t="str">
        <f t="shared" si="426"/>
        <v xml:space="preserve">  </v>
      </c>
      <c r="AS479" s="498"/>
      <c r="AT479" s="662" t="s">
        <v>178</v>
      </c>
      <c r="AU479" s="662" t="s">
        <v>178</v>
      </c>
      <c r="AV479" s="662" t="s">
        <v>178</v>
      </c>
      <c r="AW479" s="661" t="s">
        <v>2720</v>
      </c>
      <c r="AX479" s="661" t="s">
        <v>2720</v>
      </c>
      <c r="AY479" s="10"/>
      <c r="AZ479" s="334"/>
      <c r="BA479" s="662" t="s">
        <v>178</v>
      </c>
      <c r="BB479" s="662" t="s">
        <v>178</v>
      </c>
      <c r="BC479" s="662" t="s">
        <v>178</v>
      </c>
      <c r="BD479" s="661" t="s">
        <v>2720</v>
      </c>
      <c r="BE479" s="661" t="s">
        <v>2720</v>
      </c>
      <c r="BF479" s="10"/>
      <c r="BG479" s="334"/>
      <c r="BH479" s="852" t="s">
        <v>178</v>
      </c>
      <c r="BI479" s="67" t="s">
        <v>1792</v>
      </c>
      <c r="BJ479" s="227">
        <v>4.9268137923476045</v>
      </c>
      <c r="BK479" s="227"/>
      <c r="BL479" s="227">
        <v>0.13681230945258943</v>
      </c>
      <c r="BM479" s="227">
        <v>0.43410904383581222</v>
      </c>
      <c r="BN479" s="31" t="str">
        <f t="shared" si="431"/>
        <v xml:space="preserve">  </v>
      </c>
      <c r="BP479" s="417" t="s">
        <v>1792</v>
      </c>
      <c r="BQ479" s="716">
        <v>5.4993511859895351E-2</v>
      </c>
      <c r="BS479" s="715">
        <v>3.0737649626692799E-3</v>
      </c>
      <c r="BT479" s="715">
        <v>7.6172065375064903E-3</v>
      </c>
      <c r="BU479" s="31" t="str">
        <f t="shared" si="418"/>
        <v xml:space="preserve">  </v>
      </c>
      <c r="BV479" s="520"/>
      <c r="BW479" s="31">
        <f t="shared" si="419"/>
        <v>1.1162084498771201</v>
      </c>
      <c r="BX479" s="336"/>
      <c r="BY479" s="33">
        <v>320.04814457153196</v>
      </c>
      <c r="BZ479" s="31"/>
      <c r="CA479" s="31">
        <v>0.33428413469677903</v>
      </c>
      <c r="CB479" s="33">
        <v>2.6365548319720391</v>
      </c>
      <c r="CC479" s="31"/>
      <c r="CD479" s="336"/>
      <c r="CE479" s="457">
        <v>76.093079270578556</v>
      </c>
      <c r="CF479" s="457"/>
      <c r="CG479" s="457">
        <v>0.23374432182565055</v>
      </c>
      <c r="CH479" s="457">
        <v>1.8435805268307415</v>
      </c>
      <c r="CJ479" s="658"/>
      <c r="CK479" s="227">
        <v>2.1493511709147937</v>
      </c>
      <c r="CL479" s="227"/>
      <c r="CM479" s="227"/>
      <c r="CN479" s="227"/>
      <c r="CO479" s="31" t="str">
        <f t="shared" si="427"/>
        <v xml:space="preserve">  </v>
      </c>
      <c r="CP479" s="546"/>
      <c r="CQ479" s="28">
        <v>0.49807080018313993</v>
      </c>
      <c r="CR479" s="28"/>
      <c r="CS479" s="227"/>
      <c r="CT479" s="227"/>
      <c r="CU479" s="31" t="str">
        <f t="shared" si="428"/>
        <v xml:space="preserve">  </v>
      </c>
      <c r="CW479" s="336">
        <f t="shared" si="420"/>
        <v>0.67157120182410734</v>
      </c>
      <c r="CX479" s="227">
        <v>3.1746573903607547</v>
      </c>
      <c r="CY479" s="227"/>
      <c r="CZ479" s="227">
        <v>0.57225424489403509</v>
      </c>
      <c r="DA479" s="227">
        <v>0.13682092555331993</v>
      </c>
      <c r="DB479" s="675" t="str">
        <f t="shared" si="429"/>
        <v xml:space="preserve">  </v>
      </c>
      <c r="DC479" s="519"/>
      <c r="DD479" s="28">
        <v>0.7356657991124449</v>
      </c>
      <c r="DE479" s="28"/>
      <c r="DF479" s="28">
        <v>0.39731508051541631</v>
      </c>
      <c r="DG479" s="28">
        <v>9.4994519546949222E-2</v>
      </c>
      <c r="DH479" s="801" t="str">
        <f t="shared" si="430"/>
        <v xml:space="preserve">  </v>
      </c>
      <c r="DI479" s="335"/>
      <c r="DJ479" s="31">
        <f t="shared" si="421"/>
        <v>0.99193119666757101</v>
      </c>
      <c r="DK479" s="550">
        <f t="shared" si="422"/>
        <v>0.9667972516876322</v>
      </c>
      <c r="DL479" s="67"/>
    </row>
    <row r="480" spans="1:116" ht="30" x14ac:dyDescent="0.25">
      <c r="A480" s="536" t="s">
        <v>2488</v>
      </c>
      <c r="B480" s="417" t="s">
        <v>1905</v>
      </c>
      <c r="C480" s="419" t="s">
        <v>586</v>
      </c>
      <c r="D480" s="102">
        <v>2</v>
      </c>
      <c r="E480" s="213">
        <v>1700246</v>
      </c>
      <c r="F480" s="421">
        <v>4</v>
      </c>
      <c r="G480" s="420">
        <v>11452500</v>
      </c>
      <c r="H480" s="420">
        <v>201701211025</v>
      </c>
      <c r="I480" s="420"/>
      <c r="J480" s="420"/>
      <c r="K480" s="663" t="s">
        <v>1737</v>
      </c>
      <c r="L480" s="163" t="s">
        <v>1793</v>
      </c>
      <c r="M480" s="419"/>
      <c r="N480" s="419"/>
      <c r="O480" s="419"/>
      <c r="P480" s="117">
        <v>42756</v>
      </c>
      <c r="Q480" s="112">
        <v>0.43402777777777773</v>
      </c>
      <c r="R480" s="419" t="s">
        <v>1794</v>
      </c>
      <c r="S480" s="250" t="s">
        <v>1794</v>
      </c>
      <c r="T480" s="250">
        <v>127.1</v>
      </c>
      <c r="U480" s="31">
        <v>126.7</v>
      </c>
      <c r="V480" s="250">
        <v>-0.39999999999999147</v>
      </c>
      <c r="W480" s="31">
        <v>118</v>
      </c>
      <c r="X480" s="31">
        <v>-3.3898305084745042</v>
      </c>
      <c r="Y480" s="281" t="str">
        <f t="shared" si="424"/>
        <v>&lt;MDL</v>
      </c>
      <c r="Z480" s="250" t="s">
        <v>1794</v>
      </c>
      <c r="AA480" s="275">
        <v>129</v>
      </c>
      <c r="AB480" s="275">
        <v>128.70000000000002</v>
      </c>
      <c r="AC480" s="275">
        <v>-0.29999999999998295</v>
      </c>
      <c r="AD480" s="275">
        <v>122</v>
      </c>
      <c r="AE480" s="275">
        <v>-2.4590163934424831</v>
      </c>
      <c r="AF480" s="281" t="str">
        <f t="shared" si="425"/>
        <v>&lt;MDL</v>
      </c>
      <c r="AG480" s="250" t="s">
        <v>1794</v>
      </c>
      <c r="AH480" s="33">
        <v>128</v>
      </c>
      <c r="AI480" s="266">
        <v>127.90000000000002</v>
      </c>
      <c r="AJ480" s="33">
        <v>-9.9999999999980105E-2</v>
      </c>
      <c r="AK480" s="33">
        <v>134</v>
      </c>
      <c r="AL480" s="33">
        <v>-0.74626865671626941</v>
      </c>
      <c r="AM480" s="281" t="str">
        <f t="shared" si="423"/>
        <v>&lt;MDL</v>
      </c>
      <c r="AN480" s="33">
        <v>-2.1983718528777523</v>
      </c>
      <c r="AO480" s="33">
        <v>1.3409162906059817</v>
      </c>
      <c r="AP480" s="33">
        <v>-60.995881513433289</v>
      </c>
      <c r="AQ480" s="237">
        <v>3</v>
      </c>
      <c r="AR480" s="429" t="str">
        <f t="shared" si="426"/>
        <v>&lt;MDL</v>
      </c>
      <c r="AS480" s="498" t="s">
        <v>1843</v>
      </c>
      <c r="AT480" s="662" t="s">
        <v>178</v>
      </c>
      <c r="AU480" s="662" t="s">
        <v>178</v>
      </c>
      <c r="AV480" s="662" t="s">
        <v>178</v>
      </c>
      <c r="AW480" s="661" t="s">
        <v>2720</v>
      </c>
      <c r="AX480" s="661" t="s">
        <v>2720</v>
      </c>
      <c r="AY480" s="10"/>
      <c r="AZ480" s="334"/>
      <c r="BA480" s="662" t="s">
        <v>178</v>
      </c>
      <c r="BB480" s="662" t="s">
        <v>178</v>
      </c>
      <c r="BC480" s="662" t="s">
        <v>178</v>
      </c>
      <c r="BD480" s="661" t="s">
        <v>2720</v>
      </c>
      <c r="BE480" s="661" t="s">
        <v>2720</v>
      </c>
      <c r="BF480" s="10"/>
      <c r="BG480" s="334"/>
      <c r="BH480" s="852" t="s">
        <v>178</v>
      </c>
      <c r="BI480" s="67" t="s">
        <v>1794</v>
      </c>
      <c r="BJ480" s="227">
        <v>9.5719509233273062E-2</v>
      </c>
      <c r="BK480" s="227"/>
      <c r="BL480" s="227">
        <v>7.3856233269243232E-2</v>
      </c>
      <c r="BM480" s="227">
        <v>0.43410904383581222</v>
      </c>
      <c r="BN480" s="31" t="str">
        <f t="shared" si="431"/>
        <v>E, &lt;RL</v>
      </c>
      <c r="BP480" s="417" t="s">
        <v>1794</v>
      </c>
      <c r="BQ480" s="716">
        <v>1.2857625656479271E-3</v>
      </c>
      <c r="BS480" s="715">
        <v>3.0737649626692799E-3</v>
      </c>
      <c r="BT480" s="715">
        <v>7.6172065375064903E-3</v>
      </c>
      <c r="BU480" s="31" t="str">
        <f t="shared" ref="BU480:BU511" si="432">IF(BQ480&lt;BS480,"&lt;MDL",IF(BQ480&lt;BT480,"E, &lt;RL",IF(BQ480&gt;BT480,"  ",)))</f>
        <v>&lt;MDL</v>
      </c>
      <c r="BV480" s="520" t="s">
        <v>3032</v>
      </c>
      <c r="BW480" s="31">
        <f t="shared" ref="BW480:BW511" si="433">BQ480/BJ480*100</f>
        <v>1.3432607165948394</v>
      </c>
      <c r="BX480" s="336"/>
      <c r="BY480" s="33" t="s">
        <v>2667</v>
      </c>
      <c r="BZ480" s="105"/>
      <c r="CA480" s="31">
        <v>0.33428413469677903</v>
      </c>
      <c r="CB480" s="33">
        <v>2.6365548319720391</v>
      </c>
      <c r="CC480" s="237" t="s">
        <v>79</v>
      </c>
      <c r="CD480" s="771"/>
      <c r="CE480" s="547"/>
      <c r="CF480" s="457"/>
      <c r="CG480" s="457">
        <v>0.23374432182565055</v>
      </c>
      <c r="CH480" s="457">
        <v>1.8435805268307415</v>
      </c>
      <c r="CI480" s="237" t="s">
        <v>79</v>
      </c>
      <c r="CJ480" s="658"/>
      <c r="CK480" s="227" t="s">
        <v>2667</v>
      </c>
      <c r="CL480" s="227"/>
      <c r="CM480" s="227"/>
      <c r="CN480" s="227"/>
      <c r="CO480" s="31" t="s">
        <v>79</v>
      </c>
      <c r="CP480" s="658" t="s">
        <v>3087</v>
      </c>
      <c r="CQ480" s="28">
        <v>6.5912713987728633E-2</v>
      </c>
      <c r="CR480" s="28"/>
      <c r="CS480" s="227"/>
      <c r="CT480" s="227"/>
      <c r="CU480" s="31" t="str">
        <f t="shared" si="428"/>
        <v xml:space="preserve">  </v>
      </c>
      <c r="CW480" s="895" t="s">
        <v>79</v>
      </c>
      <c r="CX480" s="909" t="s">
        <v>2667</v>
      </c>
      <c r="CY480" s="8"/>
      <c r="CZ480" s="227">
        <v>0.57225424489403509</v>
      </c>
      <c r="DA480" s="227">
        <v>0.13682092555331993</v>
      </c>
      <c r="DB480" s="675" t="str">
        <f t="shared" si="429"/>
        <v xml:space="preserve">  </v>
      </c>
      <c r="DC480" s="501"/>
      <c r="DD480" s="28">
        <v>-2.2838580032147539E-2</v>
      </c>
      <c r="DE480" s="28"/>
      <c r="DF480" s="28">
        <v>0.39731508051541631</v>
      </c>
      <c r="DG480" s="28">
        <v>9.4994519546949222E-2</v>
      </c>
      <c r="DH480" s="801" t="str">
        <f t="shared" si="430"/>
        <v>&lt;MDL</v>
      </c>
      <c r="DI480" s="335"/>
      <c r="DJ480" s="31" t="s">
        <v>79</v>
      </c>
      <c r="DK480" s="550" t="s">
        <v>79</v>
      </c>
      <c r="DL480" s="67"/>
    </row>
    <row r="481" spans="1:116" ht="15" x14ac:dyDescent="0.25">
      <c r="A481" s="536" t="s">
        <v>2489</v>
      </c>
      <c r="B481" s="417" t="s">
        <v>1906</v>
      </c>
      <c r="C481" s="419" t="s">
        <v>584</v>
      </c>
      <c r="D481" s="419">
        <v>9</v>
      </c>
      <c r="E481" s="213">
        <v>1701641</v>
      </c>
      <c r="F481" s="421">
        <v>1</v>
      </c>
      <c r="G481" s="420">
        <v>11452500</v>
      </c>
      <c r="H481" s="420">
        <v>201701211140</v>
      </c>
      <c r="I481" s="420"/>
      <c r="J481" s="420"/>
      <c r="K481" s="663" t="s">
        <v>1737</v>
      </c>
      <c r="L481" s="163" t="s">
        <v>951</v>
      </c>
      <c r="M481" s="419"/>
      <c r="N481" s="419"/>
      <c r="O481" s="419"/>
      <c r="P481" s="117">
        <v>42756</v>
      </c>
      <c r="Q481" s="112">
        <v>0.4861111111111111</v>
      </c>
      <c r="R481" s="419" t="s">
        <v>1795</v>
      </c>
      <c r="S481" s="250" t="s">
        <v>1795</v>
      </c>
      <c r="T481" s="250">
        <v>128.30000000000001</v>
      </c>
      <c r="U481" s="31">
        <v>194.6</v>
      </c>
      <c r="V481" s="250">
        <v>66.299999999999983</v>
      </c>
      <c r="W481" s="31">
        <v>62</v>
      </c>
      <c r="X481" s="31">
        <v>1069.3548387096771</v>
      </c>
      <c r="Y481" s="281" t="str">
        <f t="shared" si="424"/>
        <v xml:space="preserve">  </v>
      </c>
      <c r="Z481" s="250" t="s">
        <v>1795</v>
      </c>
      <c r="AA481" s="275">
        <v>127.4</v>
      </c>
      <c r="AB481" s="275">
        <v>175.8</v>
      </c>
      <c r="AC481" s="275">
        <v>48.400000000000006</v>
      </c>
      <c r="AD481" s="275">
        <v>46</v>
      </c>
      <c r="AE481" s="275">
        <v>1052.1739130434785</v>
      </c>
      <c r="AF481" s="281" t="str">
        <f t="shared" si="425"/>
        <v xml:space="preserve">  </v>
      </c>
      <c r="AG481" s="250" t="s">
        <v>1795</v>
      </c>
      <c r="AH481" s="33">
        <v>128</v>
      </c>
      <c r="AI481" s="266">
        <v>182.2</v>
      </c>
      <c r="AJ481" s="33">
        <v>54.199999999999989</v>
      </c>
      <c r="AK481" s="33">
        <v>52</v>
      </c>
      <c r="AL481" s="33">
        <v>1042.3076923076922</v>
      </c>
      <c r="AM481" s="281" t="str">
        <f t="shared" si="423"/>
        <v xml:space="preserve">  </v>
      </c>
      <c r="AN481" s="33">
        <v>1054.6121480202826</v>
      </c>
      <c r="AO481" s="33">
        <v>13.687431259158343</v>
      </c>
      <c r="AP481" s="33">
        <v>1.2978639858124508</v>
      </c>
      <c r="AQ481" s="237">
        <v>3</v>
      </c>
      <c r="AR481" s="429" t="str">
        <f t="shared" si="426"/>
        <v xml:space="preserve">  </v>
      </c>
      <c r="AS481" s="498"/>
      <c r="AT481" s="662" t="s">
        <v>178</v>
      </c>
      <c r="AU481" s="662" t="s">
        <v>178</v>
      </c>
      <c r="AV481" s="662" t="s">
        <v>178</v>
      </c>
      <c r="AW481" s="661" t="s">
        <v>2720</v>
      </c>
      <c r="AX481" s="661" t="s">
        <v>2720</v>
      </c>
      <c r="AY481" s="10"/>
      <c r="AZ481" s="334"/>
      <c r="BA481" s="662" t="s">
        <v>178</v>
      </c>
      <c r="BB481" s="662" t="s">
        <v>178</v>
      </c>
      <c r="BC481" s="662" t="s">
        <v>178</v>
      </c>
      <c r="BD481" s="661" t="s">
        <v>2720</v>
      </c>
      <c r="BE481" s="661" t="s">
        <v>2720</v>
      </c>
      <c r="BF481" s="10"/>
      <c r="BG481" s="334"/>
      <c r="BH481" s="852" t="s">
        <v>178</v>
      </c>
      <c r="BI481" s="67" t="s">
        <v>1795</v>
      </c>
      <c r="BJ481" s="227">
        <v>5.4329941196602221</v>
      </c>
      <c r="BK481" s="227"/>
      <c r="BL481" s="227">
        <v>0.13681230945258943</v>
      </c>
      <c r="BM481" s="227">
        <v>0.43410904383581222</v>
      </c>
      <c r="BN481" s="31" t="str">
        <f t="shared" si="431"/>
        <v xml:space="preserve">  </v>
      </c>
      <c r="BP481" s="417" t="s">
        <v>1795</v>
      </c>
      <c r="BQ481" s="716">
        <v>2.3362061924691389E-2</v>
      </c>
      <c r="BR481" s="716">
        <v>1.3681091520660518E-3</v>
      </c>
      <c r="BS481" s="715">
        <v>3.0737649626692799E-3</v>
      </c>
      <c r="BT481" s="715">
        <v>7.6172065375064903E-3</v>
      </c>
      <c r="BU481" s="31" t="str">
        <f t="shared" si="432"/>
        <v xml:space="preserve">  </v>
      </c>
      <c r="BV481" s="520"/>
      <c r="BW481" s="31">
        <f t="shared" si="433"/>
        <v>0.43000344580075578</v>
      </c>
      <c r="BX481" s="336"/>
      <c r="BY481" s="33">
        <v>343.41859450241316</v>
      </c>
      <c r="BZ481" s="31"/>
      <c r="CA481" s="31">
        <v>0.33428413469677903</v>
      </c>
      <c r="CB481" s="33">
        <v>2.6365548319720391</v>
      </c>
      <c r="CC481" s="31"/>
      <c r="CD481" s="336"/>
      <c r="CE481" s="457">
        <v>367.23633573403208</v>
      </c>
      <c r="CF481" s="457"/>
      <c r="CG481" s="457">
        <v>0.23374432182565055</v>
      </c>
      <c r="CH481" s="457">
        <v>1.8435805268307415</v>
      </c>
      <c r="CJ481" s="658"/>
      <c r="CK481" s="28">
        <v>0.97746422918538978</v>
      </c>
      <c r="CL481" s="227">
        <v>1.6867372375933831E-3</v>
      </c>
      <c r="CM481" s="227"/>
      <c r="CN481" s="227"/>
      <c r="CO481" s="31" t="str">
        <f t="shared" si="427"/>
        <v xml:space="preserve">  </v>
      </c>
      <c r="CP481" s="546"/>
      <c r="CQ481" s="28">
        <v>1.0284623628820189</v>
      </c>
      <c r="CR481" s="28">
        <v>1.7747409195547625E-3</v>
      </c>
      <c r="CS481" s="227"/>
      <c r="CT481" s="227"/>
      <c r="CU481" s="31" t="str">
        <f t="shared" si="428"/>
        <v xml:space="preserve">  </v>
      </c>
      <c r="CW481" s="336">
        <f t="shared" ref="CW481:CW512" si="434">CK481/BY481*100</f>
        <v>0.28462763660239754</v>
      </c>
      <c r="CX481" s="227">
        <v>3.2184700052683199</v>
      </c>
      <c r="CY481" s="227"/>
      <c r="CZ481" s="227">
        <v>0.57225424489403509</v>
      </c>
      <c r="DA481" s="227">
        <v>0.13682092555331993</v>
      </c>
      <c r="DB481" s="675" t="str">
        <f t="shared" si="429"/>
        <v xml:space="preserve">  </v>
      </c>
      <c r="DC481" s="519"/>
      <c r="DD481" s="28">
        <v>3.3546360439527487</v>
      </c>
      <c r="DE481" s="28"/>
      <c r="DF481" s="28">
        <v>0.39731508051541631</v>
      </c>
      <c r="DG481" s="28">
        <v>9.4994519546949222E-2</v>
      </c>
      <c r="DH481" s="801" t="str">
        <f t="shared" si="430"/>
        <v xml:space="preserve">  </v>
      </c>
      <c r="DI481" s="335"/>
      <c r="DJ481" s="31">
        <f t="shared" si="421"/>
        <v>0.93718571352597624</v>
      </c>
      <c r="DK481" s="550">
        <f t="shared" si="422"/>
        <v>0.91348151517945564</v>
      </c>
      <c r="DL481" s="67"/>
    </row>
    <row r="482" spans="1:116" ht="30" x14ac:dyDescent="0.25">
      <c r="A482" s="536" t="s">
        <v>2490</v>
      </c>
      <c r="B482" s="417" t="s">
        <v>1907</v>
      </c>
      <c r="C482" s="419" t="s">
        <v>584</v>
      </c>
      <c r="D482" s="419">
        <v>9</v>
      </c>
      <c r="E482" s="213">
        <v>1701651</v>
      </c>
      <c r="F482" s="421">
        <v>1</v>
      </c>
      <c r="G482" s="420">
        <v>11452600</v>
      </c>
      <c r="H482" s="420">
        <v>201701211340</v>
      </c>
      <c r="I482" s="420"/>
      <c r="J482" s="420"/>
      <c r="K482" s="663" t="s">
        <v>1657</v>
      </c>
      <c r="L482" s="163" t="s">
        <v>1658</v>
      </c>
      <c r="M482" s="419"/>
      <c r="N482" s="419"/>
      <c r="O482" s="419"/>
      <c r="P482" s="117">
        <v>42756</v>
      </c>
      <c r="Q482" s="112">
        <v>0.56944444444444442</v>
      </c>
      <c r="R482" s="419" t="s">
        <v>1796</v>
      </c>
      <c r="S482" s="250" t="s">
        <v>1796</v>
      </c>
      <c r="T482" s="250">
        <v>128.30000000000001</v>
      </c>
      <c r="U482" s="31">
        <v>216.9</v>
      </c>
      <c r="V482" s="250">
        <v>88.6</v>
      </c>
      <c r="W482" s="31">
        <v>98</v>
      </c>
      <c r="X482" s="31">
        <v>904.08163265306109</v>
      </c>
      <c r="Y482" s="281" t="str">
        <f t="shared" si="424"/>
        <v xml:space="preserve">  </v>
      </c>
      <c r="Z482" s="250" t="s">
        <v>1796</v>
      </c>
      <c r="AA482" s="275">
        <v>127.8</v>
      </c>
      <c r="AB482" s="275">
        <v>225.1</v>
      </c>
      <c r="AC482" s="275">
        <v>97.3</v>
      </c>
      <c r="AD482" s="275">
        <v>104</v>
      </c>
      <c r="AE482" s="275">
        <v>935.57692307692309</v>
      </c>
      <c r="AF482" s="281" t="str">
        <f t="shared" si="425"/>
        <v xml:space="preserve">  </v>
      </c>
      <c r="AG482" s="250" t="s">
        <v>1796</v>
      </c>
      <c r="AH482" s="33">
        <v>128.4</v>
      </c>
      <c r="AI482" s="266">
        <v>210.60000000000002</v>
      </c>
      <c r="AJ482" s="33">
        <v>82.200000000000017</v>
      </c>
      <c r="AK482" s="33">
        <v>86</v>
      </c>
      <c r="AL482" s="33">
        <v>955.81395348837236</v>
      </c>
      <c r="AM482" s="281" t="str">
        <f t="shared" si="423"/>
        <v xml:space="preserve">  </v>
      </c>
      <c r="AN482" s="33">
        <v>931.82416973945203</v>
      </c>
      <c r="AO482" s="33">
        <v>26.069534383276189</v>
      </c>
      <c r="AP482" s="33">
        <v>2.7976881508198601</v>
      </c>
      <c r="AQ482" s="237">
        <v>3</v>
      </c>
      <c r="AR482" s="429" t="str">
        <f t="shared" si="426"/>
        <v xml:space="preserve">  </v>
      </c>
      <c r="AS482" s="498"/>
      <c r="AT482" s="662" t="s">
        <v>178</v>
      </c>
      <c r="AU482" s="662" t="s">
        <v>178</v>
      </c>
      <c r="AV482" s="662" t="s">
        <v>178</v>
      </c>
      <c r="AW482" s="661" t="s">
        <v>2720</v>
      </c>
      <c r="AX482" s="661" t="s">
        <v>2720</v>
      </c>
      <c r="AY482" s="10"/>
      <c r="AZ482" s="334"/>
      <c r="BA482" s="662" t="s">
        <v>178</v>
      </c>
      <c r="BB482" s="662" t="s">
        <v>178</v>
      </c>
      <c r="BC482" s="662" t="s">
        <v>178</v>
      </c>
      <c r="BD482" s="661" t="s">
        <v>2720</v>
      </c>
      <c r="BE482" s="661" t="s">
        <v>2720</v>
      </c>
      <c r="BF482" s="10"/>
      <c r="BG482" s="334"/>
      <c r="BH482" s="852" t="s">
        <v>178</v>
      </c>
      <c r="BI482" s="67" t="s">
        <v>1796</v>
      </c>
      <c r="BJ482" s="227">
        <v>3.9950776245994684</v>
      </c>
      <c r="BK482" s="227"/>
      <c r="BL482" s="227">
        <v>0.13681230945258943</v>
      </c>
      <c r="BM482" s="227">
        <v>0.43410904383581222</v>
      </c>
      <c r="BN482" s="31" t="str">
        <f t="shared" si="431"/>
        <v xml:space="preserve">  </v>
      </c>
      <c r="BP482" s="417" t="s">
        <v>1796</v>
      </c>
      <c r="BQ482" s="716">
        <v>2.5813846259331603E-2</v>
      </c>
      <c r="BS482" s="715">
        <v>3.0737649626692799E-3</v>
      </c>
      <c r="BT482" s="715">
        <v>7.6172065375064903E-3</v>
      </c>
      <c r="BU482" s="31" t="str">
        <f t="shared" si="432"/>
        <v xml:space="preserve">  </v>
      </c>
      <c r="BV482" s="520"/>
      <c r="BW482" s="31">
        <f t="shared" si="433"/>
        <v>0.64614129398598619</v>
      </c>
      <c r="BX482" s="336"/>
      <c r="BY482" s="33">
        <v>225.90084136157429</v>
      </c>
      <c r="BZ482" s="31"/>
      <c r="CA482" s="31">
        <v>0.33428413469677903</v>
      </c>
      <c r="CB482" s="33">
        <v>2.6365548319720391</v>
      </c>
      <c r="CC482" s="31"/>
      <c r="CD482" s="336"/>
      <c r="CE482" s="457">
        <v>204.23280147587224</v>
      </c>
      <c r="CF482" s="457"/>
      <c r="CG482" s="457">
        <v>0.23374432182565055</v>
      </c>
      <c r="CH482" s="457">
        <v>1.8435805268307415</v>
      </c>
      <c r="CJ482" s="658"/>
      <c r="CK482" s="28">
        <v>0.94433362413270039</v>
      </c>
      <c r="CL482" s="227"/>
      <c r="CM482" s="227"/>
      <c r="CN482" s="227"/>
      <c r="CO482" s="31" t="str">
        <f t="shared" si="427"/>
        <v xml:space="preserve">  </v>
      </c>
      <c r="CP482" s="546"/>
      <c r="CQ482" s="28">
        <v>0.88349674642415144</v>
      </c>
      <c r="CR482" s="28"/>
      <c r="CS482" s="227"/>
      <c r="CT482" s="227"/>
      <c r="CU482" s="31" t="str">
        <f t="shared" si="428"/>
        <v xml:space="preserve">  </v>
      </c>
      <c r="CW482" s="336">
        <f t="shared" si="434"/>
        <v>0.41803014917558928</v>
      </c>
      <c r="CX482" s="227">
        <v>3.5121031304910737</v>
      </c>
      <c r="CY482" s="227"/>
      <c r="CZ482" s="227">
        <v>0.57225424489403509</v>
      </c>
      <c r="DA482" s="227">
        <v>0.13682092555331993</v>
      </c>
      <c r="DB482" s="675" t="str">
        <f t="shared" si="429"/>
        <v xml:space="preserve">  </v>
      </c>
      <c r="DC482" s="519"/>
      <c r="DD482" s="28">
        <v>3.3569171782135623</v>
      </c>
      <c r="DE482" s="28"/>
      <c r="DF482" s="28">
        <v>0.39731508051541631</v>
      </c>
      <c r="DG482" s="28">
        <v>9.4994519546949222E-2</v>
      </c>
      <c r="DH482" s="801" t="str">
        <f t="shared" si="430"/>
        <v xml:space="preserve">  </v>
      </c>
      <c r="DI482" s="335"/>
      <c r="DJ482" s="31">
        <f t="shared" si="421"/>
        <v>1.5547100707206494</v>
      </c>
      <c r="DK482" s="550">
        <f t="shared" si="422"/>
        <v>1.6436719047846697</v>
      </c>
      <c r="DL482" s="67"/>
    </row>
    <row r="483" spans="1:116" ht="45" x14ac:dyDescent="0.25">
      <c r="A483" s="536" t="s">
        <v>2491</v>
      </c>
      <c r="B483" s="417" t="s">
        <v>1908</v>
      </c>
      <c r="C483" s="419" t="s">
        <v>584</v>
      </c>
      <c r="D483" s="419">
        <v>9</v>
      </c>
      <c r="E483" s="213">
        <v>1701673</v>
      </c>
      <c r="F483" s="421">
        <v>1</v>
      </c>
      <c r="G483" s="420">
        <v>384115121402501</v>
      </c>
      <c r="H483" s="420">
        <v>201701231120</v>
      </c>
      <c r="I483" s="420"/>
      <c r="J483" s="420"/>
      <c r="K483" s="663" t="s">
        <v>1654</v>
      </c>
      <c r="L483" s="163" t="s">
        <v>1680</v>
      </c>
      <c r="M483" s="419"/>
      <c r="N483" s="419"/>
      <c r="O483" s="419"/>
      <c r="P483" s="117">
        <v>42758</v>
      </c>
      <c r="Q483" s="112">
        <v>0.47222222222222227</v>
      </c>
      <c r="R483" s="419" t="s">
        <v>1797</v>
      </c>
      <c r="S483" s="250" t="s">
        <v>1797</v>
      </c>
      <c r="T483" s="250">
        <v>127</v>
      </c>
      <c r="U483" s="31">
        <v>155.4</v>
      </c>
      <c r="V483" s="250">
        <v>28.400000000000006</v>
      </c>
      <c r="W483" s="31">
        <v>150</v>
      </c>
      <c r="X483" s="31">
        <v>189.33333333333337</v>
      </c>
      <c r="Y483" s="281" t="str">
        <f t="shared" si="424"/>
        <v xml:space="preserve">  </v>
      </c>
      <c r="Z483" s="250" t="s">
        <v>1797</v>
      </c>
      <c r="AA483" s="275">
        <v>127.9</v>
      </c>
      <c r="AB483" s="275">
        <v>159</v>
      </c>
      <c r="AC483" s="275">
        <v>31.099999999999994</v>
      </c>
      <c r="AD483" s="275">
        <v>160</v>
      </c>
      <c r="AE483" s="275">
        <v>194.37499999999997</v>
      </c>
      <c r="AF483" s="281" t="str">
        <f t="shared" si="425"/>
        <v xml:space="preserve">  </v>
      </c>
      <c r="AG483" s="250" t="s">
        <v>1797</v>
      </c>
      <c r="AH483" s="33">
        <v>127.5</v>
      </c>
      <c r="AI483" s="266">
        <v>154.5</v>
      </c>
      <c r="AJ483" s="33">
        <v>27</v>
      </c>
      <c r="AK483" s="33">
        <v>140</v>
      </c>
      <c r="AL483" s="33">
        <v>192.85714285714283</v>
      </c>
      <c r="AM483" s="281" t="str">
        <f t="shared" si="423"/>
        <v xml:space="preserve">  </v>
      </c>
      <c r="AN483" s="33">
        <v>192.18849206349205</v>
      </c>
      <c r="AO483" s="33">
        <v>2.5864881803966617</v>
      </c>
      <c r="AP483" s="33">
        <v>1.3458080411714666</v>
      </c>
      <c r="AQ483" s="237">
        <v>3</v>
      </c>
      <c r="AR483" s="429" t="str">
        <f t="shared" si="426"/>
        <v xml:space="preserve">  </v>
      </c>
      <c r="AS483" s="498"/>
      <c r="AT483" s="662" t="s">
        <v>178</v>
      </c>
      <c r="AU483" s="662" t="s">
        <v>178</v>
      </c>
      <c r="AV483" s="662" t="s">
        <v>178</v>
      </c>
      <c r="AW483" s="661" t="s">
        <v>2720</v>
      </c>
      <c r="AX483" s="661" t="s">
        <v>2720</v>
      </c>
      <c r="AY483" s="10"/>
      <c r="AZ483" s="334"/>
      <c r="BA483" s="662" t="s">
        <v>178</v>
      </c>
      <c r="BB483" s="662" t="s">
        <v>178</v>
      </c>
      <c r="BC483" s="662" t="s">
        <v>178</v>
      </c>
      <c r="BD483" s="661" t="s">
        <v>2720</v>
      </c>
      <c r="BE483" s="661" t="s">
        <v>2720</v>
      </c>
      <c r="BF483" s="10"/>
      <c r="BG483" s="334"/>
      <c r="BH483" s="852" t="s">
        <v>178</v>
      </c>
      <c r="BI483" s="67" t="s">
        <v>1797</v>
      </c>
      <c r="BJ483" s="227">
        <v>4.5914373925040843</v>
      </c>
      <c r="BK483" s="227"/>
      <c r="BL483" s="227">
        <v>0.13681230945258943</v>
      </c>
      <c r="BM483" s="227">
        <v>0.43410904383581222</v>
      </c>
      <c r="BN483" s="31" t="str">
        <f t="shared" si="431"/>
        <v xml:space="preserve">  </v>
      </c>
      <c r="BP483" s="417" t="s">
        <v>1797</v>
      </c>
      <c r="BQ483" s="716">
        <v>5.2798640735762778E-2</v>
      </c>
      <c r="BS483" s="715">
        <v>3.0737649626692799E-3</v>
      </c>
      <c r="BT483" s="715">
        <v>7.6172065375064903E-3</v>
      </c>
      <c r="BU483" s="31" t="str">
        <f t="shared" si="432"/>
        <v xml:space="preserve">  </v>
      </c>
      <c r="BV483" s="520"/>
      <c r="BW483" s="31">
        <f t="shared" si="433"/>
        <v>1.1499370724723612</v>
      </c>
      <c r="BX483" s="336"/>
      <c r="BY483" s="33">
        <v>293.75623592679426</v>
      </c>
      <c r="BZ483" s="31"/>
      <c r="CA483" s="31">
        <v>0.33428413469677903</v>
      </c>
      <c r="CB483" s="33">
        <v>2.6365548319720391</v>
      </c>
      <c r="CC483" s="31"/>
      <c r="CD483" s="336"/>
      <c r="CE483" s="457">
        <v>55.617847335473058</v>
      </c>
      <c r="CF483" s="457"/>
      <c r="CG483" s="457">
        <v>0.23374432182565055</v>
      </c>
      <c r="CH483" s="457">
        <v>1.8435805268307415</v>
      </c>
      <c r="CJ483" s="658"/>
      <c r="CK483" s="28">
        <v>1.9700765519546977</v>
      </c>
      <c r="CL483" s="227"/>
      <c r="CM483" s="227"/>
      <c r="CN483" s="227"/>
      <c r="CO483" s="31" t="str">
        <f t="shared" si="427"/>
        <v xml:space="preserve">  </v>
      </c>
      <c r="CP483" s="546"/>
      <c r="CQ483" s="28">
        <v>0.38293362978619422</v>
      </c>
      <c r="CR483" s="28"/>
      <c r="CS483" s="227"/>
      <c r="CT483" s="227"/>
      <c r="CU483" s="31" t="str">
        <f t="shared" si="428"/>
        <v xml:space="preserve">  </v>
      </c>
      <c r="CW483" s="336">
        <f t="shared" si="434"/>
        <v>0.67065012109075772</v>
      </c>
      <c r="CX483" s="227">
        <v>3.9671459389174792</v>
      </c>
      <c r="CY483" s="227"/>
      <c r="CZ483" s="227">
        <v>0.57225424489403509</v>
      </c>
      <c r="DA483" s="227">
        <v>0.13682092555331993</v>
      </c>
      <c r="DB483" s="675" t="str">
        <f t="shared" si="429"/>
        <v xml:space="preserve">  </v>
      </c>
      <c r="DC483" s="519"/>
      <c r="DD483" s="28">
        <v>0.76509243107694247</v>
      </c>
      <c r="DE483" s="28"/>
      <c r="DF483" s="28">
        <v>0.39731508051541631</v>
      </c>
      <c r="DG483" s="28">
        <v>9.4994519546949222E-2</v>
      </c>
      <c r="DH483" s="801" t="str">
        <f t="shared" si="430"/>
        <v xml:space="preserve">  </v>
      </c>
      <c r="DI483" s="335"/>
      <c r="DJ483" s="31">
        <f t="shared" si="421"/>
        <v>1.3504890973297039</v>
      </c>
      <c r="DK483" s="550">
        <f t="shared" si="422"/>
        <v>1.3756239547749749</v>
      </c>
      <c r="DL483" s="67"/>
    </row>
    <row r="484" spans="1:116" ht="30" x14ac:dyDescent="0.25">
      <c r="A484" s="536" t="s">
        <v>2492</v>
      </c>
      <c r="B484" s="417" t="s">
        <v>1909</v>
      </c>
      <c r="C484" s="419" t="s">
        <v>584</v>
      </c>
      <c r="D484" s="419">
        <v>9</v>
      </c>
      <c r="E484" s="213">
        <v>1701661</v>
      </c>
      <c r="F484" s="421">
        <v>1</v>
      </c>
      <c r="G484" s="420">
        <v>11452800</v>
      </c>
      <c r="H484" s="420">
        <v>201701231230</v>
      </c>
      <c r="I484" s="420"/>
      <c r="J484" s="420"/>
      <c r="K484" s="663" t="s">
        <v>1654</v>
      </c>
      <c r="L484" s="163" t="s">
        <v>1660</v>
      </c>
      <c r="M484" s="419"/>
      <c r="N484" s="419"/>
      <c r="O484" s="419"/>
      <c r="P484" s="117">
        <v>42758</v>
      </c>
      <c r="Q484" s="112">
        <v>0.52083333333333337</v>
      </c>
      <c r="R484" s="419" t="s">
        <v>1798</v>
      </c>
      <c r="S484" s="250" t="s">
        <v>1798</v>
      </c>
      <c r="T484" s="250">
        <v>127.9</v>
      </c>
      <c r="U484" s="31">
        <v>183.29999999999998</v>
      </c>
      <c r="V484" s="250">
        <v>55.399999999999977</v>
      </c>
      <c r="W484" s="31">
        <v>76</v>
      </c>
      <c r="X484" s="31">
        <v>728.94736842105237</v>
      </c>
      <c r="Y484" s="281" t="str">
        <f t="shared" si="424"/>
        <v xml:space="preserve">  </v>
      </c>
      <c r="Z484" s="250" t="s">
        <v>1798</v>
      </c>
      <c r="AA484" s="275">
        <v>127.2</v>
      </c>
      <c r="AB484" s="275">
        <v>178.4</v>
      </c>
      <c r="AC484" s="275">
        <v>51.2</v>
      </c>
      <c r="AD484" s="275">
        <v>72</v>
      </c>
      <c r="AE484" s="275">
        <v>711.1111111111112</v>
      </c>
      <c r="AF484" s="281" t="str">
        <f t="shared" si="425"/>
        <v xml:space="preserve">  </v>
      </c>
      <c r="AG484" s="250" t="s">
        <v>1798</v>
      </c>
      <c r="AH484" s="33">
        <v>127.1</v>
      </c>
      <c r="AI484" s="266">
        <v>170.4</v>
      </c>
      <c r="AJ484" s="33">
        <v>43.300000000000011</v>
      </c>
      <c r="AK484" s="33">
        <v>62</v>
      </c>
      <c r="AL484" s="33">
        <v>698.38709677419376</v>
      </c>
      <c r="AM484" s="281" t="str">
        <f t="shared" si="423"/>
        <v xml:space="preserve">  </v>
      </c>
      <c r="AN484" s="33">
        <v>712.81519210211911</v>
      </c>
      <c r="AO484" s="33">
        <v>15.351236751492808</v>
      </c>
      <c r="AP484" s="33">
        <v>2.1536068425002877</v>
      </c>
      <c r="AQ484" s="237">
        <v>3</v>
      </c>
      <c r="AR484" s="429" t="str">
        <f t="shared" si="426"/>
        <v xml:space="preserve">  </v>
      </c>
      <c r="AS484" s="498"/>
      <c r="AT484" s="662" t="s">
        <v>178</v>
      </c>
      <c r="AU484" s="662" t="s">
        <v>178</v>
      </c>
      <c r="AV484" s="662" t="s">
        <v>178</v>
      </c>
      <c r="AW484" s="661" t="s">
        <v>2720</v>
      </c>
      <c r="AX484" s="661" t="s">
        <v>2720</v>
      </c>
      <c r="AY484" s="10"/>
      <c r="AZ484" s="334"/>
      <c r="BA484" s="662" t="s">
        <v>178</v>
      </c>
      <c r="BB484" s="662" t="s">
        <v>178</v>
      </c>
      <c r="BC484" s="662" t="s">
        <v>178</v>
      </c>
      <c r="BD484" s="661" t="s">
        <v>2720</v>
      </c>
      <c r="BE484" s="661" t="s">
        <v>2720</v>
      </c>
      <c r="BF484" s="10"/>
      <c r="BG484" s="334"/>
      <c r="BH484" s="852" t="s">
        <v>178</v>
      </c>
      <c r="BI484" s="67" t="s">
        <v>1798</v>
      </c>
      <c r="BJ484" s="227">
        <v>6.5180810112118692</v>
      </c>
      <c r="BK484" s="227"/>
      <c r="BL484" s="227">
        <v>0.13681230945258943</v>
      </c>
      <c r="BM484" s="227">
        <v>0.43410904383581222</v>
      </c>
      <c r="BN484" s="31" t="str">
        <f t="shared" si="431"/>
        <v xml:space="preserve">  </v>
      </c>
      <c r="BP484" s="417" t="s">
        <v>1798</v>
      </c>
      <c r="BQ484" s="716">
        <v>2.9265619147721068E-2</v>
      </c>
      <c r="BS484" s="715">
        <v>3.0911760085358944E-3</v>
      </c>
      <c r="BT484" s="715">
        <v>7.6442672522135588E-3</v>
      </c>
      <c r="BU484" s="31" t="str">
        <f t="shared" si="432"/>
        <v xml:space="preserve">  </v>
      </c>
      <c r="BV484" s="520"/>
      <c r="BW484" s="31">
        <f t="shared" si="433"/>
        <v>0.44899133805457075</v>
      </c>
      <c r="BX484" s="336"/>
      <c r="BY484" s="33">
        <v>265.47266816270223</v>
      </c>
      <c r="BZ484" s="31"/>
      <c r="CA484" s="31">
        <v>0.33428413469677903</v>
      </c>
      <c r="CB484" s="33">
        <v>2.6365548319720391</v>
      </c>
      <c r="CC484" s="31"/>
      <c r="CD484" s="336"/>
      <c r="CE484" s="457">
        <v>193.51560284491705</v>
      </c>
      <c r="CF484" s="457"/>
      <c r="CG484" s="457">
        <v>0.23374432182565055</v>
      </c>
      <c r="CH484" s="457">
        <v>1.8435805268307415</v>
      </c>
      <c r="CJ484" s="658"/>
      <c r="CK484" s="28">
        <v>1.0707025832837669</v>
      </c>
      <c r="CL484" s="227"/>
      <c r="CM484" s="227"/>
      <c r="CN484" s="227"/>
      <c r="CO484" s="31" t="str">
        <f t="shared" si="427"/>
        <v xml:space="preserve">  </v>
      </c>
      <c r="CP484" s="546"/>
      <c r="CQ484" s="28">
        <v>0.76138850366845634</v>
      </c>
      <c r="CR484" s="28"/>
      <c r="CS484" s="227"/>
      <c r="CT484" s="227"/>
      <c r="CU484" s="31" t="str">
        <f t="shared" si="428"/>
        <v xml:space="preserve">  </v>
      </c>
      <c r="CW484" s="336">
        <f t="shared" si="434"/>
        <v>0.40331932876327492</v>
      </c>
      <c r="CX484" s="227">
        <v>3.1805228081720469</v>
      </c>
      <c r="CY484" s="227"/>
      <c r="CZ484" s="227">
        <v>0.57225424489403509</v>
      </c>
      <c r="DA484" s="227">
        <v>0.13682092555331993</v>
      </c>
      <c r="DB484" s="675" t="str">
        <f t="shared" si="429"/>
        <v xml:space="preserve">  </v>
      </c>
      <c r="DC484" s="519"/>
      <c r="DD484" s="28">
        <v>2.2212360902233819</v>
      </c>
      <c r="DE484" s="28"/>
      <c r="DF484" s="28">
        <v>0.39731508051541631</v>
      </c>
      <c r="DG484" s="28">
        <v>9.4994519546949222E-2</v>
      </c>
      <c r="DH484" s="801" t="str">
        <f t="shared" si="430"/>
        <v xml:space="preserve">  </v>
      </c>
      <c r="DI484" s="335"/>
      <c r="DJ484" s="31">
        <f t="shared" si="421"/>
        <v>1.1980603616123586</v>
      </c>
      <c r="DK484" s="550">
        <f t="shared" si="422"/>
        <v>1.147833072666226</v>
      </c>
      <c r="DL484" s="67"/>
    </row>
    <row r="485" spans="1:116" ht="15" x14ac:dyDescent="0.25">
      <c r="A485" s="536" t="s">
        <v>2493</v>
      </c>
      <c r="B485" s="268" t="s">
        <v>1910</v>
      </c>
      <c r="C485" s="419" t="s">
        <v>584</v>
      </c>
      <c r="D485" s="419">
        <v>7</v>
      </c>
      <c r="E485" s="213">
        <v>1701642</v>
      </c>
      <c r="F485" s="421">
        <v>1</v>
      </c>
      <c r="G485" s="420">
        <v>11452500</v>
      </c>
      <c r="H485" s="420">
        <v>201701241100</v>
      </c>
      <c r="I485" s="420"/>
      <c r="J485" s="420"/>
      <c r="K485" s="663" t="s">
        <v>1737</v>
      </c>
      <c r="L485" s="163" t="s">
        <v>951</v>
      </c>
      <c r="M485" s="419"/>
      <c r="N485" s="419"/>
      <c r="O485" s="419"/>
      <c r="P485" s="117">
        <v>42759</v>
      </c>
      <c r="Q485" s="112">
        <v>0.45833333333333331</v>
      </c>
      <c r="R485" s="419" t="s">
        <v>1799</v>
      </c>
      <c r="S485" s="250" t="s">
        <v>1799</v>
      </c>
      <c r="T485" s="250">
        <v>125.7</v>
      </c>
      <c r="U485" s="31">
        <v>207.6</v>
      </c>
      <c r="V485" s="250">
        <v>81.899999999999991</v>
      </c>
      <c r="W485" s="31">
        <v>110</v>
      </c>
      <c r="X485" s="31">
        <v>744.5454545454545</v>
      </c>
      <c r="Y485" s="281" t="str">
        <f t="shared" si="424"/>
        <v xml:space="preserve">  </v>
      </c>
      <c r="Z485" s="250" t="s">
        <v>1799</v>
      </c>
      <c r="AA485" s="275">
        <v>128.5</v>
      </c>
      <c r="AB485" s="275">
        <v>203.9</v>
      </c>
      <c r="AC485" s="275">
        <v>75.400000000000006</v>
      </c>
      <c r="AD485" s="275">
        <v>104</v>
      </c>
      <c r="AE485" s="275">
        <v>725.00000000000011</v>
      </c>
      <c r="AF485" s="281" t="str">
        <f t="shared" si="425"/>
        <v xml:space="preserve">  </v>
      </c>
      <c r="AG485" s="250" t="s">
        <v>1799</v>
      </c>
      <c r="AH485" s="33">
        <v>127.7</v>
      </c>
      <c r="AI485" s="266">
        <v>212.9</v>
      </c>
      <c r="AJ485" s="33">
        <v>85.2</v>
      </c>
      <c r="AK485" s="33">
        <v>116</v>
      </c>
      <c r="AL485" s="33">
        <v>734.48275862068965</v>
      </c>
      <c r="AM485" s="281" t="str">
        <f t="shared" si="423"/>
        <v xml:space="preserve">  </v>
      </c>
      <c r="AN485" s="33">
        <v>734.67607105538139</v>
      </c>
      <c r="AO485" s="33">
        <v>9.7741611210456707</v>
      </c>
      <c r="AP485" s="33">
        <v>1.3304041748637372</v>
      </c>
      <c r="AQ485" s="237">
        <v>3</v>
      </c>
      <c r="AR485" s="429" t="str">
        <f t="shared" si="426"/>
        <v xml:space="preserve">  </v>
      </c>
      <c r="AS485" s="498"/>
      <c r="AT485" s="662" t="s">
        <v>178</v>
      </c>
      <c r="AU485" s="662" t="s">
        <v>178</v>
      </c>
      <c r="AV485" s="662" t="s">
        <v>178</v>
      </c>
      <c r="AW485" s="661" t="s">
        <v>2720</v>
      </c>
      <c r="AX485" s="661" t="s">
        <v>2720</v>
      </c>
      <c r="AY485" s="10"/>
      <c r="AZ485" s="334"/>
      <c r="BA485" s="662" t="s">
        <v>178</v>
      </c>
      <c r="BB485" s="662" t="s">
        <v>178</v>
      </c>
      <c r="BC485" s="662" t="s">
        <v>178</v>
      </c>
      <c r="BD485" s="661" t="s">
        <v>2720</v>
      </c>
      <c r="BE485" s="661" t="s">
        <v>2720</v>
      </c>
      <c r="BF485" s="10"/>
      <c r="BG485" s="334"/>
      <c r="BH485" s="852" t="s">
        <v>178</v>
      </c>
      <c r="BI485" s="67" t="s">
        <v>1799</v>
      </c>
      <c r="BJ485" s="227">
        <v>1.7280407684533663</v>
      </c>
      <c r="BK485" s="227"/>
      <c r="BL485" s="227">
        <v>0.13681230945258943</v>
      </c>
      <c r="BM485" s="227">
        <v>0.43410904383581222</v>
      </c>
      <c r="BN485" s="31" t="str">
        <f t="shared" si="431"/>
        <v xml:space="preserve">  </v>
      </c>
      <c r="BP485" s="417" t="s">
        <v>1799</v>
      </c>
      <c r="BQ485" s="716">
        <v>1.2139240755744584E-2</v>
      </c>
      <c r="BS485" s="715">
        <v>3.0911760085358944E-3</v>
      </c>
      <c r="BT485" s="715">
        <v>7.6442672522135588E-3</v>
      </c>
      <c r="BU485" s="31" t="str">
        <f t="shared" si="432"/>
        <v xml:space="preserve">  </v>
      </c>
      <c r="BV485" s="520"/>
      <c r="BW485" s="31">
        <f t="shared" si="433"/>
        <v>0.70248578490480096</v>
      </c>
      <c r="BX485" s="336"/>
      <c r="BY485" s="33">
        <v>216.2532771841897</v>
      </c>
      <c r="BZ485" s="31"/>
      <c r="CA485" s="31">
        <v>0.33428413469677903</v>
      </c>
      <c r="CB485" s="33">
        <v>2.6365548319720391</v>
      </c>
      <c r="CC485" s="31"/>
      <c r="CD485" s="336"/>
      <c r="CE485" s="457">
        <v>161.01039455804667</v>
      </c>
      <c r="CF485" s="457"/>
      <c r="CG485" s="457">
        <v>0.23374432182565055</v>
      </c>
      <c r="CH485" s="457">
        <v>1.8435805268307415</v>
      </c>
      <c r="CJ485" s="658"/>
      <c r="CK485" s="28">
        <v>1.0439417859083786</v>
      </c>
      <c r="CL485" s="227"/>
      <c r="CM485" s="227"/>
      <c r="CN485" s="227"/>
      <c r="CO485" s="31" t="str">
        <f t="shared" si="427"/>
        <v xml:space="preserve">  </v>
      </c>
      <c r="CP485" s="546"/>
      <c r="CQ485" s="28">
        <v>0.75685779478357429</v>
      </c>
      <c r="CR485" s="28"/>
      <c r="CU485" s="31" t="str">
        <f t="shared" si="428"/>
        <v xml:space="preserve">  </v>
      </c>
      <c r="CW485" s="336">
        <f t="shared" si="434"/>
        <v>0.48274033092188501</v>
      </c>
      <c r="CX485" s="227">
        <v>2.8376667631492238</v>
      </c>
      <c r="CY485" s="227"/>
      <c r="CZ485" s="227">
        <v>0.57225424489403509</v>
      </c>
      <c r="DA485" s="227">
        <v>0.13682092555331993</v>
      </c>
      <c r="DB485" s="675" t="str">
        <f t="shared" si="429"/>
        <v xml:space="preserve">  </v>
      </c>
      <c r="DC485" s="519"/>
      <c r="DD485" s="28">
        <v>2.084217312244085</v>
      </c>
      <c r="DE485" s="28"/>
      <c r="DF485" s="28">
        <v>0.39731508051541631</v>
      </c>
      <c r="DG485" s="28">
        <v>9.4994519546949222E-2</v>
      </c>
      <c r="DH485" s="801" t="str">
        <f t="shared" si="430"/>
        <v xml:space="preserve">  </v>
      </c>
      <c r="DI485" s="335"/>
      <c r="DJ485" s="31">
        <f t="shared" si="421"/>
        <v>1.3121959584142135</v>
      </c>
      <c r="DK485" s="550">
        <f t="shared" si="422"/>
        <v>1.2944613408128089</v>
      </c>
      <c r="DL485" s="67"/>
    </row>
    <row r="486" spans="1:116" ht="30" x14ac:dyDescent="0.25">
      <c r="A486" s="536" t="s">
        <v>2494</v>
      </c>
      <c r="B486" s="268" t="s">
        <v>1911</v>
      </c>
      <c r="C486" s="104" t="s">
        <v>585</v>
      </c>
      <c r="D486" s="104">
        <v>7</v>
      </c>
      <c r="E486" s="218">
        <v>1700247</v>
      </c>
      <c r="F486" s="265">
        <v>4</v>
      </c>
      <c r="G486" s="103">
        <v>11452500</v>
      </c>
      <c r="H486" s="103">
        <v>201701241101</v>
      </c>
      <c r="I486" s="103"/>
      <c r="J486" s="103"/>
      <c r="K486" s="697" t="s">
        <v>1737</v>
      </c>
      <c r="L486" s="212" t="s">
        <v>1800</v>
      </c>
      <c r="M486" s="104"/>
      <c r="N486" s="104"/>
      <c r="O486" s="104" t="s">
        <v>40</v>
      </c>
      <c r="P486" s="158">
        <v>42759</v>
      </c>
      <c r="Q486" s="113">
        <v>0.45902777777777781</v>
      </c>
      <c r="R486" s="104" t="s">
        <v>1801</v>
      </c>
      <c r="S486" s="580" t="s">
        <v>1801</v>
      </c>
      <c r="T486" s="250">
        <v>127.7</v>
      </c>
      <c r="U486" s="31">
        <v>221.4</v>
      </c>
      <c r="V486" s="250">
        <v>93.7</v>
      </c>
      <c r="W486" s="31">
        <v>110</v>
      </c>
      <c r="X486" s="31">
        <v>851.81818181818187</v>
      </c>
      <c r="Y486" s="281" t="str">
        <f t="shared" si="424"/>
        <v xml:space="preserve">  </v>
      </c>
      <c r="Z486" s="580" t="s">
        <v>1801</v>
      </c>
      <c r="AA486" s="275">
        <v>128.6</v>
      </c>
      <c r="AB486" s="275">
        <v>216.5</v>
      </c>
      <c r="AC486" s="275">
        <v>87.9</v>
      </c>
      <c r="AD486" s="275">
        <v>106</v>
      </c>
      <c r="AE486" s="275">
        <v>829.24528301886801</v>
      </c>
      <c r="AF486" s="281" t="str">
        <f t="shared" si="425"/>
        <v xml:space="preserve">  </v>
      </c>
      <c r="AG486" s="580" t="s">
        <v>1801</v>
      </c>
      <c r="AH486" s="109">
        <v>127.4</v>
      </c>
      <c r="AI486" s="267">
        <v>217.6</v>
      </c>
      <c r="AJ486" s="109">
        <v>90.199999999999989</v>
      </c>
      <c r="AK486" s="109">
        <v>106</v>
      </c>
      <c r="AL486" s="109">
        <v>850.94339622641496</v>
      </c>
      <c r="AM486" s="281" t="str">
        <f t="shared" si="423"/>
        <v xml:space="preserve">  </v>
      </c>
      <c r="AN486" s="109">
        <v>844.00228702115498</v>
      </c>
      <c r="AO486" s="109">
        <v>12.787423032046968</v>
      </c>
      <c r="AP486" s="109">
        <v>1.5150934101350901</v>
      </c>
      <c r="AQ486" s="237">
        <v>3</v>
      </c>
      <c r="AR486" s="429" t="str">
        <f t="shared" si="426"/>
        <v xml:space="preserve">  </v>
      </c>
      <c r="AS486" s="500"/>
      <c r="AT486" s="662" t="s">
        <v>178</v>
      </c>
      <c r="AU486" s="662" t="s">
        <v>178</v>
      </c>
      <c r="AV486" s="662" t="s">
        <v>178</v>
      </c>
      <c r="AW486" s="661" t="s">
        <v>2720</v>
      </c>
      <c r="AX486" s="661" t="s">
        <v>2720</v>
      </c>
      <c r="AY486" s="10"/>
      <c r="AZ486" s="334"/>
      <c r="BA486" s="662" t="s">
        <v>178</v>
      </c>
      <c r="BB486" s="662" t="s">
        <v>178</v>
      </c>
      <c r="BC486" s="662" t="s">
        <v>178</v>
      </c>
      <c r="BD486" s="661" t="s">
        <v>2720</v>
      </c>
      <c r="BE486" s="661" t="s">
        <v>2720</v>
      </c>
      <c r="BF486" s="10"/>
      <c r="BG486" s="334"/>
      <c r="BH486" s="852" t="s">
        <v>178</v>
      </c>
      <c r="BI486" s="50" t="s">
        <v>1801</v>
      </c>
      <c r="BJ486" s="108">
        <v>1.6276148902504404</v>
      </c>
      <c r="BK486" s="108"/>
      <c r="BL486" s="227">
        <v>0.13681230945258943</v>
      </c>
      <c r="BM486" s="227">
        <v>0.43410904383581222</v>
      </c>
      <c r="BN486" s="31" t="str">
        <f t="shared" si="431"/>
        <v xml:space="preserve">  </v>
      </c>
      <c r="BP486" s="417" t="s">
        <v>1801</v>
      </c>
      <c r="BQ486" s="716">
        <v>1.7468709341048633E-2</v>
      </c>
      <c r="BS486" s="715">
        <v>3.0911760085358944E-3</v>
      </c>
      <c r="BT486" s="715">
        <v>7.6442672522135588E-3</v>
      </c>
      <c r="BU486" s="31" t="str">
        <f t="shared" si="432"/>
        <v xml:space="preserve">  </v>
      </c>
      <c r="BV486" s="520"/>
      <c r="BW486" s="31">
        <f t="shared" si="433"/>
        <v>1.0732704305968062</v>
      </c>
      <c r="BX486" s="336"/>
      <c r="BY486" s="33">
        <v>534.34689053800469</v>
      </c>
      <c r="BZ486" s="31"/>
      <c r="CA486" s="31">
        <v>0.33428413469677903</v>
      </c>
      <c r="CB486" s="33">
        <v>2.6365548319720391</v>
      </c>
      <c r="CC486" s="31"/>
      <c r="CD486" s="336"/>
      <c r="CE486" s="457">
        <v>455.16639675828219</v>
      </c>
      <c r="CF486" s="457"/>
      <c r="CG486" s="457">
        <v>0.23374432182565055</v>
      </c>
      <c r="CH486" s="457">
        <v>1.8435805268307415</v>
      </c>
      <c r="CJ486" s="658"/>
      <c r="CK486" s="28">
        <v>0.89744004325832916</v>
      </c>
      <c r="CL486" s="108"/>
      <c r="CM486" s="108"/>
      <c r="CN486" s="108"/>
      <c r="CO486" s="31" t="str">
        <f t="shared" si="427"/>
        <v xml:space="preserve">  </v>
      </c>
      <c r="CP486" s="326"/>
      <c r="CQ486" s="28">
        <v>0.74419792266421825</v>
      </c>
      <c r="CR486" s="801"/>
      <c r="CS486" s="125"/>
      <c r="CT486" s="125"/>
      <c r="CU486" s="31" t="str">
        <f t="shared" si="428"/>
        <v xml:space="preserve">  </v>
      </c>
      <c r="CW486" s="336">
        <f t="shared" si="434"/>
        <v>0.16795083103314137</v>
      </c>
      <c r="CX486" s="227">
        <v>2.6803681620877366</v>
      </c>
      <c r="CY486" s="227"/>
      <c r="CZ486" s="227">
        <v>0.57225424489403509</v>
      </c>
      <c r="DA486" s="227">
        <v>0.13682092555331993</v>
      </c>
      <c r="DB486" s="675" t="str">
        <f t="shared" si="429"/>
        <v xml:space="preserve">  </v>
      </c>
      <c r="DC486" s="519"/>
      <c r="DD486" s="28">
        <v>2.280841586984093</v>
      </c>
      <c r="DE486" s="28"/>
      <c r="DF486" s="28">
        <v>0.39731508051541631</v>
      </c>
      <c r="DG486" s="28">
        <v>9.4994519546949222E-2</v>
      </c>
      <c r="DH486" s="801" t="str">
        <f t="shared" si="430"/>
        <v xml:space="preserve">  </v>
      </c>
      <c r="DI486" s="335"/>
      <c r="DJ486" s="31">
        <f t="shared" si="421"/>
        <v>0.50161574990901892</v>
      </c>
      <c r="DK486" s="550">
        <f t="shared" si="422"/>
        <v>0.50110060919003707</v>
      </c>
      <c r="DL486" s="50"/>
    </row>
    <row r="487" spans="1:116" ht="30" x14ac:dyDescent="0.25">
      <c r="A487" s="536" t="s">
        <v>2495</v>
      </c>
      <c r="B487" s="417" t="s">
        <v>1912</v>
      </c>
      <c r="C487" s="419" t="s">
        <v>584</v>
      </c>
      <c r="D487" s="419">
        <v>9</v>
      </c>
      <c r="E487" s="213">
        <v>1701652</v>
      </c>
      <c r="F487" s="421">
        <v>1</v>
      </c>
      <c r="G487" s="420">
        <v>11452600</v>
      </c>
      <c r="H487" s="420">
        <v>201701241310</v>
      </c>
      <c r="I487" s="420"/>
      <c r="J487" s="420"/>
      <c r="K487" s="663" t="s">
        <v>1657</v>
      </c>
      <c r="L487" s="163" t="s">
        <v>1658</v>
      </c>
      <c r="M487" s="419"/>
      <c r="N487" s="419"/>
      <c r="O487" s="419"/>
      <c r="P487" s="117">
        <v>42759</v>
      </c>
      <c r="Q487" s="112">
        <v>0.54861111111111105</v>
      </c>
      <c r="R487" s="419" t="s">
        <v>1802</v>
      </c>
      <c r="S487" s="250" t="s">
        <v>1802</v>
      </c>
      <c r="T487" s="250">
        <v>128.30000000000001</v>
      </c>
      <c r="U487" s="31">
        <v>207.1</v>
      </c>
      <c r="V487" s="250">
        <v>78.799999999999983</v>
      </c>
      <c r="W487" s="31">
        <v>112</v>
      </c>
      <c r="X487" s="31">
        <v>703.57142857142844</v>
      </c>
      <c r="Y487" s="281" t="str">
        <f t="shared" si="424"/>
        <v xml:space="preserve">  </v>
      </c>
      <c r="Z487" s="250" t="s">
        <v>1802</v>
      </c>
      <c r="AA487" s="275">
        <v>127.7</v>
      </c>
      <c r="AB487" s="275">
        <v>205.2</v>
      </c>
      <c r="AC487" s="275">
        <v>77.499999999999986</v>
      </c>
      <c r="AD487" s="275">
        <v>108</v>
      </c>
      <c r="AE487" s="275">
        <v>717.5925925925925</v>
      </c>
      <c r="AF487" s="281" t="str">
        <f t="shared" si="425"/>
        <v xml:space="preserve">  </v>
      </c>
      <c r="AG487" s="250" t="s">
        <v>1802</v>
      </c>
      <c r="AH487" s="33">
        <v>126.9</v>
      </c>
      <c r="AI487" s="266">
        <v>203.9</v>
      </c>
      <c r="AJ487" s="33">
        <v>77</v>
      </c>
      <c r="AK487" s="33">
        <v>110</v>
      </c>
      <c r="AL487" s="33">
        <v>700</v>
      </c>
      <c r="AM487" s="281" t="str">
        <f t="shared" si="423"/>
        <v xml:space="preserve">  </v>
      </c>
      <c r="AN487" s="33">
        <v>707.05467372134035</v>
      </c>
      <c r="AO487" s="33">
        <v>9.2991707217914605</v>
      </c>
      <c r="AP487" s="33">
        <v>1.3151982537430178</v>
      </c>
      <c r="AQ487" s="237">
        <v>3</v>
      </c>
      <c r="AR487" s="429" t="str">
        <f t="shared" si="426"/>
        <v xml:space="preserve">  </v>
      </c>
      <c r="AS487" s="498"/>
      <c r="AT487" s="662" t="s">
        <v>178</v>
      </c>
      <c r="AU487" s="662" t="s">
        <v>178</v>
      </c>
      <c r="AV487" s="662" t="s">
        <v>178</v>
      </c>
      <c r="AW487" s="661" t="s">
        <v>2720</v>
      </c>
      <c r="AX487" s="661" t="s">
        <v>2720</v>
      </c>
      <c r="AY487" s="10"/>
      <c r="AZ487" s="334"/>
      <c r="BA487" s="662" t="s">
        <v>178</v>
      </c>
      <c r="BB487" s="662" t="s">
        <v>178</v>
      </c>
      <c r="BC487" s="662" t="s">
        <v>178</v>
      </c>
      <c r="BD487" s="661" t="s">
        <v>2720</v>
      </c>
      <c r="BE487" s="661" t="s">
        <v>2720</v>
      </c>
      <c r="BF487" s="10"/>
      <c r="BG487" s="334"/>
      <c r="BH487" s="852" t="s">
        <v>178</v>
      </c>
      <c r="BI487" s="67" t="s">
        <v>1802</v>
      </c>
      <c r="BJ487" s="227">
        <v>1.6353959599654655</v>
      </c>
      <c r="BK487" s="227"/>
      <c r="BL487" s="227">
        <v>0.13681230945258943</v>
      </c>
      <c r="BM487" s="227">
        <v>0.43410904383581222</v>
      </c>
      <c r="BN487" s="31" t="str">
        <f t="shared" si="431"/>
        <v xml:space="preserve">  </v>
      </c>
      <c r="BP487" s="417" t="s">
        <v>1802</v>
      </c>
      <c r="BQ487" s="716">
        <v>1.6842616709857476E-2</v>
      </c>
      <c r="BS487" s="715">
        <v>3.0911760085358944E-3</v>
      </c>
      <c r="BT487" s="715">
        <v>7.6442672522135588E-3</v>
      </c>
      <c r="BU487" s="31" t="str">
        <f t="shared" si="432"/>
        <v xml:space="preserve">  </v>
      </c>
      <c r="BV487" s="520"/>
      <c r="BW487" s="31">
        <f t="shared" si="433"/>
        <v>1.0298800487567024</v>
      </c>
      <c r="BX487" s="336"/>
      <c r="BY487" s="33">
        <v>255.15787322678469</v>
      </c>
      <c r="BZ487" s="31"/>
      <c r="CA487" s="31">
        <v>0.33428413469677903</v>
      </c>
      <c r="CB487" s="33">
        <v>2.6365548319720391</v>
      </c>
      <c r="CC487" s="31"/>
      <c r="CD487" s="336"/>
      <c r="CE487" s="457">
        <v>179.52178937741633</v>
      </c>
      <c r="CF487" s="457"/>
      <c r="CG487" s="457">
        <v>0.23374432182565055</v>
      </c>
      <c r="CH487" s="457">
        <v>1.8435805268307415</v>
      </c>
      <c r="CJ487" s="658"/>
      <c r="CK487" s="28">
        <v>0.84610156221241317</v>
      </c>
      <c r="CL487" s="227"/>
      <c r="CM487" s="227"/>
      <c r="CN487" s="227"/>
      <c r="CO487" s="31" t="str">
        <f t="shared" si="427"/>
        <v xml:space="preserve">  </v>
      </c>
      <c r="CP487" s="546"/>
      <c r="CQ487" s="28">
        <v>0.60715621362464822</v>
      </c>
      <c r="CR487" s="28"/>
      <c r="CU487" s="31" t="str">
        <f t="shared" si="428"/>
        <v xml:space="preserve">  </v>
      </c>
      <c r="CW487" s="336">
        <f t="shared" si="434"/>
        <v>0.33159923756708726</v>
      </c>
      <c r="CX487" s="227">
        <v>3.5108137529937626</v>
      </c>
      <c r="CY487" s="227"/>
      <c r="CZ487" s="227">
        <v>0.57225424489403509</v>
      </c>
      <c r="DA487" s="227">
        <v>0.13682092555331993</v>
      </c>
      <c r="DB487" s="675" t="str">
        <f t="shared" si="429"/>
        <v xml:space="preserve">  </v>
      </c>
      <c r="DC487" s="519"/>
      <c r="DD487" s="28">
        <v>2.457569627095634</v>
      </c>
      <c r="DE487" s="28"/>
      <c r="DF487" s="28">
        <v>0.39731508051541631</v>
      </c>
      <c r="DG487" s="28">
        <v>9.4994519546949222E-2</v>
      </c>
      <c r="DH487" s="801" t="str">
        <f t="shared" si="430"/>
        <v xml:space="preserve">  </v>
      </c>
      <c r="DI487" s="335"/>
      <c r="DJ487" s="31">
        <f t="shared" ref="DJ487:DJ518" si="435">CX487/BY487*100</f>
        <v>1.3759378492206455</v>
      </c>
      <c r="DK487" s="550">
        <f t="shared" ref="DK487:DK518" si="436">100*DD487/CE487</f>
        <v>1.3689533931332316</v>
      </c>
      <c r="DL487" s="67"/>
    </row>
    <row r="488" spans="1:116" ht="45" x14ac:dyDescent="0.25">
      <c r="A488" s="536" t="s">
        <v>2496</v>
      </c>
      <c r="B488" s="417" t="s">
        <v>1913</v>
      </c>
      <c r="C488" s="419" t="s">
        <v>584</v>
      </c>
      <c r="D488" s="419">
        <v>9</v>
      </c>
      <c r="E488" s="213">
        <v>1702012</v>
      </c>
      <c r="F488" s="421">
        <v>1</v>
      </c>
      <c r="G488" s="420">
        <v>384115121402501</v>
      </c>
      <c r="H488" s="420">
        <v>201601261100</v>
      </c>
      <c r="I488" s="420"/>
      <c r="J488" s="420"/>
      <c r="K488" s="663" t="s">
        <v>1654</v>
      </c>
      <c r="L488" s="163" t="s">
        <v>1680</v>
      </c>
      <c r="M488" s="419"/>
      <c r="N488" s="419"/>
      <c r="O488" s="419"/>
      <c r="P488" s="117">
        <v>42761</v>
      </c>
      <c r="Q488" s="112">
        <v>0.45833333333333331</v>
      </c>
      <c r="R488" s="419" t="s">
        <v>1803</v>
      </c>
      <c r="S488" s="250" t="s">
        <v>1803</v>
      </c>
      <c r="T488" s="250">
        <v>127.4</v>
      </c>
      <c r="U488" s="31">
        <v>143.30000000000001</v>
      </c>
      <c r="V488" s="250">
        <v>15.900000000000006</v>
      </c>
      <c r="W488" s="31">
        <v>218</v>
      </c>
      <c r="X488" s="31">
        <v>72.935779816513786</v>
      </c>
      <c r="Y488" s="281" t="str">
        <f t="shared" si="424"/>
        <v xml:space="preserve">  </v>
      </c>
      <c r="Z488" s="250" t="s">
        <v>1803</v>
      </c>
      <c r="AA488" s="275">
        <v>127.6</v>
      </c>
      <c r="AB488" s="275">
        <v>143.30000000000001</v>
      </c>
      <c r="AC488" s="275">
        <v>15.700000000000017</v>
      </c>
      <c r="AD488" s="275">
        <v>212</v>
      </c>
      <c r="AE488" s="275">
        <v>74.056603773584982</v>
      </c>
      <c r="AF488" s="281" t="str">
        <f t="shared" si="425"/>
        <v xml:space="preserve">  </v>
      </c>
      <c r="AG488" s="250" t="s">
        <v>1803</v>
      </c>
      <c r="AH488" s="33">
        <v>130.69999999999999</v>
      </c>
      <c r="AI488" s="266">
        <v>147.29999999999998</v>
      </c>
      <c r="AJ488" s="33">
        <v>16.599999999999994</v>
      </c>
      <c r="AK488" s="33">
        <v>226</v>
      </c>
      <c r="AL488" s="33">
        <v>73.451327433628293</v>
      </c>
      <c r="AM488" s="281" t="str">
        <f t="shared" si="423"/>
        <v xml:space="preserve">  </v>
      </c>
      <c r="AN488" s="33">
        <v>73.48123700790903</v>
      </c>
      <c r="AO488" s="33">
        <v>0.56101026965771661</v>
      </c>
      <c r="AP488" s="33">
        <v>0.76347417722068722</v>
      </c>
      <c r="AQ488" s="237">
        <v>3</v>
      </c>
      <c r="AR488" s="429" t="str">
        <f t="shared" si="426"/>
        <v xml:space="preserve">  </v>
      </c>
      <c r="AS488" s="498"/>
      <c r="AT488" s="662" t="s">
        <v>178</v>
      </c>
      <c r="AU488" s="662" t="s">
        <v>178</v>
      </c>
      <c r="AV488" s="662" t="s">
        <v>178</v>
      </c>
      <c r="AW488" s="661" t="s">
        <v>2720</v>
      </c>
      <c r="AX488" s="661" t="s">
        <v>2720</v>
      </c>
      <c r="AY488" s="10"/>
      <c r="AZ488" s="334"/>
      <c r="BA488" s="662" t="s">
        <v>178</v>
      </c>
      <c r="BB488" s="662" t="s">
        <v>178</v>
      </c>
      <c r="BC488" s="662" t="s">
        <v>178</v>
      </c>
      <c r="BD488" s="661" t="s">
        <v>2720</v>
      </c>
      <c r="BE488" s="661" t="s">
        <v>2720</v>
      </c>
      <c r="BF488" s="10"/>
      <c r="BG488" s="334"/>
      <c r="BH488" s="852" t="s">
        <v>178</v>
      </c>
      <c r="BI488" s="67" t="s">
        <v>1803</v>
      </c>
      <c r="BJ488" s="227">
        <v>3.4970820752741494</v>
      </c>
      <c r="BK488" s="227"/>
      <c r="BL488" s="227">
        <v>0.13681230945258943</v>
      </c>
      <c r="BM488" s="227">
        <v>0.43410904383581222</v>
      </c>
      <c r="BN488" s="31" t="str">
        <f t="shared" si="431"/>
        <v xml:space="preserve">  </v>
      </c>
      <c r="BP488" s="417" t="s">
        <v>1803</v>
      </c>
      <c r="BQ488" s="716">
        <v>6.2912304859133905E-2</v>
      </c>
      <c r="BS488" s="715">
        <v>3.0911760085358944E-3</v>
      </c>
      <c r="BT488" s="715">
        <v>7.6442672522135588E-3</v>
      </c>
      <c r="BU488" s="31" t="str">
        <f t="shared" si="432"/>
        <v xml:space="preserve">  </v>
      </c>
      <c r="BV488" s="520"/>
      <c r="BW488" s="31">
        <f t="shared" si="433"/>
        <v>1.7989942330479038</v>
      </c>
      <c r="BX488" s="336"/>
      <c r="BY488" s="33">
        <v>304.41184544720306</v>
      </c>
      <c r="BZ488" s="31"/>
      <c r="CA488" s="31">
        <v>0.33428413469677903</v>
      </c>
      <c r="CB488" s="33">
        <v>2.6365548319720391</v>
      </c>
      <c r="CC488" s="31"/>
      <c r="CD488" s="336"/>
      <c r="CE488" s="457">
        <v>22.202515333075826</v>
      </c>
      <c r="CF488" s="457"/>
      <c r="CG488" s="457">
        <v>0.23374432182565055</v>
      </c>
      <c r="CH488" s="457">
        <v>1.8435805268307415</v>
      </c>
      <c r="CJ488" s="658"/>
      <c r="CK488" s="28">
        <v>2.4917466722603248</v>
      </c>
      <c r="CL488" s="227"/>
      <c r="CM488" s="227"/>
      <c r="CN488" s="227"/>
      <c r="CO488" s="31" t="str">
        <f t="shared" si="427"/>
        <v xml:space="preserve">  </v>
      </c>
      <c r="CP488" s="546"/>
      <c r="CQ488" s="28">
        <v>0.18453029601173185</v>
      </c>
      <c r="CR488" s="28"/>
      <c r="CU488" s="31" t="str">
        <f t="shared" si="428"/>
        <v xml:space="preserve">  </v>
      </c>
      <c r="CW488" s="336">
        <f t="shared" si="434"/>
        <v>0.81854458344082126</v>
      </c>
      <c r="CX488" s="227">
        <v>4.2402713047637794</v>
      </c>
      <c r="CY488" s="227"/>
      <c r="CZ488" s="227">
        <v>0.57225424489403509</v>
      </c>
      <c r="DA488" s="227">
        <v>0.13682092555331993</v>
      </c>
      <c r="DB488" s="675" t="str">
        <f t="shared" si="429"/>
        <v xml:space="preserve">  </v>
      </c>
      <c r="DC488" s="519"/>
      <c r="DD488" s="28">
        <v>0.31145355601362262</v>
      </c>
      <c r="DE488" s="28"/>
      <c r="DF488" s="28">
        <v>0.39731508051541631</v>
      </c>
      <c r="DG488" s="28">
        <v>9.4994519546949222E-2</v>
      </c>
      <c r="DH488" s="801" t="str">
        <f t="shared" si="430"/>
        <v>E, &lt;RL</v>
      </c>
      <c r="DI488" s="335"/>
      <c r="DJ488" s="31">
        <f t="shared" si="435"/>
        <v>1.3929389963568972</v>
      </c>
      <c r="DK488" s="550">
        <f t="shared" si="436"/>
        <v>1.4027850058485936</v>
      </c>
      <c r="DL488" s="67"/>
    </row>
    <row r="489" spans="1:116" ht="30" x14ac:dyDescent="0.25">
      <c r="A489" s="536" t="s">
        <v>2497</v>
      </c>
      <c r="B489" s="268" t="s">
        <v>1914</v>
      </c>
      <c r="C489" s="419" t="s">
        <v>584</v>
      </c>
      <c r="D489" s="419">
        <v>7</v>
      </c>
      <c r="E489" s="213">
        <v>1702011</v>
      </c>
      <c r="F489" s="421">
        <v>1</v>
      </c>
      <c r="G489" s="420">
        <v>11452800</v>
      </c>
      <c r="H489" s="420">
        <v>201701261200</v>
      </c>
      <c r="I489" s="420"/>
      <c r="J489" s="420"/>
      <c r="K489" s="663" t="s">
        <v>1654</v>
      </c>
      <c r="L489" s="163" t="s">
        <v>1660</v>
      </c>
      <c r="M489" s="419"/>
      <c r="N489" s="419"/>
      <c r="O489" s="419"/>
      <c r="P489" s="117">
        <v>42761</v>
      </c>
      <c r="Q489" s="112">
        <v>0.5</v>
      </c>
      <c r="R489" s="419" t="s">
        <v>1804</v>
      </c>
      <c r="S489" s="250" t="s">
        <v>1804</v>
      </c>
      <c r="T489" s="250">
        <v>129.4</v>
      </c>
      <c r="U489" s="31">
        <v>145.9</v>
      </c>
      <c r="V489" s="250">
        <v>16.5</v>
      </c>
      <c r="W489" s="31">
        <v>240</v>
      </c>
      <c r="X489" s="31">
        <v>68.75</v>
      </c>
      <c r="Y489" s="281" t="str">
        <f t="shared" si="424"/>
        <v xml:space="preserve">  </v>
      </c>
      <c r="Z489" s="250" t="s">
        <v>1804</v>
      </c>
      <c r="AA489" s="275">
        <v>127.6</v>
      </c>
      <c r="AB489" s="275">
        <v>143.5</v>
      </c>
      <c r="AC489" s="275">
        <v>15.900000000000006</v>
      </c>
      <c r="AD489" s="275">
        <v>228</v>
      </c>
      <c r="AE489" s="275">
        <v>69.736842105263179</v>
      </c>
      <c r="AF489" s="281" t="str">
        <f t="shared" si="425"/>
        <v xml:space="preserve">  </v>
      </c>
      <c r="AG489" s="250" t="s">
        <v>1804</v>
      </c>
      <c r="AH489" s="33">
        <v>127.1</v>
      </c>
      <c r="AI489" s="266">
        <v>143.4</v>
      </c>
      <c r="AJ489" s="33">
        <v>16.300000000000011</v>
      </c>
      <c r="AK489" s="33">
        <v>230</v>
      </c>
      <c r="AL489" s="33">
        <v>70.869565217391354</v>
      </c>
      <c r="AM489" s="281" t="str">
        <f t="shared" si="423"/>
        <v xml:space="preserve">  </v>
      </c>
      <c r="AN489" s="33">
        <v>69.785469107551521</v>
      </c>
      <c r="AO489" s="33">
        <v>1.0606189781007489</v>
      </c>
      <c r="AP489" s="33">
        <v>1.5198278261426472</v>
      </c>
      <c r="AQ489" s="237">
        <v>3</v>
      </c>
      <c r="AR489" s="429" t="str">
        <f t="shared" si="426"/>
        <v xml:space="preserve">  </v>
      </c>
      <c r="AS489" s="498"/>
      <c r="AT489" s="662" t="s">
        <v>178</v>
      </c>
      <c r="AU489" s="662" t="s">
        <v>178</v>
      </c>
      <c r="AV489" s="662" t="s">
        <v>178</v>
      </c>
      <c r="AW489" s="661" t="s">
        <v>2720</v>
      </c>
      <c r="AX489" s="661" t="s">
        <v>2720</v>
      </c>
      <c r="AY489" s="10"/>
      <c r="AZ489" s="334"/>
      <c r="BA489" s="662" t="s">
        <v>178</v>
      </c>
      <c r="BB489" s="662" t="s">
        <v>178</v>
      </c>
      <c r="BC489" s="662" t="s">
        <v>178</v>
      </c>
      <c r="BD489" s="661" t="s">
        <v>2720</v>
      </c>
      <c r="BE489" s="661" t="s">
        <v>2720</v>
      </c>
      <c r="BF489" s="10"/>
      <c r="BG489" s="334"/>
      <c r="BH489" s="852" t="s">
        <v>178</v>
      </c>
      <c r="BI489" s="67" t="s">
        <v>1804</v>
      </c>
      <c r="BJ489" s="227">
        <v>1.4771172954957437</v>
      </c>
      <c r="BK489" s="227"/>
      <c r="BL489" s="227">
        <v>0.13681230945258943</v>
      </c>
      <c r="BM489" s="227">
        <v>0.43410904383581222</v>
      </c>
      <c r="BN489" s="31" t="str">
        <f t="shared" si="431"/>
        <v xml:space="preserve">  </v>
      </c>
      <c r="BP489" s="417" t="s">
        <v>1804</v>
      </c>
      <c r="BQ489" s="716">
        <v>1.9226976417501686E-2</v>
      </c>
      <c r="BS489" s="715">
        <v>3.0911760085358944E-3</v>
      </c>
      <c r="BT489" s="715">
        <v>7.6442672522135588E-3</v>
      </c>
      <c r="BU489" s="31" t="str">
        <f t="shared" si="432"/>
        <v xml:space="preserve">  </v>
      </c>
      <c r="BV489" s="520"/>
      <c r="BW489" s="31">
        <f t="shared" si="433"/>
        <v>1.3016553577790726</v>
      </c>
      <c r="BX489" s="336"/>
      <c r="BY489" s="33">
        <v>245.52089736653204</v>
      </c>
      <c r="BZ489" s="31"/>
      <c r="CA489" s="31">
        <v>0.33428413469677903</v>
      </c>
      <c r="CB489" s="33">
        <v>2.6365548319720391</v>
      </c>
      <c r="CC489" s="31"/>
      <c r="CD489" s="336"/>
      <c r="CE489" s="457">
        <v>16.879561693949078</v>
      </c>
      <c r="CF489" s="457"/>
      <c r="CG489" s="457">
        <v>0.23374432182565055</v>
      </c>
      <c r="CH489" s="457">
        <v>1.8435805268307415</v>
      </c>
      <c r="CJ489" s="658"/>
      <c r="CK489" s="28">
        <v>1.1316237691754945</v>
      </c>
      <c r="CL489" s="227"/>
      <c r="CM489" s="227"/>
      <c r="CN489" s="227"/>
      <c r="CO489" s="31" t="str">
        <f t="shared" si="427"/>
        <v xml:space="preserve">  </v>
      </c>
      <c r="CP489" s="546"/>
      <c r="CQ489" s="28">
        <v>7.8915868113554208E-2</v>
      </c>
      <c r="CR489" s="28"/>
      <c r="CU489" s="31" t="str">
        <f t="shared" si="428"/>
        <v xml:space="preserve">  </v>
      </c>
      <c r="CW489" s="336">
        <f t="shared" si="434"/>
        <v>0.46090731229534471</v>
      </c>
      <c r="CX489" s="227">
        <v>3.3169651408652698</v>
      </c>
      <c r="CY489" s="227"/>
      <c r="CZ489" s="227">
        <v>0.57225424489403509</v>
      </c>
      <c r="DA489" s="227">
        <v>0.13682092555331993</v>
      </c>
      <c r="DB489" s="675" t="str">
        <f t="shared" si="429"/>
        <v xml:space="preserve">  </v>
      </c>
      <c r="DC489" s="519"/>
      <c r="DD489" s="28">
        <v>0.23507187737436494</v>
      </c>
      <c r="DE489" s="28"/>
      <c r="DF489" s="28">
        <v>0.39731508051541631</v>
      </c>
      <c r="DG489" s="28">
        <v>9.4994519546949222E-2</v>
      </c>
      <c r="DH489" s="801" t="str">
        <f t="shared" si="430"/>
        <v>E, &lt;RL</v>
      </c>
      <c r="DI489" s="335"/>
      <c r="DJ489" s="31">
        <f t="shared" si="435"/>
        <v>1.3509909651044714</v>
      </c>
      <c r="DK489" s="550">
        <f t="shared" si="436"/>
        <v>1.3926420699574955</v>
      </c>
      <c r="DL489" s="67"/>
    </row>
    <row r="490" spans="1:116" ht="30" x14ac:dyDescent="0.25">
      <c r="A490" s="536" t="s">
        <v>2498</v>
      </c>
      <c r="B490" s="268" t="s">
        <v>1915</v>
      </c>
      <c r="C490" s="104" t="s">
        <v>585</v>
      </c>
      <c r="D490" s="104">
        <v>7</v>
      </c>
      <c r="E490" s="218">
        <v>1700258</v>
      </c>
      <c r="F490" s="265">
        <v>4</v>
      </c>
      <c r="G490" s="103">
        <v>11452800</v>
      </c>
      <c r="H490" s="103">
        <v>201701261201</v>
      </c>
      <c r="I490" s="103"/>
      <c r="J490" s="103"/>
      <c r="K490" s="697" t="s">
        <v>1654</v>
      </c>
      <c r="L490" s="212" t="s">
        <v>1805</v>
      </c>
      <c r="M490" s="104"/>
      <c r="N490" s="104"/>
      <c r="O490" s="104" t="s">
        <v>40</v>
      </c>
      <c r="P490" s="158">
        <v>42761</v>
      </c>
      <c r="Q490" s="113">
        <v>0.50069444444444444</v>
      </c>
      <c r="R490" s="104" t="s">
        <v>1806</v>
      </c>
      <c r="S490" s="580" t="s">
        <v>1806</v>
      </c>
      <c r="T490" s="250">
        <v>128.6</v>
      </c>
      <c r="U490" s="31">
        <v>145.5</v>
      </c>
      <c r="V490" s="250">
        <v>16.900000000000006</v>
      </c>
      <c r="W490" s="31">
        <v>236</v>
      </c>
      <c r="X490" s="31">
        <v>71.610169491525454</v>
      </c>
      <c r="Y490" s="281" t="str">
        <f t="shared" si="424"/>
        <v xml:space="preserve">  </v>
      </c>
      <c r="Z490" s="580" t="s">
        <v>1806</v>
      </c>
      <c r="AA490" s="275">
        <v>126.2</v>
      </c>
      <c r="AB490" s="275">
        <v>142.6</v>
      </c>
      <c r="AC490" s="275">
        <v>16.399999999999991</v>
      </c>
      <c r="AD490" s="275">
        <v>230</v>
      </c>
      <c r="AE490" s="275">
        <v>71.304347826086911</v>
      </c>
      <c r="AF490" s="281" t="str">
        <f t="shared" si="425"/>
        <v xml:space="preserve">  </v>
      </c>
      <c r="AG490" s="580" t="s">
        <v>1806</v>
      </c>
      <c r="AH490" s="109">
        <v>127</v>
      </c>
      <c r="AI490" s="267">
        <v>143.30000000000001</v>
      </c>
      <c r="AJ490" s="109">
        <v>16.300000000000011</v>
      </c>
      <c r="AK490" s="109">
        <v>230</v>
      </c>
      <c r="AL490" s="109">
        <v>70.869565217391354</v>
      </c>
      <c r="AM490" s="281" t="str">
        <f t="shared" si="423"/>
        <v xml:space="preserve">  </v>
      </c>
      <c r="AN490" s="109">
        <v>71.261360845001249</v>
      </c>
      <c r="AO490" s="109">
        <v>0.37216875624314444</v>
      </c>
      <c r="AP490" s="109">
        <v>0.52225883961525676</v>
      </c>
      <c r="AQ490" s="237">
        <v>3</v>
      </c>
      <c r="AR490" s="429" t="str">
        <f t="shared" si="426"/>
        <v xml:space="preserve">  </v>
      </c>
      <c r="AS490" s="500"/>
      <c r="AT490" s="662" t="s">
        <v>178</v>
      </c>
      <c r="AU490" s="662" t="s">
        <v>178</v>
      </c>
      <c r="AV490" s="662" t="s">
        <v>178</v>
      </c>
      <c r="AW490" s="661" t="s">
        <v>2720</v>
      </c>
      <c r="AX490" s="661" t="s">
        <v>2720</v>
      </c>
      <c r="AY490" s="10"/>
      <c r="AZ490" s="334"/>
      <c r="BA490" s="662" t="s">
        <v>178</v>
      </c>
      <c r="BB490" s="662" t="s">
        <v>178</v>
      </c>
      <c r="BC490" s="662" t="s">
        <v>178</v>
      </c>
      <c r="BD490" s="661" t="s">
        <v>2720</v>
      </c>
      <c r="BE490" s="661" t="s">
        <v>2720</v>
      </c>
      <c r="BF490" s="10"/>
      <c r="BG490" s="334"/>
      <c r="BH490" s="852" t="s">
        <v>178</v>
      </c>
      <c r="BI490" s="50" t="s">
        <v>1806</v>
      </c>
      <c r="BJ490" s="108">
        <v>1.5035686970754936</v>
      </c>
      <c r="BK490" s="108"/>
      <c r="BL490" s="227">
        <v>0.13681230945258943</v>
      </c>
      <c r="BM490" s="227">
        <v>0.43410904383581222</v>
      </c>
      <c r="BN490" s="31" t="str">
        <f t="shared" si="431"/>
        <v xml:space="preserve">  </v>
      </c>
      <c r="BP490" s="417" t="s">
        <v>1806</v>
      </c>
      <c r="BQ490" s="716">
        <v>2.0633309157064877E-2</v>
      </c>
      <c r="BS490" s="715">
        <v>3.0911760085358944E-3</v>
      </c>
      <c r="BT490" s="715">
        <v>7.6442672522135588E-3</v>
      </c>
      <c r="BU490" s="31" t="str">
        <f t="shared" si="432"/>
        <v xml:space="preserve">  </v>
      </c>
      <c r="BV490" s="520"/>
      <c r="BW490" s="31">
        <f t="shared" si="433"/>
        <v>1.3722890877681586</v>
      </c>
      <c r="BX490" s="336"/>
      <c r="BY490" s="33">
        <v>183.28908719565356</v>
      </c>
      <c r="BZ490" s="31"/>
      <c r="CA490" s="31">
        <v>0.33428413469677903</v>
      </c>
      <c r="CB490" s="33">
        <v>2.6365548319720391</v>
      </c>
      <c r="CC490" s="31"/>
      <c r="CD490" s="336"/>
      <c r="CE490" s="457">
        <v>13.125362600027739</v>
      </c>
      <c r="CF490" s="457"/>
      <c r="CG490" s="457">
        <v>0.23374432182565055</v>
      </c>
      <c r="CH490" s="457">
        <v>1.8435805268307415</v>
      </c>
      <c r="CJ490" s="658"/>
      <c r="CK490" s="28">
        <v>1.4270454874833005</v>
      </c>
      <c r="CL490" s="108"/>
      <c r="CM490" s="108"/>
      <c r="CN490" s="108"/>
      <c r="CO490" s="31" t="str">
        <f t="shared" si="427"/>
        <v xml:space="preserve">  </v>
      </c>
      <c r="CP490" s="326"/>
      <c r="CQ490" s="28">
        <v>0.10175454780315707</v>
      </c>
      <c r="CR490" s="801"/>
      <c r="CS490" s="125"/>
      <c r="CT490" s="125"/>
      <c r="CU490" s="31" t="str">
        <f t="shared" si="428"/>
        <v xml:space="preserve">  </v>
      </c>
      <c r="CW490" s="336">
        <f t="shared" si="434"/>
        <v>0.77857635133508418</v>
      </c>
      <c r="CX490" s="227">
        <v>3.1917966449835617</v>
      </c>
      <c r="CY490" s="227"/>
      <c r="CZ490" s="227">
        <v>0.57225424489403509</v>
      </c>
      <c r="DA490" s="227">
        <v>0.13682092555331993</v>
      </c>
      <c r="DB490" s="675" t="str">
        <f t="shared" si="429"/>
        <v xml:space="preserve">  </v>
      </c>
      <c r="DC490" s="519"/>
      <c r="DD490" s="28">
        <v>0.22620124049231347</v>
      </c>
      <c r="DE490" s="28"/>
      <c r="DF490" s="28">
        <v>0.39731508051541631</v>
      </c>
      <c r="DG490" s="28">
        <v>9.4994519546949222E-2</v>
      </c>
      <c r="DH490" s="801" t="str">
        <f t="shared" si="430"/>
        <v>E, &lt;RL</v>
      </c>
      <c r="DI490" s="335"/>
      <c r="DJ490" s="31">
        <f t="shared" si="435"/>
        <v>1.7414002621860678</v>
      </c>
      <c r="DK490" s="550">
        <f t="shared" si="436"/>
        <v>1.723390411262508</v>
      </c>
      <c r="DL490" s="50"/>
    </row>
    <row r="491" spans="1:116" ht="45" x14ac:dyDescent="0.25">
      <c r="A491" s="536" t="s">
        <v>2499</v>
      </c>
      <c r="B491" s="417" t="s">
        <v>1916</v>
      </c>
      <c r="C491" s="419" t="s">
        <v>584</v>
      </c>
      <c r="D491" s="419">
        <v>9</v>
      </c>
      <c r="E491" s="213">
        <v>1702292</v>
      </c>
      <c r="F491" s="421">
        <v>1</v>
      </c>
      <c r="G491" s="420">
        <v>384115121402501</v>
      </c>
      <c r="H491" s="420">
        <v>201702011230</v>
      </c>
      <c r="I491" s="420"/>
      <c r="J491" s="420"/>
      <c r="K491" s="663" t="s">
        <v>1654</v>
      </c>
      <c r="L491" s="163" t="s">
        <v>1680</v>
      </c>
      <c r="M491" s="419"/>
      <c r="N491" s="419"/>
      <c r="O491" s="419"/>
      <c r="P491" s="117">
        <v>42767</v>
      </c>
      <c r="Q491" s="112">
        <v>0.52083333333333337</v>
      </c>
      <c r="R491" s="419" t="s">
        <v>1807</v>
      </c>
      <c r="S491" s="250" t="s">
        <v>1807</v>
      </c>
      <c r="T491" s="250">
        <v>129</v>
      </c>
      <c r="U491" s="31">
        <v>138.5</v>
      </c>
      <c r="V491" s="250">
        <v>9.5</v>
      </c>
      <c r="W491" s="31">
        <v>354</v>
      </c>
      <c r="X491" s="31">
        <v>26.836158192090398</v>
      </c>
      <c r="Y491" s="281" t="str">
        <f t="shared" si="424"/>
        <v xml:space="preserve">  </v>
      </c>
      <c r="Z491" s="250" t="s">
        <v>1807</v>
      </c>
      <c r="AA491" s="275">
        <v>125.8</v>
      </c>
      <c r="AB491" s="275">
        <v>134.9</v>
      </c>
      <c r="AC491" s="275">
        <v>9.1000000000000085</v>
      </c>
      <c r="AD491" s="275">
        <v>334</v>
      </c>
      <c r="AE491" s="275">
        <v>27.24550898203595</v>
      </c>
      <c r="AF491" s="281" t="str">
        <f t="shared" si="425"/>
        <v xml:space="preserve">  </v>
      </c>
      <c r="AG491" s="250" t="s">
        <v>1807</v>
      </c>
      <c r="AH491" s="33">
        <v>126.2</v>
      </c>
      <c r="AI491" s="266">
        <v>135.6</v>
      </c>
      <c r="AJ491" s="33">
        <v>9.3999999999999915</v>
      </c>
      <c r="AK491" s="33">
        <v>334</v>
      </c>
      <c r="AL491" s="33">
        <v>28.143712574850273</v>
      </c>
      <c r="AM491" s="281" t="str">
        <f t="shared" si="423"/>
        <v xml:space="preserve">  </v>
      </c>
      <c r="AN491" s="33">
        <v>27.40845991632554</v>
      </c>
      <c r="AO491" s="33">
        <v>0.6688343376412631</v>
      </c>
      <c r="AP491" s="33">
        <v>2.4402477909489524</v>
      </c>
      <c r="AQ491" s="237">
        <v>3</v>
      </c>
      <c r="AR491" s="429" t="str">
        <f t="shared" si="426"/>
        <v xml:space="preserve">  </v>
      </c>
      <c r="AS491" s="498"/>
      <c r="AT491" s="662" t="s">
        <v>178</v>
      </c>
      <c r="AU491" s="662" t="s">
        <v>178</v>
      </c>
      <c r="AV491" s="662" t="s">
        <v>178</v>
      </c>
      <c r="AW491" s="661" t="s">
        <v>2720</v>
      </c>
      <c r="AX491" s="661" t="s">
        <v>2720</v>
      </c>
      <c r="AY491" s="10"/>
      <c r="AZ491" s="334"/>
      <c r="BA491" s="662" t="s">
        <v>178</v>
      </c>
      <c r="BB491" s="662" t="s">
        <v>178</v>
      </c>
      <c r="BC491" s="662" t="s">
        <v>178</v>
      </c>
      <c r="BD491" s="661" t="s">
        <v>2720</v>
      </c>
      <c r="BE491" s="661" t="s">
        <v>2720</v>
      </c>
      <c r="BF491" s="10"/>
      <c r="BG491" s="334"/>
      <c r="BH491" s="852" t="s">
        <v>178</v>
      </c>
      <c r="BI491" s="67" t="s">
        <v>1807</v>
      </c>
      <c r="BJ491" s="227">
        <v>1.9062797730606211</v>
      </c>
      <c r="BK491" s="227"/>
      <c r="BL491" s="227">
        <v>0.13681230945258943</v>
      </c>
      <c r="BM491" s="227">
        <v>0.43410904383581222</v>
      </c>
      <c r="BN491" s="31" t="str">
        <f t="shared" si="431"/>
        <v xml:space="preserve">  </v>
      </c>
      <c r="BP491" s="417" t="s">
        <v>1807</v>
      </c>
      <c r="BQ491" s="716">
        <v>4.4099678543919441E-2</v>
      </c>
      <c r="BS491" s="715">
        <v>3.0911760085358944E-3</v>
      </c>
      <c r="BT491" s="715">
        <v>7.6442672522135588E-3</v>
      </c>
      <c r="BU491" s="31" t="str">
        <f t="shared" si="432"/>
        <v xml:space="preserve">  </v>
      </c>
      <c r="BV491" s="520"/>
      <c r="BW491" s="31">
        <f t="shared" si="433"/>
        <v>2.3133896276471186</v>
      </c>
      <c r="BX491" s="336"/>
      <c r="BY491" s="33">
        <v>281.41801832616744</v>
      </c>
      <c r="BZ491" s="31"/>
      <c r="CA491" s="31">
        <v>0.33428413469677903</v>
      </c>
      <c r="CB491" s="33">
        <v>2.6365548319720391</v>
      </c>
      <c r="CC491" s="31"/>
      <c r="CD491" s="336"/>
      <c r="CE491" s="457">
        <v>7.5521784579056241</v>
      </c>
      <c r="CF491" s="457"/>
      <c r="CG491" s="457">
        <v>0.23374432182565055</v>
      </c>
      <c r="CH491" s="457">
        <v>1.8435805268307415</v>
      </c>
      <c r="CJ491" s="658"/>
      <c r="CK491" s="28">
        <v>6.8094196734327683</v>
      </c>
      <c r="CL491" s="227">
        <v>6.6065055736701517E-2</v>
      </c>
      <c r="CM491" s="227"/>
      <c r="CN491" s="227"/>
      <c r="CO491" s="31" t="str">
        <f t="shared" si="427"/>
        <v xml:space="preserve">  </v>
      </c>
      <c r="CP491" s="546"/>
      <c r="CQ491" s="28">
        <v>0.1855261048749646</v>
      </c>
      <c r="CR491" s="28">
        <v>1.7999760694729916E-3</v>
      </c>
      <c r="CU491" s="31" t="str">
        <f t="shared" si="428"/>
        <v xml:space="preserve">  </v>
      </c>
      <c r="CW491" s="336">
        <f t="shared" si="434"/>
        <v>2.419681480927975</v>
      </c>
      <c r="CX491" s="227">
        <v>2.4960462290453465</v>
      </c>
      <c r="CY491" s="227"/>
      <c r="CZ491" s="227">
        <v>0.57225424489403509</v>
      </c>
      <c r="DA491" s="227">
        <v>0.13682092555331993</v>
      </c>
      <c r="DB491" s="675" t="str">
        <f t="shared" si="429"/>
        <v xml:space="preserve">  </v>
      </c>
      <c r="DC491" s="519"/>
      <c r="DD491" s="28">
        <v>7.0248007643791133E-2</v>
      </c>
      <c r="DE491" s="28"/>
      <c r="DF491" s="28">
        <v>0.39731508051541631</v>
      </c>
      <c r="DG491" s="28">
        <v>9.4994519546949222E-2</v>
      </c>
      <c r="DH491" s="801" t="str">
        <f t="shared" si="430"/>
        <v>&lt;MDL</v>
      </c>
      <c r="DI491" s="335"/>
      <c r="DJ491" s="31">
        <f t="shared" si="435"/>
        <v>0.88695323913211332</v>
      </c>
      <c r="DK491" s="550">
        <f t="shared" si="436"/>
        <v>0.93016879878223069</v>
      </c>
      <c r="DL491" s="67"/>
    </row>
    <row r="492" spans="1:116" ht="30" x14ac:dyDescent="0.25">
      <c r="A492" s="536" t="s">
        <v>2500</v>
      </c>
      <c r="B492" s="268" t="s">
        <v>1917</v>
      </c>
      <c r="C492" s="419" t="s">
        <v>584</v>
      </c>
      <c r="D492" s="419">
        <v>7</v>
      </c>
      <c r="E492" s="213">
        <v>1702291</v>
      </c>
      <c r="F492" s="421">
        <v>1</v>
      </c>
      <c r="G492" s="420">
        <v>11452800</v>
      </c>
      <c r="H492" s="420">
        <v>201702011330</v>
      </c>
      <c r="I492" s="420"/>
      <c r="J492" s="420"/>
      <c r="K492" s="663" t="s">
        <v>1654</v>
      </c>
      <c r="L492" s="163" t="s">
        <v>1660</v>
      </c>
      <c r="M492" s="419"/>
      <c r="N492" s="419"/>
      <c r="O492" s="419"/>
      <c r="P492" s="117">
        <v>42767</v>
      </c>
      <c r="Q492" s="112">
        <v>0.5625</v>
      </c>
      <c r="R492" s="419" t="s">
        <v>1808</v>
      </c>
      <c r="S492" s="250" t="s">
        <v>1808</v>
      </c>
      <c r="T492" s="250">
        <v>126.7</v>
      </c>
      <c r="U492" s="31">
        <v>141.5</v>
      </c>
      <c r="V492" s="250">
        <v>14.799999999999997</v>
      </c>
      <c r="W492" s="31">
        <v>342</v>
      </c>
      <c r="X492" s="31">
        <v>43.274853801169577</v>
      </c>
      <c r="Y492" s="281" t="str">
        <f t="shared" si="424"/>
        <v xml:space="preserve">  </v>
      </c>
      <c r="Z492" s="250" t="s">
        <v>1808</v>
      </c>
      <c r="AA492" s="275">
        <v>127.9</v>
      </c>
      <c r="AB492" s="275">
        <v>142.9</v>
      </c>
      <c r="AC492" s="275">
        <v>15</v>
      </c>
      <c r="AD492" s="275">
        <v>354</v>
      </c>
      <c r="AE492" s="275">
        <v>42.372881355932208</v>
      </c>
      <c r="AF492" s="281" t="str">
        <f t="shared" si="425"/>
        <v xml:space="preserve">  </v>
      </c>
      <c r="AG492" s="250" t="s">
        <v>1808</v>
      </c>
      <c r="AH492" s="33">
        <v>126.3</v>
      </c>
      <c r="AI492" s="266">
        <v>140.69999999999999</v>
      </c>
      <c r="AJ492" s="33">
        <v>14.399999999999991</v>
      </c>
      <c r="AK492" s="33">
        <v>338</v>
      </c>
      <c r="AL492" s="33">
        <v>42.603550295857957</v>
      </c>
      <c r="AM492" s="281" t="str">
        <f t="shared" si="423"/>
        <v xml:space="preserve">  </v>
      </c>
      <c r="AN492" s="33">
        <v>42.750428484319912</v>
      </c>
      <c r="AO492" s="33">
        <v>0.46858134264636425</v>
      </c>
      <c r="AP492" s="33">
        <v>1.0960857218500897</v>
      </c>
      <c r="AQ492" s="237">
        <v>3</v>
      </c>
      <c r="AR492" s="429" t="str">
        <f t="shared" si="426"/>
        <v xml:space="preserve">  </v>
      </c>
      <c r="AS492" s="498"/>
      <c r="AT492" s="662" t="s">
        <v>178</v>
      </c>
      <c r="AU492" s="662" t="s">
        <v>178</v>
      </c>
      <c r="AV492" s="662" t="s">
        <v>178</v>
      </c>
      <c r="AW492" s="661" t="s">
        <v>2720</v>
      </c>
      <c r="AX492" s="661" t="s">
        <v>2720</v>
      </c>
      <c r="AY492" s="10"/>
      <c r="AZ492" s="334"/>
      <c r="BA492" s="662" t="s">
        <v>178</v>
      </c>
      <c r="BB492" s="662" t="s">
        <v>178</v>
      </c>
      <c r="BC492" s="662" t="s">
        <v>178</v>
      </c>
      <c r="BD492" s="661" t="s">
        <v>2720</v>
      </c>
      <c r="BE492" s="661" t="s">
        <v>2720</v>
      </c>
      <c r="BF492" s="10"/>
      <c r="BG492" s="334"/>
      <c r="BH492" s="852" t="s">
        <v>178</v>
      </c>
      <c r="BI492" s="67" t="s">
        <v>1808</v>
      </c>
      <c r="BJ492" s="227">
        <v>1.1661450070799793</v>
      </c>
      <c r="BK492" s="227"/>
      <c r="BL492" s="227">
        <v>0.13681230945258943</v>
      </c>
      <c r="BM492" s="227">
        <v>0.43410904383581222</v>
      </c>
      <c r="BN492" s="31" t="str">
        <f t="shared" si="431"/>
        <v xml:space="preserve">  </v>
      </c>
      <c r="BP492" s="417" t="s">
        <v>1808</v>
      </c>
      <c r="BQ492" s="716">
        <v>1.6479401549901882E-2</v>
      </c>
      <c r="BS492" s="715">
        <v>3.0911760085358944E-3</v>
      </c>
      <c r="BT492" s="715">
        <v>7.6442672522135588E-3</v>
      </c>
      <c r="BU492" s="31" t="str">
        <f t="shared" si="432"/>
        <v xml:space="preserve">  </v>
      </c>
      <c r="BV492" s="520"/>
      <c r="BW492" s="31">
        <f t="shared" si="433"/>
        <v>1.4131520050980808</v>
      </c>
      <c r="BX492" s="336"/>
      <c r="BY492" s="33">
        <v>211.61073101569465</v>
      </c>
      <c r="BZ492" s="31"/>
      <c r="CA492" s="31">
        <v>0.33428413469677903</v>
      </c>
      <c r="CB492" s="33">
        <v>2.6365548319720391</v>
      </c>
      <c r="CC492" s="31"/>
      <c r="CD492" s="336"/>
      <c r="CE492" s="457">
        <v>9.1574234474628078</v>
      </c>
      <c r="CF492" s="457"/>
      <c r="CG492" s="457">
        <v>0.23374432182565055</v>
      </c>
      <c r="CH492" s="457">
        <v>1.8435805268307415</v>
      </c>
      <c r="CJ492" s="658"/>
      <c r="CK492" s="28">
        <v>2.4877897821916846</v>
      </c>
      <c r="CL492" s="227"/>
      <c r="CM492" s="227"/>
      <c r="CN492" s="227"/>
      <c r="CO492" s="31" t="str">
        <f t="shared" si="427"/>
        <v xml:space="preserve">  </v>
      </c>
      <c r="CP492" s="546"/>
      <c r="CQ492" s="28">
        <v>0.10541482127930857</v>
      </c>
      <c r="CR492" s="28"/>
      <c r="CU492" s="31" t="str">
        <f t="shared" si="428"/>
        <v xml:space="preserve">  </v>
      </c>
      <c r="CW492" s="336">
        <f t="shared" si="434"/>
        <v>1.1756444345949408</v>
      </c>
      <c r="CX492" s="227">
        <v>1.9127310776923576</v>
      </c>
      <c r="CY492" s="227"/>
      <c r="CZ492" s="227">
        <v>0.57225424489403509</v>
      </c>
      <c r="DA492" s="227">
        <v>0.13682092555331993</v>
      </c>
      <c r="DB492" s="675" t="str">
        <f t="shared" si="429"/>
        <v xml:space="preserve">  </v>
      </c>
      <c r="DC492" s="519"/>
      <c r="DD492" s="28">
        <v>8.1489134670916952E-2</v>
      </c>
      <c r="DE492" s="28"/>
      <c r="DF492" s="28">
        <v>0.39731508051541631</v>
      </c>
      <c r="DG492" s="28">
        <v>9.4994519546949222E-2</v>
      </c>
      <c r="DH492" s="801" t="str">
        <f t="shared" si="430"/>
        <v>&lt;MDL</v>
      </c>
      <c r="DI492" s="335"/>
      <c r="DJ492" s="31">
        <f t="shared" si="435"/>
        <v>0.90389134261366688</v>
      </c>
      <c r="DK492" s="550">
        <f t="shared" si="436"/>
        <v>0.889869679374657</v>
      </c>
      <c r="DL492" s="67"/>
    </row>
    <row r="493" spans="1:116" ht="30" x14ac:dyDescent="0.25">
      <c r="A493" s="536" t="s">
        <v>2501</v>
      </c>
      <c r="B493" s="268" t="s">
        <v>1918</v>
      </c>
      <c r="C493" s="104" t="s">
        <v>585</v>
      </c>
      <c r="D493" s="104">
        <v>7</v>
      </c>
      <c r="E493" s="218">
        <v>1700269</v>
      </c>
      <c r="F493" s="265">
        <v>4</v>
      </c>
      <c r="G493" s="103">
        <v>11452800</v>
      </c>
      <c r="H493" s="103">
        <v>201702011331</v>
      </c>
      <c r="I493" s="103"/>
      <c r="J493" s="103"/>
      <c r="K493" s="697" t="s">
        <v>1654</v>
      </c>
      <c r="L493" s="212" t="s">
        <v>1805</v>
      </c>
      <c r="M493" s="104"/>
      <c r="N493" s="104"/>
      <c r="O493" s="104" t="s">
        <v>40</v>
      </c>
      <c r="P493" s="158">
        <v>42767</v>
      </c>
      <c r="Q493" s="113">
        <v>0.56319444444444444</v>
      </c>
      <c r="R493" s="104" t="s">
        <v>1809</v>
      </c>
      <c r="S493" s="580" t="s">
        <v>1809</v>
      </c>
      <c r="T493" s="250">
        <v>129.1</v>
      </c>
      <c r="U493" s="31">
        <v>143.80000000000001</v>
      </c>
      <c r="V493" s="250">
        <v>14.700000000000017</v>
      </c>
      <c r="W493" s="31">
        <v>338</v>
      </c>
      <c r="X493" s="31">
        <v>43.491124260355079</v>
      </c>
      <c r="Y493" s="281" t="str">
        <f t="shared" si="424"/>
        <v xml:space="preserve">  </v>
      </c>
      <c r="Z493" s="580" t="s">
        <v>1809</v>
      </c>
      <c r="AA493" s="275">
        <v>126.6</v>
      </c>
      <c r="AB493" s="275">
        <v>140.80000000000001</v>
      </c>
      <c r="AC493" s="275">
        <v>14.200000000000017</v>
      </c>
      <c r="AD493" s="275">
        <v>336</v>
      </c>
      <c r="AE493" s="275">
        <v>42.261904761904809</v>
      </c>
      <c r="AF493" s="281" t="str">
        <f t="shared" si="425"/>
        <v xml:space="preserve">  </v>
      </c>
      <c r="AG493" s="580" t="s">
        <v>1809</v>
      </c>
      <c r="AH493" s="109">
        <v>127.5</v>
      </c>
      <c r="AI493" s="267">
        <v>142.1</v>
      </c>
      <c r="AJ493" s="109">
        <v>14.599999999999994</v>
      </c>
      <c r="AK493" s="109">
        <v>344</v>
      </c>
      <c r="AL493" s="109">
        <v>42.441860465116264</v>
      </c>
      <c r="AM493" s="281" t="str">
        <f t="shared" si="423"/>
        <v xml:space="preserve">  </v>
      </c>
      <c r="AN493" s="109">
        <v>42.731629829125382</v>
      </c>
      <c r="AO493" s="109">
        <v>0.66386734900977828</v>
      </c>
      <c r="AP493" s="109">
        <v>1.5535736681807863</v>
      </c>
      <c r="AQ493" s="237">
        <v>3</v>
      </c>
      <c r="AR493" s="429" t="str">
        <f t="shared" si="426"/>
        <v xml:space="preserve">  </v>
      </c>
      <c r="AS493" s="500"/>
      <c r="AT493" s="662" t="s">
        <v>178</v>
      </c>
      <c r="AU493" s="662" t="s">
        <v>178</v>
      </c>
      <c r="AV493" s="662" t="s">
        <v>178</v>
      </c>
      <c r="AW493" s="661" t="s">
        <v>2720</v>
      </c>
      <c r="AX493" s="661" t="s">
        <v>2720</v>
      </c>
      <c r="AY493" s="10"/>
      <c r="AZ493" s="334"/>
      <c r="BA493" s="662" t="s">
        <v>178</v>
      </c>
      <c r="BB493" s="662" t="s">
        <v>178</v>
      </c>
      <c r="BC493" s="662" t="s">
        <v>178</v>
      </c>
      <c r="BD493" s="661" t="s">
        <v>2720</v>
      </c>
      <c r="BE493" s="661" t="s">
        <v>2720</v>
      </c>
      <c r="BF493" s="10"/>
      <c r="BG493" s="334"/>
      <c r="BH493" s="852" t="s">
        <v>178</v>
      </c>
      <c r="BI493" s="50" t="s">
        <v>1809</v>
      </c>
      <c r="BJ493" s="108">
        <v>1.1299644732069534</v>
      </c>
      <c r="BK493" s="108"/>
      <c r="BL493" s="227">
        <v>0.13681230945258943</v>
      </c>
      <c r="BM493" s="227">
        <v>0.43410904383581222</v>
      </c>
      <c r="BN493" s="31" t="str">
        <f t="shared" si="431"/>
        <v xml:space="preserve">  </v>
      </c>
      <c r="BP493" s="417" t="s">
        <v>1809</v>
      </c>
      <c r="BQ493" s="716">
        <v>1.2643251917532192E-2</v>
      </c>
      <c r="BS493" s="715">
        <v>3.0911760085358944E-3</v>
      </c>
      <c r="BT493" s="715">
        <v>7.6442672522135588E-3</v>
      </c>
      <c r="BU493" s="31" t="str">
        <f t="shared" si="432"/>
        <v xml:space="preserve">  </v>
      </c>
      <c r="BV493" s="520"/>
      <c r="BW493" s="31">
        <f t="shared" si="433"/>
        <v>1.1189070291430814</v>
      </c>
      <c r="BX493" s="336"/>
      <c r="BY493" s="33">
        <v>202.99340513868893</v>
      </c>
      <c r="BZ493" s="31"/>
      <c r="CA493" s="31">
        <v>0.33428413469677903</v>
      </c>
      <c r="CB493" s="33">
        <v>2.6365548319720391</v>
      </c>
      <c r="CC493" s="31"/>
      <c r="CD493" s="336"/>
      <c r="CE493" s="457">
        <v>8.8284114069193205</v>
      </c>
      <c r="CF493" s="457"/>
      <c r="CG493" s="457">
        <v>0.23374432182565055</v>
      </c>
      <c r="CH493" s="457">
        <v>1.8435805268307415</v>
      </c>
      <c r="CJ493" s="658"/>
      <c r="CK493" s="28">
        <v>2.6218987436913719</v>
      </c>
      <c r="CL493" s="108"/>
      <c r="CM493" s="108"/>
      <c r="CN493" s="108"/>
      <c r="CO493" s="31" t="str">
        <f t="shared" si="427"/>
        <v xml:space="preserve">  </v>
      </c>
      <c r="CP493" s="326"/>
      <c r="CQ493" s="28">
        <v>0.11080643500124264</v>
      </c>
      <c r="CR493" s="801"/>
      <c r="CS493" s="125"/>
      <c r="CT493" s="125"/>
      <c r="CU493" s="31" t="str">
        <f t="shared" si="428"/>
        <v xml:space="preserve">  </v>
      </c>
      <c r="CW493" s="336">
        <f t="shared" si="434"/>
        <v>1.2916176965946462</v>
      </c>
      <c r="CX493" s="227">
        <v>2.3057580114647593</v>
      </c>
      <c r="CY493" s="227"/>
      <c r="CZ493" s="227">
        <v>0.57225424489403509</v>
      </c>
      <c r="DA493" s="227">
        <v>0.13682092555331993</v>
      </c>
      <c r="DB493" s="675" t="str">
        <f t="shared" si="429"/>
        <v xml:space="preserve">  </v>
      </c>
      <c r="DC493" s="519"/>
      <c r="DD493" s="28">
        <v>9.7860659788911272E-2</v>
      </c>
      <c r="DE493" s="28"/>
      <c r="DF493" s="28">
        <v>0.39731508051541631</v>
      </c>
      <c r="DG493" s="28">
        <v>9.4994519546949222E-2</v>
      </c>
      <c r="DH493" s="801" t="str">
        <f t="shared" si="430"/>
        <v>E, &lt;RL</v>
      </c>
      <c r="DI493" s="335"/>
      <c r="DJ493" s="31">
        <f t="shared" si="435"/>
        <v>1.1358782862376351</v>
      </c>
      <c r="DK493" s="550">
        <f t="shared" si="436"/>
        <v>1.1084741668496825</v>
      </c>
      <c r="DL493" s="50"/>
    </row>
    <row r="494" spans="1:116" ht="15" x14ac:dyDescent="0.25">
      <c r="A494" s="536" t="s">
        <v>2502</v>
      </c>
      <c r="B494" s="417" t="s">
        <v>1919</v>
      </c>
      <c r="C494" s="419" t="s">
        <v>584</v>
      </c>
      <c r="D494" s="419">
        <v>9</v>
      </c>
      <c r="E494" s="213">
        <v>1702290</v>
      </c>
      <c r="F494" s="421">
        <v>1</v>
      </c>
      <c r="G494" s="420">
        <v>11452900</v>
      </c>
      <c r="H494" s="420">
        <v>201702011410</v>
      </c>
      <c r="I494" s="420"/>
      <c r="J494" s="420"/>
      <c r="K494" s="663" t="s">
        <v>1088</v>
      </c>
      <c r="L494" s="163" t="s">
        <v>729</v>
      </c>
      <c r="M494" s="419"/>
      <c r="N494" s="419"/>
      <c r="O494" s="419"/>
      <c r="P494" s="117">
        <v>42767</v>
      </c>
      <c r="Q494" s="112">
        <v>0.59027777777777779</v>
      </c>
      <c r="R494" s="419" t="s">
        <v>1810</v>
      </c>
      <c r="S494" s="250" t="s">
        <v>1810</v>
      </c>
      <c r="T494" s="250">
        <v>126.9</v>
      </c>
      <c r="U494" s="31">
        <v>150.4</v>
      </c>
      <c r="V494" s="250">
        <v>23.5</v>
      </c>
      <c r="W494" s="31">
        <v>236</v>
      </c>
      <c r="X494" s="31">
        <v>99.576271186440678</v>
      </c>
      <c r="Y494" s="281" t="str">
        <f t="shared" si="424"/>
        <v xml:space="preserve">  </v>
      </c>
      <c r="Z494" s="250" t="s">
        <v>1810</v>
      </c>
      <c r="AA494" s="275">
        <v>131.30000000000001</v>
      </c>
      <c r="AB494" s="275">
        <v>155.20000000000002</v>
      </c>
      <c r="AC494" s="275">
        <v>23.900000000000006</v>
      </c>
      <c r="AD494" s="275">
        <v>236</v>
      </c>
      <c r="AE494" s="275">
        <v>101.27118644067799</v>
      </c>
      <c r="AF494" s="281" t="str">
        <f t="shared" si="425"/>
        <v xml:space="preserve">  </v>
      </c>
      <c r="AG494" s="250" t="s">
        <v>1810</v>
      </c>
      <c r="AH494" s="33">
        <v>129</v>
      </c>
      <c r="AI494" s="266">
        <v>152.4</v>
      </c>
      <c r="AJ494" s="33">
        <v>23.400000000000006</v>
      </c>
      <c r="AK494" s="33">
        <v>228</v>
      </c>
      <c r="AL494" s="33">
        <v>102.63157894736844</v>
      </c>
      <c r="AM494" s="281" t="str">
        <f t="shared" si="423"/>
        <v xml:space="preserve">  </v>
      </c>
      <c r="AN494" s="33">
        <v>101.15967885816237</v>
      </c>
      <c r="AO494" s="33">
        <v>1.5307030522655956</v>
      </c>
      <c r="AP494" s="33">
        <v>1.5131553100438557</v>
      </c>
      <c r="AQ494" s="237">
        <v>3</v>
      </c>
      <c r="AR494" s="429" t="str">
        <f t="shared" si="426"/>
        <v xml:space="preserve">  </v>
      </c>
      <c r="AS494" s="498"/>
      <c r="AT494" s="662" t="s">
        <v>178</v>
      </c>
      <c r="AU494" s="662" t="s">
        <v>178</v>
      </c>
      <c r="AV494" s="662" t="s">
        <v>178</v>
      </c>
      <c r="AW494" s="661" t="s">
        <v>2720</v>
      </c>
      <c r="AX494" s="661" t="s">
        <v>2720</v>
      </c>
      <c r="AY494" s="10"/>
      <c r="AZ494" s="334"/>
      <c r="BA494" s="662" t="s">
        <v>178</v>
      </c>
      <c r="BB494" s="662" t="s">
        <v>178</v>
      </c>
      <c r="BC494" s="662" t="s">
        <v>178</v>
      </c>
      <c r="BD494" s="661" t="s">
        <v>2720</v>
      </c>
      <c r="BE494" s="661" t="s">
        <v>2720</v>
      </c>
      <c r="BF494" s="10"/>
      <c r="BG494" s="334"/>
      <c r="BH494" s="852" t="s">
        <v>178</v>
      </c>
      <c r="BI494" s="67" t="s">
        <v>1810</v>
      </c>
      <c r="BJ494" s="227">
        <v>1.3083488009440918</v>
      </c>
      <c r="BK494" s="227">
        <v>2.9674679700413265E-3</v>
      </c>
      <c r="BL494" s="227">
        <v>0.13681230945258943</v>
      </c>
      <c r="BM494" s="227">
        <v>0.43410904383581222</v>
      </c>
      <c r="BN494" s="31" t="str">
        <f t="shared" si="431"/>
        <v xml:space="preserve">  </v>
      </c>
      <c r="BP494" s="417" t="s">
        <v>1810</v>
      </c>
      <c r="BQ494" s="716">
        <v>1.6117598248164729E-2</v>
      </c>
      <c r="BS494" s="715">
        <v>3.0911760085358944E-3</v>
      </c>
      <c r="BT494" s="715">
        <v>7.6442672522135588E-3</v>
      </c>
      <c r="BU494" s="31" t="str">
        <f t="shared" si="432"/>
        <v xml:space="preserve">  </v>
      </c>
      <c r="BV494" s="520"/>
      <c r="BW494" s="31">
        <f t="shared" si="433"/>
        <v>1.231903773407705</v>
      </c>
      <c r="BX494" s="336"/>
      <c r="BY494" s="33">
        <v>195.87993029606534</v>
      </c>
      <c r="BZ494" s="31"/>
      <c r="CA494" s="31">
        <v>0.33428413469677903</v>
      </c>
      <c r="CB494" s="33">
        <v>2.6365548319720391</v>
      </c>
      <c r="CC494" s="31"/>
      <c r="CD494" s="336"/>
      <c r="CE494" s="457">
        <v>19.504993059142102</v>
      </c>
      <c r="CF494" s="457"/>
      <c r="CG494" s="457">
        <v>0.23374432182565055</v>
      </c>
      <c r="CH494" s="457">
        <v>1.8435805268307415</v>
      </c>
      <c r="CJ494" s="658"/>
      <c r="CK494" s="28">
        <v>1.86682156450965</v>
      </c>
      <c r="CL494" s="227"/>
      <c r="CM494" s="227"/>
      <c r="CN494" s="227"/>
      <c r="CO494" s="31" t="str">
        <f t="shared" si="427"/>
        <v xml:space="preserve">  </v>
      </c>
      <c r="CP494" s="546"/>
      <c r="CQ494" s="28">
        <v>0.18905523471093491</v>
      </c>
      <c r="CR494" s="28"/>
      <c r="CU494" s="31" t="str">
        <f t="shared" si="428"/>
        <v xml:space="preserve">  </v>
      </c>
      <c r="CW494" s="336">
        <f t="shared" si="434"/>
        <v>0.95304381704037644</v>
      </c>
      <c r="CX494" s="227">
        <v>2.1361555055709505</v>
      </c>
      <c r="CY494" s="227"/>
      <c r="CZ494" s="227">
        <v>0.57225424489403509</v>
      </c>
      <c r="DA494" s="227">
        <v>0.13682092555331993</v>
      </c>
      <c r="DB494" s="675" t="str">
        <f t="shared" si="429"/>
        <v xml:space="preserve">  </v>
      </c>
      <c r="DC494" s="519"/>
      <c r="DD494" s="28">
        <v>0.21923701241386073</v>
      </c>
      <c r="DE494" s="28"/>
      <c r="DF494" s="28">
        <v>0.39731508051541631</v>
      </c>
      <c r="DG494" s="28">
        <v>9.4994519546949222E-2</v>
      </c>
      <c r="DH494" s="801" t="str">
        <f t="shared" si="430"/>
        <v>E, &lt;RL</v>
      </c>
      <c r="DI494" s="335"/>
      <c r="DJ494" s="31">
        <f t="shared" si="435"/>
        <v>1.0905433253637724</v>
      </c>
      <c r="DK494" s="550">
        <f t="shared" si="436"/>
        <v>1.1240045651341726</v>
      </c>
      <c r="DL494" s="67"/>
    </row>
    <row r="495" spans="1:116" ht="15" x14ac:dyDescent="0.25">
      <c r="A495" s="536" t="s">
        <v>2503</v>
      </c>
      <c r="B495" s="417" t="s">
        <v>1920</v>
      </c>
      <c r="C495" s="419" t="s">
        <v>584</v>
      </c>
      <c r="D495" s="419">
        <v>9</v>
      </c>
      <c r="E495" s="213">
        <v>1702289</v>
      </c>
      <c r="F495" s="421">
        <v>1</v>
      </c>
      <c r="G495" s="420">
        <v>11452500</v>
      </c>
      <c r="H495" s="420">
        <v>201702021030</v>
      </c>
      <c r="I495" s="420"/>
      <c r="J495" s="420"/>
      <c r="K495" s="663" t="s">
        <v>1737</v>
      </c>
      <c r="L495" s="163" t="s">
        <v>951</v>
      </c>
      <c r="M495" s="419"/>
      <c r="N495" s="419"/>
      <c r="O495" s="419"/>
      <c r="P495" s="117">
        <v>42768</v>
      </c>
      <c r="Q495" s="112">
        <v>0.4375</v>
      </c>
      <c r="R495" s="419" t="s">
        <v>1811</v>
      </c>
      <c r="S495" s="250" t="s">
        <v>1811</v>
      </c>
      <c r="T495" s="250">
        <v>128.69999999999999</v>
      </c>
      <c r="U495" s="31">
        <v>184.10000000000002</v>
      </c>
      <c r="V495" s="250">
        <v>55.400000000000034</v>
      </c>
      <c r="W495" s="31">
        <v>114</v>
      </c>
      <c r="X495" s="31">
        <v>485.96491228070204</v>
      </c>
      <c r="Y495" s="281" t="str">
        <f t="shared" si="424"/>
        <v xml:space="preserve">  </v>
      </c>
      <c r="Z495" s="250" t="s">
        <v>1811</v>
      </c>
      <c r="AA495" s="275">
        <v>128.19999999999999</v>
      </c>
      <c r="AB495" s="275">
        <v>182.2</v>
      </c>
      <c r="AC495" s="275">
        <v>54</v>
      </c>
      <c r="AD495" s="275">
        <v>116</v>
      </c>
      <c r="AE495" s="275">
        <v>465.51724137931035</v>
      </c>
      <c r="AF495" s="281" t="str">
        <f t="shared" si="425"/>
        <v xml:space="preserve">  </v>
      </c>
      <c r="AG495" s="250" t="s">
        <v>1811</v>
      </c>
      <c r="AH495" s="33">
        <v>127.1</v>
      </c>
      <c r="AI495" s="266">
        <v>180.2</v>
      </c>
      <c r="AJ495" s="33">
        <v>53.099999999999994</v>
      </c>
      <c r="AK495" s="33">
        <v>110</v>
      </c>
      <c r="AL495" s="33">
        <v>482.72727272727269</v>
      </c>
      <c r="AM495" s="281" t="str">
        <f t="shared" si="423"/>
        <v xml:space="preserve">  </v>
      </c>
      <c r="AN495" s="33">
        <v>478.06980879576167</v>
      </c>
      <c r="AO495" s="33">
        <v>10.990713763350382</v>
      </c>
      <c r="AP495" s="33">
        <v>2.2989767521683793</v>
      </c>
      <c r="AQ495" s="237">
        <v>3</v>
      </c>
      <c r="AR495" s="429" t="str">
        <f t="shared" si="426"/>
        <v xml:space="preserve">  </v>
      </c>
      <c r="AS495" s="498"/>
      <c r="AT495" s="662" t="s">
        <v>178</v>
      </c>
      <c r="AU495" s="662" t="s">
        <v>178</v>
      </c>
      <c r="AV495" s="662" t="s">
        <v>178</v>
      </c>
      <c r="AW495" s="661" t="s">
        <v>2720</v>
      </c>
      <c r="AX495" s="661" t="s">
        <v>2720</v>
      </c>
      <c r="AY495" s="10"/>
      <c r="AZ495" s="334"/>
      <c r="BA495" s="662" t="s">
        <v>178</v>
      </c>
      <c r="BB495" s="662" t="s">
        <v>178</v>
      </c>
      <c r="BC495" s="662" t="s">
        <v>178</v>
      </c>
      <c r="BD495" s="661" t="s">
        <v>2720</v>
      </c>
      <c r="BE495" s="661" t="s">
        <v>2720</v>
      </c>
      <c r="BF495" s="10"/>
      <c r="BG495" s="334"/>
      <c r="BH495" s="852" t="s">
        <v>178</v>
      </c>
      <c r="BI495" s="67" t="s">
        <v>1811</v>
      </c>
      <c r="BJ495" s="227">
        <v>1.478155521306064</v>
      </c>
      <c r="BK495" s="227"/>
      <c r="BL495" s="227">
        <v>0.13681230945258943</v>
      </c>
      <c r="BM495" s="227">
        <v>0.43410904383581222</v>
      </c>
      <c r="BN495" s="31" t="str">
        <f t="shared" si="431"/>
        <v xml:space="preserve">  </v>
      </c>
      <c r="BP495" s="417" t="s">
        <v>1811</v>
      </c>
      <c r="BQ495" s="716">
        <v>1.0631769214253461E-2</v>
      </c>
      <c r="BS495" s="715">
        <v>3.0911760085358944E-3</v>
      </c>
      <c r="BT495" s="715">
        <v>7.6442672522135588E-3</v>
      </c>
      <c r="BU495" s="31" t="str">
        <f t="shared" si="432"/>
        <v xml:space="preserve">  </v>
      </c>
      <c r="BV495" s="520"/>
      <c r="BW495" s="31">
        <f t="shared" si="433"/>
        <v>0.71925917543909568</v>
      </c>
      <c r="BX495" s="336"/>
      <c r="BY495" s="33">
        <v>206.2024540614234</v>
      </c>
      <c r="BZ495" s="31"/>
      <c r="CA495" s="31">
        <v>0.33428413469677903</v>
      </c>
      <c r="CB495" s="33">
        <v>2.6365548319720391</v>
      </c>
      <c r="CC495" s="31"/>
      <c r="CD495" s="336"/>
      <c r="CE495" s="457">
        <v>100.2071575000251</v>
      </c>
      <c r="CF495" s="457"/>
      <c r="CG495" s="457">
        <v>0.23374432182565055</v>
      </c>
      <c r="CH495" s="457">
        <v>1.8435805268307415</v>
      </c>
      <c r="CJ495" s="658"/>
      <c r="CK495" s="28">
        <v>1.1618274107473618</v>
      </c>
      <c r="CL495" s="227"/>
      <c r="CM495" s="227"/>
      <c r="CN495" s="227"/>
      <c r="CO495" s="31" t="str">
        <f t="shared" si="427"/>
        <v xml:space="preserve">  </v>
      </c>
      <c r="CP495" s="546"/>
      <c r="CQ495" s="28">
        <v>0.54085069120997908</v>
      </c>
      <c r="CR495" s="28"/>
      <c r="CU495" s="31" t="str">
        <f t="shared" si="428"/>
        <v xml:space="preserve">  </v>
      </c>
      <c r="CW495" s="336">
        <f t="shared" si="434"/>
        <v>0.56344014722602553</v>
      </c>
      <c r="CX495" s="227">
        <v>2.2477291760452554</v>
      </c>
      <c r="CY495" s="227"/>
      <c r="CZ495" s="227">
        <v>0.57225424489403509</v>
      </c>
      <c r="DA495" s="227">
        <v>0.13682092555331993</v>
      </c>
      <c r="DB495" s="675" t="str">
        <f t="shared" si="429"/>
        <v xml:space="preserve">  </v>
      </c>
      <c r="DC495" s="519"/>
      <c r="DD495" s="28">
        <v>1.0850401749818457</v>
      </c>
      <c r="DE495" s="28"/>
      <c r="DF495" s="28">
        <v>0.39731508051541631</v>
      </c>
      <c r="DG495" s="28">
        <v>9.4994519546949222E-2</v>
      </c>
      <c r="DH495" s="801" t="str">
        <f t="shared" si="430"/>
        <v xml:space="preserve">  </v>
      </c>
      <c r="DI495" s="335"/>
      <c r="DJ495" s="31">
        <f t="shared" si="435"/>
        <v>1.0900593721235265</v>
      </c>
      <c r="DK495" s="550">
        <f t="shared" si="436"/>
        <v>1.0827970796213573</v>
      </c>
      <c r="DL495" s="67"/>
    </row>
    <row r="496" spans="1:116" ht="30" x14ac:dyDescent="0.25">
      <c r="A496" s="536" t="s">
        <v>2504</v>
      </c>
      <c r="B496" s="268" t="s">
        <v>1921</v>
      </c>
      <c r="C496" s="419" t="s">
        <v>584</v>
      </c>
      <c r="D496" s="419">
        <v>7</v>
      </c>
      <c r="E496" s="213">
        <v>1702288</v>
      </c>
      <c r="F496" s="421">
        <v>1</v>
      </c>
      <c r="G496" s="420">
        <v>11452600</v>
      </c>
      <c r="H496" s="420">
        <v>201702021240</v>
      </c>
      <c r="I496" s="420"/>
      <c r="J496" s="420"/>
      <c r="K496" s="663" t="s">
        <v>1657</v>
      </c>
      <c r="L496" s="163" t="s">
        <v>1658</v>
      </c>
      <c r="M496" s="419"/>
      <c r="N496" s="419"/>
      <c r="O496" s="419"/>
      <c r="P496" s="117">
        <v>42768</v>
      </c>
      <c r="Q496" s="112">
        <v>0.52777777777777779</v>
      </c>
      <c r="R496" s="419" t="s">
        <v>1812</v>
      </c>
      <c r="S496" s="250" t="s">
        <v>1812</v>
      </c>
      <c r="T496" s="250">
        <v>128.30000000000001</v>
      </c>
      <c r="U496" s="31">
        <v>181.9</v>
      </c>
      <c r="V496" s="250">
        <v>53.599999999999994</v>
      </c>
      <c r="W496" s="31">
        <v>120</v>
      </c>
      <c r="X496" s="31">
        <v>446.66666666666663</v>
      </c>
      <c r="Y496" s="281" t="str">
        <f t="shared" si="424"/>
        <v xml:space="preserve">  </v>
      </c>
      <c r="Z496" s="250" t="s">
        <v>1812</v>
      </c>
      <c r="AA496" s="275">
        <v>126.9</v>
      </c>
      <c r="AB496" s="275">
        <v>179.60000000000002</v>
      </c>
      <c r="AC496" s="275">
        <v>52.700000000000017</v>
      </c>
      <c r="AD496" s="275">
        <v>120</v>
      </c>
      <c r="AE496" s="275">
        <v>439.1666666666668</v>
      </c>
      <c r="AF496" s="281" t="str">
        <f t="shared" si="425"/>
        <v xml:space="preserve">  </v>
      </c>
      <c r="AG496" s="250" t="s">
        <v>1812</v>
      </c>
      <c r="AH496" s="33">
        <v>128.4</v>
      </c>
      <c r="AI496" s="266">
        <v>182.10000000000002</v>
      </c>
      <c r="AJ496" s="33">
        <v>53.700000000000017</v>
      </c>
      <c r="AK496" s="33">
        <v>122</v>
      </c>
      <c r="AL496" s="33">
        <v>440.16393442622967</v>
      </c>
      <c r="AM496" s="281" t="str">
        <f t="shared" si="423"/>
        <v xml:space="preserve">  </v>
      </c>
      <c r="AN496" s="33">
        <v>441.99908925318772</v>
      </c>
      <c r="AO496" s="33">
        <v>4.0728791940321374</v>
      </c>
      <c r="AP496" s="33">
        <v>0.92146777969922333</v>
      </c>
      <c r="AQ496" s="237">
        <v>3</v>
      </c>
      <c r="AR496" s="429" t="str">
        <f t="shared" si="426"/>
        <v xml:space="preserve">  </v>
      </c>
      <c r="AS496" s="498"/>
      <c r="AT496" s="662" t="s">
        <v>178</v>
      </c>
      <c r="AU496" s="662" t="s">
        <v>178</v>
      </c>
      <c r="AV496" s="662" t="s">
        <v>178</v>
      </c>
      <c r="AW496" s="661" t="s">
        <v>2720</v>
      </c>
      <c r="AX496" s="661" t="s">
        <v>2720</v>
      </c>
      <c r="AY496" s="10"/>
      <c r="AZ496" s="334"/>
      <c r="BA496" s="662" t="s">
        <v>178</v>
      </c>
      <c r="BB496" s="662" t="s">
        <v>178</v>
      </c>
      <c r="BC496" s="662" t="s">
        <v>178</v>
      </c>
      <c r="BD496" s="661" t="s">
        <v>2720</v>
      </c>
      <c r="BE496" s="661" t="s">
        <v>2720</v>
      </c>
      <c r="BF496" s="10"/>
      <c r="BG496" s="334"/>
      <c r="BH496" s="852" t="s">
        <v>178</v>
      </c>
      <c r="BI496" s="67" t="s">
        <v>1812</v>
      </c>
      <c r="BJ496" s="227">
        <v>1.6542086968392229</v>
      </c>
      <c r="BK496" s="227"/>
      <c r="BL496" s="227">
        <v>0.13681230945258943</v>
      </c>
      <c r="BM496" s="227">
        <v>0.43410904383581222</v>
      </c>
      <c r="BN496" s="31" t="str">
        <f t="shared" si="431"/>
        <v xml:space="preserve">  </v>
      </c>
      <c r="BP496" s="417" t="s">
        <v>1812</v>
      </c>
      <c r="BQ496" s="716">
        <v>1.1547107466855059E-2</v>
      </c>
      <c r="BR496" s="716">
        <v>1.4047691575458836E-3</v>
      </c>
      <c r="BS496" s="715">
        <v>3.0911760085358944E-3</v>
      </c>
      <c r="BT496" s="715">
        <v>7.6442672522135588E-3</v>
      </c>
      <c r="BU496" s="31" t="str">
        <f t="shared" si="432"/>
        <v xml:space="preserve">  </v>
      </c>
      <c r="BV496" s="520"/>
      <c r="BW496" s="31">
        <f t="shared" si="433"/>
        <v>0.69804417598085899</v>
      </c>
      <c r="BX496" s="336"/>
      <c r="BY496" s="33">
        <v>1123.4574500602541</v>
      </c>
      <c r="BZ496" s="31"/>
      <c r="CA496" s="31">
        <v>0.33428413469677903</v>
      </c>
      <c r="CB496" s="33">
        <v>2.6365548319720391</v>
      </c>
      <c r="CC496" s="31"/>
      <c r="CD496" s="336"/>
      <c r="CE496" s="457">
        <v>501.81099436024675</v>
      </c>
      <c r="CF496" s="457"/>
      <c r="CG496" s="457">
        <v>0.23374432182565055</v>
      </c>
      <c r="CH496" s="457">
        <v>1.8435805268307415</v>
      </c>
      <c r="CJ496" s="658"/>
      <c r="CK496" s="28">
        <v>0.97862781329896009</v>
      </c>
      <c r="CL496" s="227"/>
      <c r="CM496" s="227"/>
      <c r="CN496" s="227"/>
      <c r="CO496" s="31" t="str">
        <f t="shared" si="427"/>
        <v xml:space="preserve">  </v>
      </c>
      <c r="CP496" s="546"/>
      <c r="CQ496" s="28">
        <v>0.42978071467379325</v>
      </c>
      <c r="CR496" s="28"/>
      <c r="CU496" s="31" t="str">
        <f t="shared" si="428"/>
        <v xml:space="preserve">  </v>
      </c>
      <c r="CW496" s="336">
        <f t="shared" si="434"/>
        <v>8.7108578366405745E-2</v>
      </c>
      <c r="CX496" s="227">
        <v>2.6785358853345467</v>
      </c>
      <c r="CY496" s="227"/>
      <c r="CZ496" s="227">
        <v>0.57225424489403509</v>
      </c>
      <c r="DA496" s="227">
        <v>0.13682092555331993</v>
      </c>
      <c r="DB496" s="675" t="str">
        <f t="shared" si="429"/>
        <v xml:space="preserve">  </v>
      </c>
      <c r="DC496" s="519"/>
      <c r="DD496" s="28">
        <v>1.1789948937906984</v>
      </c>
      <c r="DE496" s="28"/>
      <c r="DF496" s="28">
        <v>0.39731508051541631</v>
      </c>
      <c r="DG496" s="28">
        <v>9.4994519546949222E-2</v>
      </c>
      <c r="DH496" s="801" t="str">
        <f t="shared" si="430"/>
        <v xml:space="preserve">  </v>
      </c>
      <c r="DI496" s="335"/>
      <c r="DJ496" s="31">
        <f t="shared" si="435"/>
        <v>0.23841898820386029</v>
      </c>
      <c r="DK496" s="550">
        <f t="shared" si="436"/>
        <v>0.23494799975313135</v>
      </c>
      <c r="DL496" s="67"/>
    </row>
    <row r="497" spans="1:116" ht="30" x14ac:dyDescent="0.25">
      <c r="A497" s="536" t="s">
        <v>2505</v>
      </c>
      <c r="B497" s="268" t="s">
        <v>1922</v>
      </c>
      <c r="C497" s="104" t="s">
        <v>585</v>
      </c>
      <c r="D497" s="104">
        <v>7</v>
      </c>
      <c r="E497" s="218">
        <v>1700268</v>
      </c>
      <c r="F497" s="265">
        <v>4</v>
      </c>
      <c r="G497" s="103">
        <v>11452600</v>
      </c>
      <c r="H497" s="103">
        <v>201702021241</v>
      </c>
      <c r="I497" s="103"/>
      <c r="J497" s="103"/>
      <c r="K497" s="697" t="s">
        <v>1657</v>
      </c>
      <c r="L497" s="212" t="s">
        <v>1813</v>
      </c>
      <c r="M497" s="104"/>
      <c r="N497" s="104"/>
      <c r="O497" s="104" t="s">
        <v>40</v>
      </c>
      <c r="P497" s="158">
        <v>42768</v>
      </c>
      <c r="Q497" s="113">
        <v>0.52847222222222223</v>
      </c>
      <c r="R497" s="104" t="s">
        <v>1814</v>
      </c>
      <c r="S497" s="580" t="s">
        <v>1814</v>
      </c>
      <c r="T497" s="250">
        <v>126.8</v>
      </c>
      <c r="U497" s="31">
        <v>181.5</v>
      </c>
      <c r="V497" s="250">
        <v>54.7</v>
      </c>
      <c r="W497" s="31">
        <v>122</v>
      </c>
      <c r="X497" s="31">
        <v>448.36065573770497</v>
      </c>
      <c r="Y497" s="281" t="str">
        <f t="shared" si="424"/>
        <v xml:space="preserve">  </v>
      </c>
      <c r="Z497" s="580" t="s">
        <v>1814</v>
      </c>
      <c r="AA497" s="275">
        <v>126.9</v>
      </c>
      <c r="AB497" s="275">
        <v>180</v>
      </c>
      <c r="AC497" s="275">
        <v>53.099999999999994</v>
      </c>
      <c r="AD497" s="275">
        <v>122</v>
      </c>
      <c r="AE497" s="275">
        <v>435.2459016393442</v>
      </c>
      <c r="AF497" s="281" t="str">
        <f t="shared" si="425"/>
        <v xml:space="preserve">  </v>
      </c>
      <c r="AG497" s="580" t="s">
        <v>1814</v>
      </c>
      <c r="AH497" s="109">
        <v>128.80000000000001</v>
      </c>
      <c r="AI497" s="267">
        <v>181.5</v>
      </c>
      <c r="AJ497" s="109">
        <v>52.699999999999989</v>
      </c>
      <c r="AK497" s="109">
        <v>118</v>
      </c>
      <c r="AL497" s="109">
        <v>446.61016949152537</v>
      </c>
      <c r="AM497" s="281" t="str">
        <f t="shared" si="423"/>
        <v xml:space="preserve">  </v>
      </c>
      <c r="AN497" s="109">
        <v>443.40557562285818</v>
      </c>
      <c r="AO497" s="109">
        <v>7.1204817366834252</v>
      </c>
      <c r="AP497" s="109">
        <v>1.6058620207202363</v>
      </c>
      <c r="AQ497" s="237">
        <v>3</v>
      </c>
      <c r="AR497" s="429" t="str">
        <f t="shared" si="426"/>
        <v xml:space="preserve">  </v>
      </c>
      <c r="AS497" s="500"/>
      <c r="AT497" s="662" t="s">
        <v>178</v>
      </c>
      <c r="AU497" s="662" t="s">
        <v>178</v>
      </c>
      <c r="AV497" s="662" t="s">
        <v>178</v>
      </c>
      <c r="AW497" s="661" t="s">
        <v>2720</v>
      </c>
      <c r="AX497" s="661" t="s">
        <v>2720</v>
      </c>
      <c r="AY497" s="10"/>
      <c r="AZ497" s="334"/>
      <c r="BA497" s="662" t="s">
        <v>178</v>
      </c>
      <c r="BB497" s="662" t="s">
        <v>178</v>
      </c>
      <c r="BC497" s="662" t="s">
        <v>178</v>
      </c>
      <c r="BD497" s="661" t="s">
        <v>2720</v>
      </c>
      <c r="BE497" s="661" t="s">
        <v>2720</v>
      </c>
      <c r="BF497" s="10"/>
      <c r="BG497" s="334"/>
      <c r="BH497" s="852" t="s">
        <v>178</v>
      </c>
      <c r="BI497" s="50" t="s">
        <v>1814</v>
      </c>
      <c r="BJ497" s="108">
        <v>1.3764615213209055</v>
      </c>
      <c r="BK497" s="108"/>
      <c r="BL497" s="227">
        <v>0.13681230945258943</v>
      </c>
      <c r="BM497" s="227">
        <v>0.43410904383581222</v>
      </c>
      <c r="BN497" s="31" t="str">
        <f t="shared" si="431"/>
        <v xml:space="preserve">  </v>
      </c>
      <c r="BP497" s="417" t="s">
        <v>1814</v>
      </c>
      <c r="BQ497" s="716">
        <v>1.5886363086084588E-2</v>
      </c>
      <c r="BS497" s="715">
        <v>3.0911760085358944E-3</v>
      </c>
      <c r="BT497" s="715">
        <v>7.6442672522135588E-3</v>
      </c>
      <c r="BU497" s="31" t="str">
        <f t="shared" si="432"/>
        <v xml:space="preserve">  </v>
      </c>
      <c r="BV497" s="520"/>
      <c r="BW497" s="31">
        <f t="shared" si="433"/>
        <v>1.154145091599758</v>
      </c>
      <c r="BX497" s="336"/>
      <c r="BY497" s="33">
        <v>229.75552159649905</v>
      </c>
      <c r="BZ497" s="31"/>
      <c r="CA497" s="31">
        <v>0.33428413469677903</v>
      </c>
      <c r="CB497" s="33">
        <v>2.6365548319720391</v>
      </c>
      <c r="CC497" s="31"/>
      <c r="CD497" s="336"/>
      <c r="CE497" s="457">
        <v>103.01333632236475</v>
      </c>
      <c r="CF497" s="457"/>
      <c r="CG497" s="457">
        <v>0.23374432182565055</v>
      </c>
      <c r="CH497" s="457">
        <v>1.8435805268307415</v>
      </c>
      <c r="CJ497" s="658"/>
      <c r="CK497" s="28">
        <v>0.95831655708462393</v>
      </c>
      <c r="CL497" s="108"/>
      <c r="CM497" s="108"/>
      <c r="CN497" s="108"/>
      <c r="CO497" s="31" t="str">
        <f t="shared" si="427"/>
        <v xml:space="preserve">  </v>
      </c>
      <c r="CP497" s="326"/>
      <c r="CQ497" s="28">
        <v>0.41710335394420911</v>
      </c>
      <c r="CR497" s="801"/>
      <c r="CS497" s="125"/>
      <c r="CT497" s="125"/>
      <c r="CU497" s="31" t="str">
        <f t="shared" si="428"/>
        <v xml:space="preserve">  </v>
      </c>
      <c r="CW497" s="336">
        <f t="shared" si="434"/>
        <v>0.41710273181927587</v>
      </c>
      <c r="CX497" s="227">
        <v>2.7680763477293566</v>
      </c>
      <c r="CY497" s="227"/>
      <c r="CZ497" s="227">
        <v>0.57225424489403509</v>
      </c>
      <c r="DA497" s="227">
        <v>0.13682092555331993</v>
      </c>
      <c r="DB497" s="675" t="str">
        <f t="shared" si="429"/>
        <v xml:space="preserve">  </v>
      </c>
      <c r="DC497" s="519"/>
      <c r="DD497" s="28">
        <v>1.2362510468248904</v>
      </c>
      <c r="DE497" s="28"/>
      <c r="DF497" s="28">
        <v>0.39731508051541631</v>
      </c>
      <c r="DG497" s="28">
        <v>9.4994519546949222E-2</v>
      </c>
      <c r="DH497" s="801" t="str">
        <f t="shared" si="430"/>
        <v xml:space="preserve">  </v>
      </c>
      <c r="DI497" s="335"/>
      <c r="DJ497" s="31">
        <f t="shared" si="435"/>
        <v>1.2047920887797876</v>
      </c>
      <c r="DK497" s="550">
        <f t="shared" si="436"/>
        <v>1.2000883487126643</v>
      </c>
      <c r="DL497" s="50"/>
    </row>
    <row r="498" spans="1:116" ht="15" x14ac:dyDescent="0.25">
      <c r="A498" s="536" t="s">
        <v>2506</v>
      </c>
      <c r="B498" s="417" t="s">
        <v>1923</v>
      </c>
      <c r="C498" s="419" t="s">
        <v>584</v>
      </c>
      <c r="D498" s="419">
        <v>9</v>
      </c>
      <c r="E498" s="213">
        <v>1702444</v>
      </c>
      <c r="F498" s="421">
        <v>1</v>
      </c>
      <c r="G498" s="420">
        <v>11452500</v>
      </c>
      <c r="H498" s="420">
        <v>20170208</v>
      </c>
      <c r="I498" s="420"/>
      <c r="J498" s="420"/>
      <c r="K498" s="663" t="s">
        <v>1737</v>
      </c>
      <c r="L498" s="163" t="s">
        <v>951</v>
      </c>
      <c r="M498" s="419"/>
      <c r="N498" s="419"/>
      <c r="O498" s="419"/>
      <c r="P498" s="117">
        <v>42774</v>
      </c>
      <c r="Q498" s="112">
        <v>0.4375</v>
      </c>
      <c r="R498" s="419" t="s">
        <v>1829</v>
      </c>
      <c r="S498" s="250" t="s">
        <v>1829</v>
      </c>
      <c r="T498" s="250">
        <v>128.30000000000001</v>
      </c>
      <c r="U498" s="31">
        <v>240.5</v>
      </c>
      <c r="V498" s="250">
        <v>112.19999999999999</v>
      </c>
      <c r="W498" s="31">
        <v>80</v>
      </c>
      <c r="X498" s="31">
        <v>1402.4999999999998</v>
      </c>
      <c r="Y498" s="281" t="str">
        <f t="shared" si="424"/>
        <v xml:space="preserve">  </v>
      </c>
      <c r="Z498" s="250" t="s">
        <v>1829</v>
      </c>
      <c r="AA498" s="275">
        <v>128.80000000000001</v>
      </c>
      <c r="AB498" s="275">
        <v>244.60000000000002</v>
      </c>
      <c r="AC498" s="275">
        <v>115.80000000000001</v>
      </c>
      <c r="AD498" s="275">
        <v>84</v>
      </c>
      <c r="AE498" s="275">
        <v>1378.5714285714287</v>
      </c>
      <c r="AF498" s="281" t="str">
        <f t="shared" si="425"/>
        <v xml:space="preserve">  </v>
      </c>
      <c r="AG498" s="250" t="s">
        <v>1829</v>
      </c>
      <c r="AH498" s="33">
        <v>129.5</v>
      </c>
      <c r="AI498" s="266">
        <v>247.5</v>
      </c>
      <c r="AJ498" s="33">
        <v>118</v>
      </c>
      <c r="AK498" s="33">
        <v>88</v>
      </c>
      <c r="AL498" s="33">
        <v>1340.909090909091</v>
      </c>
      <c r="AM498" s="281" t="str">
        <f t="shared" si="423"/>
        <v xml:space="preserve">  </v>
      </c>
      <c r="AN498" s="33">
        <v>1373.9935064935064</v>
      </c>
      <c r="AO498" s="33">
        <v>31.049606254746504</v>
      </c>
      <c r="AP498" s="33">
        <v>2.2598073504718741</v>
      </c>
      <c r="AQ498" s="237">
        <v>3</v>
      </c>
      <c r="AR498" s="429" t="str">
        <f t="shared" si="426"/>
        <v xml:space="preserve">  </v>
      </c>
      <c r="AS498" s="498"/>
      <c r="AT498" s="662" t="s">
        <v>178</v>
      </c>
      <c r="AU498" s="662" t="s">
        <v>178</v>
      </c>
      <c r="AV498" s="662" t="s">
        <v>178</v>
      </c>
      <c r="AW498" s="661" t="s">
        <v>2720</v>
      </c>
      <c r="AX498" s="661" t="s">
        <v>2720</v>
      </c>
      <c r="AY498" s="10"/>
      <c r="AZ498" s="334"/>
      <c r="BA498" s="662" t="s">
        <v>178</v>
      </c>
      <c r="BB498" s="662" t="s">
        <v>178</v>
      </c>
      <c r="BC498" s="662" t="s">
        <v>178</v>
      </c>
      <c r="BD498" s="661" t="s">
        <v>2720</v>
      </c>
      <c r="BE498" s="661" t="s">
        <v>2720</v>
      </c>
      <c r="BF498" s="10"/>
      <c r="BG498" s="334"/>
      <c r="BH498" s="852" t="s">
        <v>178</v>
      </c>
      <c r="BI498" s="67" t="s">
        <v>1829</v>
      </c>
      <c r="BJ498" s="227">
        <v>4.4844644709006509</v>
      </c>
      <c r="BK498" s="227"/>
      <c r="BL498" s="227">
        <v>0.13681230945258943</v>
      </c>
      <c r="BM498" s="227">
        <v>0.43410904383581222</v>
      </c>
      <c r="BN498" s="31" t="str">
        <f t="shared" si="431"/>
        <v xml:space="preserve">  </v>
      </c>
      <c r="BP498" s="417" t="s">
        <v>1829</v>
      </c>
      <c r="BQ498" s="716">
        <v>2.5899261982719295E-2</v>
      </c>
      <c r="BS498" s="715">
        <v>3.0911760085358944E-3</v>
      </c>
      <c r="BT498" s="715">
        <v>7.6442672522135588E-3</v>
      </c>
      <c r="BU498" s="31" t="str">
        <f t="shared" si="432"/>
        <v xml:space="preserve">  </v>
      </c>
      <c r="BV498" s="520"/>
      <c r="BW498" s="31">
        <f t="shared" si="433"/>
        <v>0.57753299531700253</v>
      </c>
      <c r="BX498" s="336"/>
      <c r="BY498" s="33">
        <v>303.79954159669103</v>
      </c>
      <c r="BZ498" s="31"/>
      <c r="CA498" s="31">
        <v>0.33428413469677903</v>
      </c>
      <c r="CB498" s="33">
        <v>2.6365548319720391</v>
      </c>
      <c r="CC498" s="31"/>
      <c r="CD498" s="336"/>
      <c r="CE498" s="457">
        <v>426.07885708935919</v>
      </c>
      <c r="CF498" s="457"/>
      <c r="CG498" s="457">
        <v>0.23374432182565055</v>
      </c>
      <c r="CH498" s="457">
        <v>1.8435805268307415</v>
      </c>
      <c r="CJ498" s="658"/>
      <c r="CK498" s="28">
        <v>0.92485372931576026</v>
      </c>
      <c r="CL498" s="227">
        <v>2.7070698572594476E-2</v>
      </c>
      <c r="CM498" s="227"/>
      <c r="CN498" s="227"/>
      <c r="CO498" s="31" t="str">
        <f t="shared" si="427"/>
        <v xml:space="preserve">  </v>
      </c>
      <c r="CP498" s="546"/>
      <c r="CQ498" s="28">
        <v>1.2749769268424411</v>
      </c>
      <c r="CR498" s="28">
        <v>3.7318891603648097E-2</v>
      </c>
      <c r="CU498" s="31" t="str">
        <f t="shared" si="428"/>
        <v xml:space="preserve">  </v>
      </c>
      <c r="CW498" s="336">
        <f t="shared" si="434"/>
        <v>0.30442894168140305</v>
      </c>
      <c r="CX498" s="227">
        <v>3.3456584274212067</v>
      </c>
      <c r="CY498" s="227"/>
      <c r="CZ498" s="227">
        <v>0.57225424489403509</v>
      </c>
      <c r="DA498" s="227">
        <v>0.13682092555331993</v>
      </c>
      <c r="DB498" s="675" t="str">
        <f t="shared" si="429"/>
        <v xml:space="preserve">  </v>
      </c>
      <c r="DC498" s="519"/>
      <c r="DD498" s="28">
        <v>4.4862238004057096</v>
      </c>
      <c r="DE498" s="28"/>
      <c r="DF498" s="28">
        <v>0.39731508051541631</v>
      </c>
      <c r="DG498" s="28">
        <v>9.4994519546949222E-2</v>
      </c>
      <c r="DH498" s="801" t="str">
        <f t="shared" si="430"/>
        <v xml:space="preserve">  </v>
      </c>
      <c r="DI498" s="335"/>
      <c r="DJ498" s="31">
        <f t="shared" si="435"/>
        <v>1.1012717168160622</v>
      </c>
      <c r="DK498" s="550">
        <f t="shared" si="436"/>
        <v>1.0529092738964134</v>
      </c>
      <c r="DL498" s="67"/>
    </row>
    <row r="499" spans="1:116" ht="30" x14ac:dyDescent="0.25">
      <c r="A499" s="536" t="s">
        <v>2507</v>
      </c>
      <c r="B499" s="417" t="s">
        <v>1924</v>
      </c>
      <c r="C499" s="419" t="s">
        <v>584</v>
      </c>
      <c r="D499" s="419">
        <v>9</v>
      </c>
      <c r="E499" s="213">
        <v>1702443</v>
      </c>
      <c r="F499" s="421">
        <v>1</v>
      </c>
      <c r="G499" s="420">
        <v>11452600</v>
      </c>
      <c r="H499" s="420">
        <v>20170208</v>
      </c>
      <c r="I499" s="420"/>
      <c r="J499" s="420"/>
      <c r="K499" s="663" t="s">
        <v>1657</v>
      </c>
      <c r="L499" s="163" t="s">
        <v>1658</v>
      </c>
      <c r="M499" s="419"/>
      <c r="N499" s="419"/>
      <c r="O499" s="419"/>
      <c r="P499" s="117">
        <v>42774</v>
      </c>
      <c r="Q499" s="112">
        <v>0.52777777777777779</v>
      </c>
      <c r="R499" s="419" t="s">
        <v>1830</v>
      </c>
      <c r="S499" s="250" t="s">
        <v>1830</v>
      </c>
      <c r="T499" s="250">
        <v>127.6</v>
      </c>
      <c r="U499" s="31">
        <v>231.9</v>
      </c>
      <c r="V499" s="250">
        <v>104.30000000000001</v>
      </c>
      <c r="W499" s="31">
        <v>82</v>
      </c>
      <c r="X499" s="31">
        <v>1271.9512195121952</v>
      </c>
      <c r="Y499" s="281" t="str">
        <f t="shared" si="424"/>
        <v xml:space="preserve">  </v>
      </c>
      <c r="Z499" s="250" t="s">
        <v>1830</v>
      </c>
      <c r="AA499" s="275">
        <v>129</v>
      </c>
      <c r="AB499" s="275">
        <v>232.6</v>
      </c>
      <c r="AC499" s="275">
        <v>103.6</v>
      </c>
      <c r="AD499" s="275">
        <v>84</v>
      </c>
      <c r="AE499" s="275">
        <v>1233.3333333333333</v>
      </c>
      <c r="AF499" s="281" t="str">
        <f t="shared" si="425"/>
        <v xml:space="preserve">  </v>
      </c>
      <c r="AG499" s="250" t="s">
        <v>1830</v>
      </c>
      <c r="AH499" s="33">
        <v>129.6</v>
      </c>
      <c r="AI499" s="266">
        <v>237.2</v>
      </c>
      <c r="AJ499" s="33">
        <v>107.6</v>
      </c>
      <c r="AK499" s="33">
        <v>88</v>
      </c>
      <c r="AL499" s="33">
        <v>1222.7272727272727</v>
      </c>
      <c r="AM499" s="281" t="str">
        <f t="shared" si="423"/>
        <v xml:space="preserve">  </v>
      </c>
      <c r="AN499" s="33">
        <v>1242.670608524267</v>
      </c>
      <c r="AO499" s="33">
        <v>25.90632674202654</v>
      </c>
      <c r="AP499" s="33">
        <v>2.0847299810841742</v>
      </c>
      <c r="AQ499" s="237">
        <v>3</v>
      </c>
      <c r="AR499" s="429" t="str">
        <f t="shared" si="426"/>
        <v xml:space="preserve">  </v>
      </c>
      <c r="AS499" s="498"/>
      <c r="AT499" s="662" t="s">
        <v>178</v>
      </c>
      <c r="AU499" s="662" t="s">
        <v>178</v>
      </c>
      <c r="AV499" s="662" t="s">
        <v>178</v>
      </c>
      <c r="AW499" s="661" t="s">
        <v>2720</v>
      </c>
      <c r="AX499" s="661" t="s">
        <v>2720</v>
      </c>
      <c r="AY499" s="10"/>
      <c r="AZ499" s="334"/>
      <c r="BA499" s="662" t="s">
        <v>178</v>
      </c>
      <c r="BB499" s="662" t="s">
        <v>178</v>
      </c>
      <c r="BC499" s="662" t="s">
        <v>178</v>
      </c>
      <c r="BD499" s="661" t="s">
        <v>2720</v>
      </c>
      <c r="BE499" s="661" t="s">
        <v>2720</v>
      </c>
      <c r="BF499" s="10"/>
      <c r="BG499" s="334"/>
      <c r="BH499" s="852" t="s">
        <v>178</v>
      </c>
      <c r="BI499" s="67" t="s">
        <v>1830</v>
      </c>
      <c r="BJ499" s="227">
        <v>4.4591801718342161</v>
      </c>
      <c r="BK499" s="227"/>
      <c r="BL499" s="227">
        <v>0.13681230945258943</v>
      </c>
      <c r="BM499" s="227">
        <v>0.43410904383581222</v>
      </c>
      <c r="BN499" s="31" t="str">
        <f t="shared" si="431"/>
        <v xml:space="preserve">  </v>
      </c>
      <c r="BP499" s="417" t="s">
        <v>1830</v>
      </c>
      <c r="BQ499" s="716">
        <v>2.7450801802851105E-2</v>
      </c>
      <c r="BS499" s="715">
        <v>3.0888109207983035E-3</v>
      </c>
      <c r="BT499" s="715">
        <v>7.6404045802335131E-3</v>
      </c>
      <c r="BU499" s="31" t="str">
        <f t="shared" si="432"/>
        <v xml:space="preserve">  </v>
      </c>
      <c r="BV499" s="520"/>
      <c r="BW499" s="31">
        <f t="shared" si="433"/>
        <v>0.6156019883708721</v>
      </c>
      <c r="BX499" s="336"/>
      <c r="BY499" s="33">
        <v>269.87104047761761</v>
      </c>
      <c r="BZ499" s="31"/>
      <c r="CA499" s="31">
        <v>0.33428413469677903</v>
      </c>
      <c r="CB499" s="33">
        <v>2.6365548319720391</v>
      </c>
      <c r="CC499" s="31"/>
      <c r="CD499" s="336"/>
      <c r="CE499" s="457">
        <v>343.26279904653074</v>
      </c>
      <c r="CF499" s="457"/>
      <c r="CG499" s="457">
        <v>0.23374432182565055</v>
      </c>
      <c r="CH499" s="457">
        <v>1.8435805268307415</v>
      </c>
      <c r="CJ499" s="658"/>
      <c r="CK499" s="28">
        <v>0.88495927701357158</v>
      </c>
      <c r="CL499" s="227"/>
      <c r="CM499" s="227"/>
      <c r="CN499" s="227"/>
      <c r="CO499" s="31" t="str">
        <f t="shared" si="427"/>
        <v xml:space="preserve">  </v>
      </c>
      <c r="CP499" s="546"/>
      <c r="CQ499" s="28">
        <v>1.0914497749834049</v>
      </c>
      <c r="CR499" s="28"/>
      <c r="CU499" s="31" t="str">
        <f t="shared" si="428"/>
        <v xml:space="preserve">  </v>
      </c>
      <c r="CW499" s="336">
        <f t="shared" si="434"/>
        <v>0.32791931859282536</v>
      </c>
      <c r="CX499" s="227">
        <v>3.6500692188924768</v>
      </c>
      <c r="CY499" s="227"/>
      <c r="CZ499" s="227">
        <v>0.57225424489403509</v>
      </c>
      <c r="DA499" s="227">
        <v>0.13682092555331993</v>
      </c>
      <c r="DB499" s="675" t="str">
        <f t="shared" si="429"/>
        <v xml:space="preserve">  </v>
      </c>
      <c r="DC499" s="519"/>
      <c r="DD499" s="28">
        <v>4.4630391812821655</v>
      </c>
      <c r="DE499" s="28"/>
      <c r="DF499" s="28">
        <v>0.39731508051541631</v>
      </c>
      <c r="DG499" s="28">
        <v>9.4994519546949222E-2</v>
      </c>
      <c r="DH499" s="801" t="str">
        <f t="shared" si="430"/>
        <v xml:space="preserve">  </v>
      </c>
      <c r="DI499" s="335"/>
      <c r="DJ499" s="31">
        <f t="shared" si="435"/>
        <v>1.3525234913803965</v>
      </c>
      <c r="DK499" s="550">
        <f t="shared" si="436"/>
        <v>1.3001814334903157</v>
      </c>
      <c r="DL499" s="67"/>
    </row>
    <row r="500" spans="1:116" ht="30" x14ac:dyDescent="0.25">
      <c r="A500" s="536" t="s">
        <v>2508</v>
      </c>
      <c r="B500" s="417" t="s">
        <v>1925</v>
      </c>
      <c r="C500" s="419" t="s">
        <v>584</v>
      </c>
      <c r="D500" s="419">
        <v>9</v>
      </c>
      <c r="E500" s="213">
        <v>1702442</v>
      </c>
      <c r="F500" s="421">
        <v>1</v>
      </c>
      <c r="G500" s="420">
        <v>11452800</v>
      </c>
      <c r="H500" s="420">
        <v>20170208</v>
      </c>
      <c r="I500" s="420"/>
      <c r="J500" s="420"/>
      <c r="K500" s="663" t="s">
        <v>1654</v>
      </c>
      <c r="L500" s="163" t="s">
        <v>1660</v>
      </c>
      <c r="M500" s="419"/>
      <c r="N500" s="419"/>
      <c r="O500" s="419"/>
      <c r="P500" s="117">
        <v>42774</v>
      </c>
      <c r="Q500" s="112">
        <v>0.57638888888888895</v>
      </c>
      <c r="R500" s="419" t="s">
        <v>1831</v>
      </c>
      <c r="S500" s="250" t="s">
        <v>1831</v>
      </c>
      <c r="T500" s="250">
        <v>129.19999999999999</v>
      </c>
      <c r="U500" s="31">
        <v>190.6</v>
      </c>
      <c r="V500" s="250">
        <v>61.400000000000006</v>
      </c>
      <c r="W500" s="31">
        <v>84</v>
      </c>
      <c r="X500" s="31">
        <v>730.95238095238096</v>
      </c>
      <c r="Y500" s="281" t="str">
        <f t="shared" si="424"/>
        <v xml:space="preserve">  </v>
      </c>
      <c r="Z500" s="250" t="s">
        <v>1831</v>
      </c>
      <c r="AA500" s="275">
        <v>130</v>
      </c>
      <c r="AB500" s="275">
        <v>188.79999999999998</v>
      </c>
      <c r="AC500" s="275">
        <v>58.799999999999983</v>
      </c>
      <c r="AD500" s="275">
        <v>80</v>
      </c>
      <c r="AE500" s="275">
        <v>734.99999999999977</v>
      </c>
      <c r="AF500" s="281" t="str">
        <f t="shared" si="425"/>
        <v xml:space="preserve">  </v>
      </c>
      <c r="AG500" s="250" t="s">
        <v>1831</v>
      </c>
      <c r="AH500" s="33">
        <v>127.5</v>
      </c>
      <c r="AI500" s="266">
        <v>186.29999999999998</v>
      </c>
      <c r="AJ500" s="33">
        <v>58.799999999999983</v>
      </c>
      <c r="AK500" s="33">
        <v>78</v>
      </c>
      <c r="AL500" s="33">
        <v>753.84615384615358</v>
      </c>
      <c r="AM500" s="281" t="str">
        <f t="shared" si="423"/>
        <v xml:space="preserve">  </v>
      </c>
      <c r="AN500" s="33">
        <v>739.93284493284466</v>
      </c>
      <c r="AO500" s="33">
        <v>12.218057483762729</v>
      </c>
      <c r="AP500" s="33">
        <v>1.6512386992189303</v>
      </c>
      <c r="AQ500" s="237">
        <v>3</v>
      </c>
      <c r="AR500" s="429" t="str">
        <f t="shared" si="426"/>
        <v xml:space="preserve">  </v>
      </c>
      <c r="AS500" s="498"/>
      <c r="AT500" s="662" t="s">
        <v>178</v>
      </c>
      <c r="AU500" s="662" t="s">
        <v>178</v>
      </c>
      <c r="AV500" s="662" t="s">
        <v>178</v>
      </c>
      <c r="AW500" s="661" t="s">
        <v>2720</v>
      </c>
      <c r="AX500" s="661" t="s">
        <v>2720</v>
      </c>
      <c r="AY500" s="10"/>
      <c r="AZ500" s="334"/>
      <c r="BA500" s="662" t="s">
        <v>178</v>
      </c>
      <c r="BB500" s="662" t="s">
        <v>178</v>
      </c>
      <c r="BC500" s="662" t="s">
        <v>178</v>
      </c>
      <c r="BD500" s="661" t="s">
        <v>2720</v>
      </c>
      <c r="BE500" s="661" t="s">
        <v>2720</v>
      </c>
      <c r="BF500" s="10"/>
      <c r="BG500" s="334"/>
      <c r="BH500" s="852" t="s">
        <v>178</v>
      </c>
      <c r="BI500" s="67" t="s">
        <v>1831</v>
      </c>
      <c r="BJ500" s="227">
        <v>5.7151831487489391</v>
      </c>
      <c r="BK500" s="227"/>
      <c r="BL500" s="227">
        <v>0.13681230945258943</v>
      </c>
      <c r="BM500" s="227">
        <v>0.43410904383581222</v>
      </c>
      <c r="BN500" s="31" t="str">
        <f t="shared" si="431"/>
        <v xml:space="preserve">  </v>
      </c>
      <c r="BP500" s="417" t="s">
        <v>1831</v>
      </c>
      <c r="BQ500" s="716">
        <v>4.055477843589804E-2</v>
      </c>
      <c r="BS500" s="715">
        <v>3.0888109207983035E-3</v>
      </c>
      <c r="BT500" s="715">
        <v>7.6404045802335131E-3</v>
      </c>
      <c r="BU500" s="31" t="str">
        <f t="shared" si="432"/>
        <v xml:space="preserve">  </v>
      </c>
      <c r="BV500" s="520"/>
      <c r="BW500" s="31">
        <f t="shared" si="433"/>
        <v>0.70959717965950986</v>
      </c>
      <c r="BX500" s="336"/>
      <c r="BY500" s="33">
        <v>366.79778281449029</v>
      </c>
      <c r="BZ500" s="31"/>
      <c r="CA500" s="31">
        <v>0.33428413469677903</v>
      </c>
      <c r="CB500" s="33">
        <v>2.6365548319720391</v>
      </c>
      <c r="CC500" s="31"/>
      <c r="CD500" s="336"/>
      <c r="CE500" s="457">
        <v>268.11171267630601</v>
      </c>
      <c r="CF500" s="457"/>
      <c r="CG500" s="457">
        <v>0.23374432182565055</v>
      </c>
      <c r="CH500" s="457">
        <v>1.8435805268307415</v>
      </c>
      <c r="CJ500" s="658"/>
      <c r="CK500" s="28">
        <v>0.95451646430465742</v>
      </c>
      <c r="CL500" s="227"/>
      <c r="CM500" s="227"/>
      <c r="CN500" s="227"/>
      <c r="CO500" s="31" t="str">
        <f t="shared" si="427"/>
        <v xml:space="preserve">  </v>
      </c>
      <c r="CP500" s="546"/>
      <c r="CQ500" s="28">
        <v>0.70156960126392309</v>
      </c>
      <c r="CR500" s="28"/>
      <c r="CU500" s="31" t="str">
        <f t="shared" si="428"/>
        <v xml:space="preserve">  </v>
      </c>
      <c r="CW500" s="336">
        <f t="shared" si="434"/>
        <v>0.26022961670610983</v>
      </c>
      <c r="CX500" s="227">
        <v>3.5218540478144984</v>
      </c>
      <c r="CY500" s="227"/>
      <c r="CZ500" s="227">
        <v>0.57225424489403509</v>
      </c>
      <c r="DA500" s="227">
        <v>0.13682092555331993</v>
      </c>
      <c r="DB500" s="675" t="str">
        <f t="shared" si="429"/>
        <v xml:space="preserve">  </v>
      </c>
      <c r="DC500" s="519"/>
      <c r="DD500" s="28">
        <v>2.6549361283524675</v>
      </c>
      <c r="DE500" s="28"/>
      <c r="DF500" s="28">
        <v>0.39731508051541631</v>
      </c>
      <c r="DG500" s="28">
        <v>9.4994519546949222E-2</v>
      </c>
      <c r="DH500" s="801" t="str">
        <f t="shared" si="430"/>
        <v xml:space="preserve">  </v>
      </c>
      <c r="DI500" s="335"/>
      <c r="DJ500" s="31">
        <f t="shared" si="435"/>
        <v>0.96016230545092829</v>
      </c>
      <c r="DK500" s="550">
        <f t="shared" si="436"/>
        <v>0.99023504115159589</v>
      </c>
      <c r="DL500" s="67"/>
    </row>
    <row r="501" spans="1:116" ht="45" x14ac:dyDescent="0.25">
      <c r="A501" s="536" t="s">
        <v>2509</v>
      </c>
      <c r="B501" s="417" t="s">
        <v>1926</v>
      </c>
      <c r="C501" s="419" t="s">
        <v>584</v>
      </c>
      <c r="D501" s="419">
        <v>9</v>
      </c>
      <c r="E501" s="213">
        <v>1702441</v>
      </c>
      <c r="F501" s="421">
        <v>1</v>
      </c>
      <c r="G501" s="420">
        <v>384115121402501</v>
      </c>
      <c r="H501" s="420">
        <v>20170208</v>
      </c>
      <c r="I501" s="420"/>
      <c r="J501" s="420"/>
      <c r="K501" s="663" t="s">
        <v>1654</v>
      </c>
      <c r="L501" s="163" t="s">
        <v>1680</v>
      </c>
      <c r="M501" s="419"/>
      <c r="N501" s="419"/>
      <c r="O501" s="419"/>
      <c r="P501" s="117">
        <v>42774</v>
      </c>
      <c r="Q501" s="112">
        <v>0.57638888888888895</v>
      </c>
      <c r="R501" s="419" t="s">
        <v>1832</v>
      </c>
      <c r="S501" s="250" t="s">
        <v>1832</v>
      </c>
      <c r="T501" s="250">
        <v>127.6</v>
      </c>
      <c r="U501" s="31">
        <v>159</v>
      </c>
      <c r="V501" s="250">
        <v>31.400000000000006</v>
      </c>
      <c r="W501" s="31">
        <v>84</v>
      </c>
      <c r="X501" s="31">
        <v>373.80952380952385</v>
      </c>
      <c r="Y501" s="281" t="str">
        <f t="shared" si="424"/>
        <v xml:space="preserve">  </v>
      </c>
      <c r="Z501" s="250" t="s">
        <v>1832</v>
      </c>
      <c r="AA501" s="275">
        <v>129.4</v>
      </c>
      <c r="AB501" s="275">
        <v>161.89999999999998</v>
      </c>
      <c r="AC501" s="275">
        <v>32.499999999999972</v>
      </c>
      <c r="AD501" s="275">
        <v>88</v>
      </c>
      <c r="AE501" s="275">
        <v>369.31818181818153</v>
      </c>
      <c r="AF501" s="281" t="str">
        <f t="shared" si="425"/>
        <v xml:space="preserve">  </v>
      </c>
      <c r="AG501" s="250" t="s">
        <v>1832</v>
      </c>
      <c r="AH501" s="33">
        <v>129.1</v>
      </c>
      <c r="AI501" s="266">
        <v>161.1</v>
      </c>
      <c r="AJ501" s="33">
        <v>32</v>
      </c>
      <c r="AK501" s="33">
        <v>88</v>
      </c>
      <c r="AL501" s="33">
        <v>363.63636363636368</v>
      </c>
      <c r="AM501" s="281" t="str">
        <f t="shared" si="423"/>
        <v xml:space="preserve">  </v>
      </c>
      <c r="AN501" s="33">
        <v>368.92135642135639</v>
      </c>
      <c r="AO501" s="33">
        <v>5.098176122287966</v>
      </c>
      <c r="AP501" s="33">
        <v>1.3819140674700283</v>
      </c>
      <c r="AQ501" s="237">
        <v>3</v>
      </c>
      <c r="AR501" s="429" t="str">
        <f t="shared" si="426"/>
        <v xml:space="preserve">  </v>
      </c>
      <c r="AS501" s="498"/>
      <c r="AT501" s="662" t="s">
        <v>178</v>
      </c>
      <c r="AU501" s="662" t="s">
        <v>178</v>
      </c>
      <c r="AV501" s="662" t="s">
        <v>178</v>
      </c>
      <c r="AW501" s="661" t="s">
        <v>2720</v>
      </c>
      <c r="AX501" s="661" t="s">
        <v>2720</v>
      </c>
      <c r="AY501" s="10"/>
      <c r="AZ501" s="334"/>
      <c r="BA501" s="662" t="s">
        <v>178</v>
      </c>
      <c r="BB501" s="662" t="s">
        <v>178</v>
      </c>
      <c r="BC501" s="662" t="s">
        <v>178</v>
      </c>
      <c r="BD501" s="661" t="s">
        <v>2720</v>
      </c>
      <c r="BE501" s="661" t="s">
        <v>2720</v>
      </c>
      <c r="BF501" s="10"/>
      <c r="BG501" s="334"/>
      <c r="BH501" s="852" t="s">
        <v>178</v>
      </c>
      <c r="BI501" s="67" t="s">
        <v>1832</v>
      </c>
      <c r="BJ501" s="227">
        <v>4.7442390249171167</v>
      </c>
      <c r="BK501" s="227"/>
      <c r="BL501" s="227">
        <v>0.13681230945258943</v>
      </c>
      <c r="BM501" s="227">
        <v>0.43410904383581222</v>
      </c>
      <c r="BN501" s="31" t="str">
        <f t="shared" si="431"/>
        <v xml:space="preserve">  </v>
      </c>
      <c r="BP501" s="417" t="s">
        <v>1832</v>
      </c>
      <c r="BQ501" s="716">
        <v>7.9263566096855059E-2</v>
      </c>
      <c r="BS501" s="715">
        <v>3.0888109207983035E-3</v>
      </c>
      <c r="BT501" s="715">
        <v>7.6404045802335131E-3</v>
      </c>
      <c r="BU501" s="31" t="str">
        <f t="shared" si="432"/>
        <v xml:space="preserve">  </v>
      </c>
      <c r="BV501" s="520"/>
      <c r="BW501" s="31">
        <f t="shared" si="433"/>
        <v>1.670732981212721</v>
      </c>
      <c r="BX501" s="336"/>
      <c r="BY501" s="33">
        <v>233.28439958096993</v>
      </c>
      <c r="BZ501" s="31"/>
      <c r="CA501" s="31">
        <v>0.33428413469677903</v>
      </c>
      <c r="CB501" s="33">
        <v>2.6365548319720391</v>
      </c>
      <c r="CC501" s="31"/>
      <c r="CD501" s="336"/>
      <c r="CE501" s="457">
        <v>87.203930319553052</v>
      </c>
      <c r="CF501" s="457"/>
      <c r="CG501" s="457">
        <v>0.23374432182565055</v>
      </c>
      <c r="CH501" s="457">
        <v>1.8435805268307415</v>
      </c>
      <c r="CJ501" s="658"/>
      <c r="CK501" s="28">
        <v>1.7956482149235196</v>
      </c>
      <c r="CL501" s="227"/>
      <c r="CM501" s="227"/>
      <c r="CN501" s="227"/>
      <c r="CO501" s="31" t="str">
        <f t="shared" si="427"/>
        <v xml:space="preserve">  </v>
      </c>
      <c r="CP501" s="546"/>
      <c r="CQ501" s="28">
        <v>0.66316553392061739</v>
      </c>
      <c r="CR501" s="28"/>
      <c r="CU501" s="31" t="str">
        <f t="shared" si="428"/>
        <v xml:space="preserve">  </v>
      </c>
      <c r="CW501" s="336">
        <f t="shared" si="434"/>
        <v>0.76972494438072092</v>
      </c>
      <c r="CX501" s="227">
        <v>3.2197639807821337</v>
      </c>
      <c r="CY501" s="227"/>
      <c r="CZ501" s="227">
        <v>0.57225424489403509</v>
      </c>
      <c r="DA501" s="227">
        <v>0.13682092555331993</v>
      </c>
      <c r="DB501" s="675" t="str">
        <f t="shared" si="429"/>
        <v xml:space="preserve">  </v>
      </c>
      <c r="DC501" s="519"/>
      <c r="DD501" s="28">
        <v>1.1708232657389577</v>
      </c>
      <c r="DE501" s="28"/>
      <c r="DF501" s="28">
        <v>0.39731508051541631</v>
      </c>
      <c r="DG501" s="28">
        <v>9.4994519546949222E-2</v>
      </c>
      <c r="DH501" s="801" t="str">
        <f t="shared" si="430"/>
        <v xml:space="preserve">  </v>
      </c>
      <c r="DI501" s="335"/>
      <c r="DJ501" s="31">
        <f t="shared" si="435"/>
        <v>1.3801882965880006</v>
      </c>
      <c r="DK501" s="550">
        <f t="shared" si="436"/>
        <v>1.3426267158470415</v>
      </c>
      <c r="DL501" s="67"/>
    </row>
    <row r="502" spans="1:116" ht="15" x14ac:dyDescent="0.25">
      <c r="A502" s="536" t="s">
        <v>2510</v>
      </c>
      <c r="B502" s="268" t="s">
        <v>1927</v>
      </c>
      <c r="C502" s="419" t="s">
        <v>584</v>
      </c>
      <c r="D502" s="419">
        <v>7</v>
      </c>
      <c r="E502" s="213">
        <v>1702440</v>
      </c>
      <c r="F502" s="421">
        <v>1</v>
      </c>
      <c r="G502" s="420">
        <v>11452900</v>
      </c>
      <c r="H502" s="420">
        <v>20170208</v>
      </c>
      <c r="I502" s="420"/>
      <c r="J502" s="420"/>
      <c r="K502" s="663" t="s">
        <v>1088</v>
      </c>
      <c r="L502" s="163" t="s">
        <v>729</v>
      </c>
      <c r="M502" s="419"/>
      <c r="N502" s="419"/>
      <c r="O502" s="419"/>
      <c r="P502" s="117">
        <v>42774</v>
      </c>
      <c r="Q502" s="112">
        <v>0.61111111111111105</v>
      </c>
      <c r="R502" s="419" t="s">
        <v>1833</v>
      </c>
      <c r="S502" s="250" t="s">
        <v>1833</v>
      </c>
      <c r="T502" s="250">
        <v>126.9</v>
      </c>
      <c r="U502" s="31">
        <v>194.3</v>
      </c>
      <c r="V502" s="250">
        <v>67.400000000000006</v>
      </c>
      <c r="W502" s="31">
        <v>92</v>
      </c>
      <c r="X502" s="31">
        <v>732.60869565217399</v>
      </c>
      <c r="Y502" s="281" t="str">
        <f t="shared" si="424"/>
        <v xml:space="preserve">  </v>
      </c>
      <c r="Z502" s="250" t="s">
        <v>1833</v>
      </c>
      <c r="AA502" s="275">
        <v>127.5</v>
      </c>
      <c r="AB502" s="275">
        <v>185.6</v>
      </c>
      <c r="AC502" s="275">
        <v>58.099999999999994</v>
      </c>
      <c r="AD502" s="275">
        <v>80</v>
      </c>
      <c r="AE502" s="275">
        <v>726.24999999999989</v>
      </c>
      <c r="AF502" s="281" t="str">
        <f t="shared" si="425"/>
        <v xml:space="preserve">  </v>
      </c>
      <c r="AG502" s="250" t="s">
        <v>1833</v>
      </c>
      <c r="AH502" s="33">
        <v>128.4</v>
      </c>
      <c r="AI502" s="266">
        <v>188.29999999999998</v>
      </c>
      <c r="AJ502" s="33">
        <v>59.899999999999977</v>
      </c>
      <c r="AK502" s="33">
        <v>84</v>
      </c>
      <c r="AL502" s="33">
        <v>713.09523809523773</v>
      </c>
      <c r="AM502" s="281" t="str">
        <f t="shared" si="423"/>
        <v xml:space="preserve">  </v>
      </c>
      <c r="AN502" s="33">
        <v>723.98464458247054</v>
      </c>
      <c r="AO502" s="33">
        <v>9.9520165209059712</v>
      </c>
      <c r="AP502" s="33">
        <v>1.3746170716984478</v>
      </c>
      <c r="AQ502" s="237">
        <v>3</v>
      </c>
      <c r="AR502" s="429" t="str">
        <f t="shared" si="426"/>
        <v xml:space="preserve">  </v>
      </c>
      <c r="AS502" s="498"/>
      <c r="AT502" s="662" t="s">
        <v>178</v>
      </c>
      <c r="AU502" s="662" t="s">
        <v>178</v>
      </c>
      <c r="AV502" s="662" t="s">
        <v>178</v>
      </c>
      <c r="AW502" s="661" t="s">
        <v>2720</v>
      </c>
      <c r="AX502" s="661" t="s">
        <v>2720</v>
      </c>
      <c r="AY502" s="10"/>
      <c r="AZ502" s="334"/>
      <c r="BA502" s="662" t="s">
        <v>178</v>
      </c>
      <c r="BB502" s="662" t="s">
        <v>178</v>
      </c>
      <c r="BC502" s="662" t="s">
        <v>178</v>
      </c>
      <c r="BD502" s="661" t="s">
        <v>2720</v>
      </c>
      <c r="BE502" s="661" t="s">
        <v>2720</v>
      </c>
      <c r="BF502" s="10"/>
      <c r="BG502" s="334"/>
      <c r="BH502" s="852" t="s">
        <v>178</v>
      </c>
      <c r="BI502" s="67" t="s">
        <v>1833</v>
      </c>
      <c r="BJ502" s="227">
        <v>7.0300283854605743</v>
      </c>
      <c r="BK502" s="227"/>
      <c r="BL502" s="227">
        <v>0.13681230945258943</v>
      </c>
      <c r="BM502" s="227">
        <v>0.43410904383581222</v>
      </c>
      <c r="BN502" s="31" t="str">
        <f t="shared" si="431"/>
        <v xml:space="preserve">  </v>
      </c>
      <c r="BP502" s="417" t="s">
        <v>1833</v>
      </c>
      <c r="BQ502" s="716">
        <v>3.8708034028574652E-2</v>
      </c>
      <c r="BS502" s="715">
        <v>3.0888109207983035E-3</v>
      </c>
      <c r="BT502" s="715">
        <v>7.6404045802335131E-3</v>
      </c>
      <c r="BU502" s="31" t="str">
        <f t="shared" si="432"/>
        <v xml:space="preserve">  </v>
      </c>
      <c r="BV502" s="520"/>
      <c r="BW502" s="31">
        <f t="shared" si="433"/>
        <v>0.55060992511253826</v>
      </c>
      <c r="BX502" s="336"/>
      <c r="BY502" s="33">
        <v>268.93309929699586</v>
      </c>
      <c r="BZ502" s="31"/>
      <c r="CA502" s="31">
        <v>0.33428413469677903</v>
      </c>
      <c r="CB502" s="33">
        <v>2.6365548319720391</v>
      </c>
      <c r="CC502" s="31"/>
      <c r="CD502" s="336"/>
      <c r="CE502" s="457">
        <v>197.02272709366872</v>
      </c>
      <c r="CF502" s="457"/>
      <c r="CG502" s="457">
        <v>0.23374432182565055</v>
      </c>
      <c r="CH502" s="457">
        <v>1.8435805268307415</v>
      </c>
      <c r="CJ502" s="658"/>
      <c r="CK502" s="28">
        <v>1.2302421827846513</v>
      </c>
      <c r="CL502" s="227"/>
      <c r="CM502" s="227"/>
      <c r="CN502" s="227"/>
      <c r="CO502" s="31" t="str">
        <f t="shared" si="427"/>
        <v xml:space="preserve">  </v>
      </c>
      <c r="CP502" s="546"/>
      <c r="CQ502" s="28">
        <v>0.89346338524735258</v>
      </c>
      <c r="CR502" s="28"/>
      <c r="CU502" s="31" t="str">
        <f t="shared" si="428"/>
        <v xml:space="preserve">  </v>
      </c>
      <c r="CW502" s="336">
        <f t="shared" si="434"/>
        <v>0.45745287062119316</v>
      </c>
      <c r="CX502" s="227">
        <v>3.899970322017138</v>
      </c>
      <c r="CY502" s="227"/>
      <c r="CZ502" s="227">
        <v>0.57225424489403509</v>
      </c>
      <c r="DA502" s="227">
        <v>0.13682092555331993</v>
      </c>
      <c r="DB502" s="675" t="str">
        <f t="shared" si="429"/>
        <v xml:space="preserve">  </v>
      </c>
      <c r="DC502" s="519"/>
      <c r="DD502" s="28">
        <v>2.7810502653431719</v>
      </c>
      <c r="DE502" s="28"/>
      <c r="DF502" s="28">
        <v>0.39731508051541631</v>
      </c>
      <c r="DG502" s="28">
        <v>9.4994519546949222E-2</v>
      </c>
      <c r="DH502" s="801" t="str">
        <f t="shared" si="430"/>
        <v xml:space="preserve">  </v>
      </c>
      <c r="DI502" s="335"/>
      <c r="DJ502" s="31">
        <f t="shared" si="435"/>
        <v>1.4501637515842598</v>
      </c>
      <c r="DK502" s="550">
        <f t="shared" si="436"/>
        <v>1.4115377988961662</v>
      </c>
      <c r="DL502" s="67"/>
    </row>
    <row r="503" spans="1:116" ht="30" x14ac:dyDescent="0.25">
      <c r="A503" s="536" t="s">
        <v>2511</v>
      </c>
      <c r="B503" s="268" t="s">
        <v>1928</v>
      </c>
      <c r="C503" s="104" t="s">
        <v>585</v>
      </c>
      <c r="D503" s="104">
        <v>7</v>
      </c>
      <c r="E503" s="218">
        <v>1700284</v>
      </c>
      <c r="F503" s="265">
        <v>4</v>
      </c>
      <c r="G503" s="103">
        <v>11452900</v>
      </c>
      <c r="H503" s="103">
        <v>20170208</v>
      </c>
      <c r="I503" s="103"/>
      <c r="J503" s="103"/>
      <c r="K503" s="697" t="s">
        <v>1088</v>
      </c>
      <c r="L503" s="212" t="s">
        <v>1842</v>
      </c>
      <c r="M503" s="104"/>
      <c r="N503" s="104"/>
      <c r="O503" s="104" t="s">
        <v>40</v>
      </c>
      <c r="P503" s="158">
        <v>42774</v>
      </c>
      <c r="Q503" s="113">
        <v>0.6118055555555556</v>
      </c>
      <c r="R503" s="104" t="s">
        <v>1834</v>
      </c>
      <c r="S503" s="580" t="s">
        <v>1834</v>
      </c>
      <c r="T503" s="250">
        <v>128</v>
      </c>
      <c r="U503" s="31">
        <v>209.3</v>
      </c>
      <c r="V503" s="250">
        <v>81.300000000000011</v>
      </c>
      <c r="W503" s="31">
        <v>110</v>
      </c>
      <c r="X503" s="31">
        <v>739.09090909090924</v>
      </c>
      <c r="Y503" s="281" t="str">
        <f t="shared" si="424"/>
        <v xml:space="preserve">  </v>
      </c>
      <c r="Z503" s="580" t="s">
        <v>1834</v>
      </c>
      <c r="AA503" s="275">
        <v>126.4</v>
      </c>
      <c r="AB503" s="275">
        <v>187.79999999999998</v>
      </c>
      <c r="AC503" s="275">
        <v>61.399999999999977</v>
      </c>
      <c r="AD503" s="275">
        <v>94</v>
      </c>
      <c r="AE503" s="275">
        <v>653.19148936170188</v>
      </c>
      <c r="AF503" s="281" t="str">
        <f t="shared" si="425"/>
        <v xml:space="preserve">  </v>
      </c>
      <c r="AG503" s="580" t="s">
        <v>1834</v>
      </c>
      <c r="AH503" s="109">
        <v>129.19999999999999</v>
      </c>
      <c r="AI503" s="267">
        <v>207.5</v>
      </c>
      <c r="AJ503" s="109">
        <v>78.300000000000011</v>
      </c>
      <c r="AK503" s="109">
        <v>104</v>
      </c>
      <c r="AL503" s="109">
        <v>752.88461538461547</v>
      </c>
      <c r="AM503" s="281" t="str">
        <f t="shared" si="423"/>
        <v xml:space="preserve">  </v>
      </c>
      <c r="AN503" s="109">
        <v>715.05567127907545</v>
      </c>
      <c r="AO503" s="109">
        <v>54.018046397094771</v>
      </c>
      <c r="AP503" s="109">
        <v>7.5543833252127781</v>
      </c>
      <c r="AQ503" s="237">
        <v>3</v>
      </c>
      <c r="AR503" s="429" t="str">
        <f t="shared" si="426"/>
        <v xml:space="preserve">  </v>
      </c>
      <c r="AS503" s="500"/>
      <c r="AT503" s="662" t="s">
        <v>178</v>
      </c>
      <c r="AU503" s="662" t="s">
        <v>178</v>
      </c>
      <c r="AV503" s="662" t="s">
        <v>178</v>
      </c>
      <c r="AW503" s="661" t="s">
        <v>2720</v>
      </c>
      <c r="AX503" s="661" t="s">
        <v>2720</v>
      </c>
      <c r="AY503" s="10"/>
      <c r="AZ503" s="334"/>
      <c r="BA503" s="662" t="s">
        <v>178</v>
      </c>
      <c r="BB503" s="662" t="s">
        <v>178</v>
      </c>
      <c r="BC503" s="662" t="s">
        <v>178</v>
      </c>
      <c r="BD503" s="661" t="s">
        <v>2720</v>
      </c>
      <c r="BE503" s="661" t="s">
        <v>2720</v>
      </c>
      <c r="BF503" s="10"/>
      <c r="BG503" s="334"/>
      <c r="BH503" s="852" t="s">
        <v>178</v>
      </c>
      <c r="BI503" s="67" t="s">
        <v>1834</v>
      </c>
      <c r="BJ503" s="227">
        <v>5.7155195922857311</v>
      </c>
      <c r="BK503" s="227"/>
      <c r="BL503" s="227">
        <v>0.13681230945258943</v>
      </c>
      <c r="BM503" s="227">
        <v>0.43410904383581222</v>
      </c>
      <c r="BN503" s="31" t="str">
        <f t="shared" si="431"/>
        <v xml:space="preserve">  </v>
      </c>
      <c r="BP503" s="417" t="s">
        <v>1834</v>
      </c>
      <c r="BQ503" s="716">
        <v>4.270368622870168E-2</v>
      </c>
      <c r="BS503" s="715">
        <v>3.0888109207983035E-3</v>
      </c>
      <c r="BT503" s="715">
        <v>7.6404045802335131E-3</v>
      </c>
      <c r="BU503" s="31" t="str">
        <f t="shared" si="432"/>
        <v xml:space="preserve">  </v>
      </c>
      <c r="BV503" s="520"/>
      <c r="BW503" s="31">
        <f t="shared" si="433"/>
        <v>0.74715317722537578</v>
      </c>
      <c r="BX503" s="336"/>
      <c r="BY503" s="33">
        <v>264.65813560152424</v>
      </c>
      <c r="BZ503" s="31"/>
      <c r="CA503" s="31">
        <v>0.33428413469677903</v>
      </c>
      <c r="CB503" s="33">
        <v>2.6365548319720391</v>
      </c>
      <c r="CC503" s="31"/>
      <c r="CD503" s="336"/>
      <c r="CE503" s="457">
        <v>195.60642204003568</v>
      </c>
      <c r="CF503" s="457"/>
      <c r="CG503" s="457">
        <v>0.23374432182565055</v>
      </c>
      <c r="CH503" s="457">
        <v>1.8435805268307415</v>
      </c>
      <c r="CJ503" s="658"/>
      <c r="CK503" s="28">
        <v>1.1917238482607397</v>
      </c>
      <c r="CL503" s="227"/>
      <c r="CM503" s="227"/>
      <c r="CN503" s="227"/>
      <c r="CO503" s="31" t="str">
        <f t="shared" si="427"/>
        <v xml:space="preserve">  </v>
      </c>
      <c r="CP503" s="546"/>
      <c r="CQ503" s="28">
        <v>0.77842387535329149</v>
      </c>
      <c r="CR503" s="28"/>
      <c r="CU503" s="31" t="str">
        <f t="shared" si="428"/>
        <v xml:space="preserve">  </v>
      </c>
      <c r="CW503" s="336">
        <f t="shared" si="434"/>
        <v>0.45028800854814016</v>
      </c>
      <c r="CX503" s="227">
        <v>3.7391490458762453</v>
      </c>
      <c r="CY503" s="227"/>
      <c r="CZ503" s="227">
        <v>0.57225424489403509</v>
      </c>
      <c r="DA503" s="227">
        <v>0.13682092555331993</v>
      </c>
      <c r="DB503" s="675" t="str">
        <f t="shared" si="429"/>
        <v xml:space="preserve">  </v>
      </c>
      <c r="DC503" s="519"/>
      <c r="DD503" s="28">
        <v>2.8151477912702889</v>
      </c>
      <c r="DE503" s="28"/>
      <c r="DF503" s="28">
        <v>0.39731508051541631</v>
      </c>
      <c r="DG503" s="28">
        <v>9.4994519546949222E-2</v>
      </c>
      <c r="DH503" s="801" t="str">
        <f t="shared" si="430"/>
        <v xml:space="preserve">  </v>
      </c>
      <c r="DI503" s="335"/>
      <c r="DJ503" s="31">
        <f t="shared" si="435"/>
        <v>1.4128222574294862</v>
      </c>
      <c r="DK503" s="550">
        <f t="shared" si="436"/>
        <v>1.4391898598779642</v>
      </c>
      <c r="DL503" s="50"/>
    </row>
    <row r="504" spans="1:116" ht="15" x14ac:dyDescent="0.25">
      <c r="A504" s="536" t="s">
        <v>2512</v>
      </c>
      <c r="B504" s="417" t="s">
        <v>1929</v>
      </c>
      <c r="C504" s="419" t="s">
        <v>584</v>
      </c>
      <c r="D504" s="419">
        <v>9</v>
      </c>
      <c r="E504" s="213">
        <v>1702438</v>
      </c>
      <c r="F504" s="421">
        <v>1</v>
      </c>
      <c r="G504" s="420">
        <v>11452500</v>
      </c>
      <c r="H504" s="420">
        <v>20170210</v>
      </c>
      <c r="I504" s="420"/>
      <c r="J504" s="420"/>
      <c r="K504" s="663" t="s">
        <v>1737</v>
      </c>
      <c r="L504" s="163" t="s">
        <v>951</v>
      </c>
      <c r="M504" s="419"/>
      <c r="N504" s="419"/>
      <c r="O504" s="419"/>
      <c r="P504" s="117">
        <v>42776</v>
      </c>
      <c r="Q504" s="112">
        <v>0.46527777777777773</v>
      </c>
      <c r="R504" s="419" t="s">
        <v>1835</v>
      </c>
      <c r="S504" s="250" t="s">
        <v>1835</v>
      </c>
      <c r="T504" s="250">
        <v>130.30000000000001</v>
      </c>
      <c r="U504" s="31">
        <v>182.4</v>
      </c>
      <c r="V504" s="250">
        <v>52.099999999999994</v>
      </c>
      <c r="W504" s="31">
        <v>40</v>
      </c>
      <c r="X504" s="31">
        <v>1302.4999999999998</v>
      </c>
      <c r="Y504" s="281" t="str">
        <f t="shared" si="424"/>
        <v xml:space="preserve">  </v>
      </c>
      <c r="Z504" s="250" t="s">
        <v>1835</v>
      </c>
      <c r="AA504" s="275">
        <v>127.6</v>
      </c>
      <c r="AB504" s="275">
        <v>199.7</v>
      </c>
      <c r="AC504" s="275">
        <v>72.099999999999994</v>
      </c>
      <c r="AD504" s="275">
        <v>54</v>
      </c>
      <c r="AE504" s="275">
        <v>1335.185185185185</v>
      </c>
      <c r="AF504" s="281" t="str">
        <f t="shared" si="425"/>
        <v xml:space="preserve">  </v>
      </c>
      <c r="AG504" s="250" t="s">
        <v>1835</v>
      </c>
      <c r="AH504" s="33">
        <v>127.4</v>
      </c>
      <c r="AI504" s="266">
        <v>186.79999999999998</v>
      </c>
      <c r="AJ504" s="33">
        <v>59.399999999999977</v>
      </c>
      <c r="AK504" s="33">
        <v>44</v>
      </c>
      <c r="AL504" s="33">
        <v>1349.9999999999995</v>
      </c>
      <c r="AM504" s="281" t="str">
        <f t="shared" si="423"/>
        <v xml:space="preserve">  </v>
      </c>
      <c r="AN504" s="33">
        <v>1329.2283950617282</v>
      </c>
      <c r="AO504" s="33">
        <v>24.303806521431571</v>
      </c>
      <c r="AP504" s="33">
        <v>1.8284146360191864</v>
      </c>
      <c r="AQ504" s="237">
        <v>3</v>
      </c>
      <c r="AR504" s="429" t="str">
        <f t="shared" si="426"/>
        <v xml:space="preserve">  </v>
      </c>
      <c r="AS504" s="498"/>
      <c r="AT504" s="662" t="s">
        <v>178</v>
      </c>
      <c r="AU504" s="662" t="s">
        <v>178</v>
      </c>
      <c r="AV504" s="662" t="s">
        <v>178</v>
      </c>
      <c r="AW504" s="661" t="s">
        <v>2720</v>
      </c>
      <c r="AX504" s="661" t="s">
        <v>2720</v>
      </c>
      <c r="AY504" s="10"/>
      <c r="AZ504" s="334"/>
      <c r="BA504" s="662" t="s">
        <v>178</v>
      </c>
      <c r="BB504" s="662" t="s">
        <v>178</v>
      </c>
      <c r="BC504" s="662" t="s">
        <v>178</v>
      </c>
      <c r="BD504" s="661" t="s">
        <v>2720</v>
      </c>
      <c r="BE504" s="661" t="s">
        <v>2720</v>
      </c>
      <c r="BF504" s="10"/>
      <c r="BG504" s="334"/>
      <c r="BH504" s="852" t="s">
        <v>178</v>
      </c>
      <c r="BI504" s="67" t="s">
        <v>1835</v>
      </c>
      <c r="BJ504" s="227">
        <v>6.27141273657372</v>
      </c>
      <c r="BK504" s="227"/>
      <c r="BL504" s="227">
        <v>0.13681230945258943</v>
      </c>
      <c r="BM504" s="227">
        <v>0.43410904383581222</v>
      </c>
      <c r="BN504" s="31" t="str">
        <f t="shared" si="431"/>
        <v xml:space="preserve">  </v>
      </c>
      <c r="BP504" s="417" t="s">
        <v>1835</v>
      </c>
      <c r="BQ504" s="716">
        <v>4.6029683348302271E-2</v>
      </c>
      <c r="BS504" s="715">
        <v>3.0888109207983035E-3</v>
      </c>
      <c r="BT504" s="715">
        <v>7.6404045802335131E-3</v>
      </c>
      <c r="BU504" s="31" t="str">
        <f t="shared" si="432"/>
        <v xml:space="preserve">  </v>
      </c>
      <c r="BV504" s="520"/>
      <c r="BW504" s="31">
        <f t="shared" si="433"/>
        <v>0.73396035760596112</v>
      </c>
      <c r="BX504" s="336"/>
      <c r="BY504" s="33">
        <v>271.89226972510255</v>
      </c>
      <c r="BZ504" s="31"/>
      <c r="CA504" s="31">
        <v>0.33428413469677903</v>
      </c>
      <c r="CB504" s="33">
        <v>2.6365548319720391</v>
      </c>
      <c r="CC504" s="31"/>
      <c r="CD504" s="336"/>
      <c r="CE504" s="457">
        <v>354.13968131694605</v>
      </c>
      <c r="CF504" s="457"/>
      <c r="CG504" s="457">
        <v>0.23374432182565055</v>
      </c>
      <c r="CH504" s="457">
        <v>1.8435805268307415</v>
      </c>
      <c r="CJ504" s="658"/>
      <c r="CK504" s="28">
        <v>0.93847199066699827</v>
      </c>
      <c r="CL504" s="227"/>
      <c r="CM504" s="227"/>
      <c r="CN504" s="227"/>
      <c r="CO504" s="31" t="str">
        <f t="shared" si="427"/>
        <v xml:space="preserve">  </v>
      </c>
      <c r="CP504" s="546"/>
      <c r="CQ504" s="28">
        <v>1.2530338986498253</v>
      </c>
      <c r="CR504" s="28"/>
      <c r="CU504" s="31" t="str">
        <f t="shared" si="428"/>
        <v xml:space="preserve">  </v>
      </c>
      <c r="CW504" s="336">
        <f t="shared" si="434"/>
        <v>0.34516317496479137</v>
      </c>
      <c r="CX504" s="227">
        <v>3.5549749322767039</v>
      </c>
      <c r="CY504" s="227"/>
      <c r="CZ504" s="227">
        <v>0.57225424489403509</v>
      </c>
      <c r="DA504" s="227">
        <v>0.13682092555331993</v>
      </c>
      <c r="DB504" s="675" t="str">
        <f t="shared" si="429"/>
        <v xml:space="preserve">  </v>
      </c>
      <c r="DC504" s="519"/>
      <c r="DD504" s="28">
        <v>4.7992161585735493</v>
      </c>
      <c r="DE504" s="28"/>
      <c r="DF504" s="28">
        <v>0.39731508051541631</v>
      </c>
      <c r="DG504" s="28">
        <v>9.4994519546949222E-2</v>
      </c>
      <c r="DH504" s="801" t="str">
        <f t="shared" si="430"/>
        <v xml:space="preserve">  </v>
      </c>
      <c r="DI504" s="335"/>
      <c r="DJ504" s="31">
        <f t="shared" si="435"/>
        <v>1.3074939334873226</v>
      </c>
      <c r="DK504" s="550">
        <f t="shared" si="436"/>
        <v>1.3551760539024071</v>
      </c>
      <c r="DL504" s="67"/>
    </row>
    <row r="505" spans="1:116" ht="30" x14ac:dyDescent="0.25">
      <c r="A505" s="536" t="s">
        <v>2513</v>
      </c>
      <c r="B505" s="417" t="s">
        <v>1930</v>
      </c>
      <c r="C505" s="419" t="s">
        <v>584</v>
      </c>
      <c r="D505" s="419">
        <v>9</v>
      </c>
      <c r="E505" s="213">
        <v>1702437</v>
      </c>
      <c r="F505" s="421">
        <v>1</v>
      </c>
      <c r="G505" s="420">
        <v>11452600</v>
      </c>
      <c r="H505" s="420">
        <v>20170210</v>
      </c>
      <c r="I505" s="420"/>
      <c r="J505" s="420"/>
      <c r="K505" s="663" t="s">
        <v>1657</v>
      </c>
      <c r="L505" s="163" t="s">
        <v>1658</v>
      </c>
      <c r="M505" s="419"/>
      <c r="N505" s="419"/>
      <c r="O505" s="419"/>
      <c r="P505" s="117">
        <v>42776</v>
      </c>
      <c r="Q505" s="112">
        <v>0.54861111111111105</v>
      </c>
      <c r="R505" s="419" t="s">
        <v>1836</v>
      </c>
      <c r="S505" s="250" t="s">
        <v>1836</v>
      </c>
      <c r="T505" s="250">
        <v>127.4</v>
      </c>
      <c r="U505" s="31">
        <v>165.1</v>
      </c>
      <c r="V505" s="250">
        <v>37.699999999999989</v>
      </c>
      <c r="W505" s="31">
        <v>30</v>
      </c>
      <c r="X505" s="31">
        <v>1256.6666666666663</v>
      </c>
      <c r="Y505" s="281" t="str">
        <f t="shared" si="424"/>
        <v xml:space="preserve">  </v>
      </c>
      <c r="Z505" s="250" t="s">
        <v>1836</v>
      </c>
      <c r="AA505" s="275">
        <v>127.7</v>
      </c>
      <c r="AB505" s="275">
        <v>197.4</v>
      </c>
      <c r="AC505" s="275">
        <v>69.7</v>
      </c>
      <c r="AD505" s="275">
        <v>56</v>
      </c>
      <c r="AE505" s="275">
        <v>1244.6428571428571</v>
      </c>
      <c r="AF505" s="281" t="str">
        <f t="shared" si="425"/>
        <v xml:space="preserve">  </v>
      </c>
      <c r="AG505" s="250" t="s">
        <v>1836</v>
      </c>
      <c r="AH505" s="33">
        <v>127.4</v>
      </c>
      <c r="AI505" s="266">
        <v>179.60000000000002</v>
      </c>
      <c r="AJ505" s="33">
        <v>52.200000000000017</v>
      </c>
      <c r="AK505" s="33">
        <v>42</v>
      </c>
      <c r="AL505" s="33">
        <v>1242.8571428571431</v>
      </c>
      <c r="AM505" s="281" t="str">
        <f t="shared" si="423"/>
        <v xml:space="preserve">  </v>
      </c>
      <c r="AN505" s="33">
        <v>1248.0555555555554</v>
      </c>
      <c r="AO505" s="33">
        <v>7.510700353726838</v>
      </c>
      <c r="AP505" s="33">
        <v>0.60179214941946624</v>
      </c>
      <c r="AQ505" s="237">
        <v>3</v>
      </c>
      <c r="AR505" s="429" t="str">
        <f t="shared" si="426"/>
        <v xml:space="preserve">  </v>
      </c>
      <c r="AS505" s="498"/>
      <c r="AT505" s="662" t="s">
        <v>178</v>
      </c>
      <c r="AU505" s="662" t="s">
        <v>178</v>
      </c>
      <c r="AV505" s="662" t="s">
        <v>178</v>
      </c>
      <c r="AW505" s="661" t="s">
        <v>2720</v>
      </c>
      <c r="AX505" s="661" t="s">
        <v>2720</v>
      </c>
      <c r="AY505" s="10"/>
      <c r="AZ505" s="334"/>
      <c r="BA505" s="662" t="s">
        <v>178</v>
      </c>
      <c r="BB505" s="662" t="s">
        <v>178</v>
      </c>
      <c r="BC505" s="662" t="s">
        <v>178</v>
      </c>
      <c r="BD505" s="661" t="s">
        <v>2720</v>
      </c>
      <c r="BE505" s="661" t="s">
        <v>2720</v>
      </c>
      <c r="BF505" s="10"/>
      <c r="BG505" s="334"/>
      <c r="BH505" s="852" t="s">
        <v>178</v>
      </c>
      <c r="BI505" s="67" t="s">
        <v>1836</v>
      </c>
      <c r="BJ505" s="227">
        <v>7.8897458213878382</v>
      </c>
      <c r="BK505" s="227"/>
      <c r="BL505" s="227">
        <v>0.13681230945258943</v>
      </c>
      <c r="BM505" s="227">
        <v>0.43410904383581222</v>
      </c>
      <c r="BN505" s="31" t="str">
        <f t="shared" si="431"/>
        <v xml:space="preserve">  </v>
      </c>
      <c r="BP505" s="417" t="s">
        <v>1836</v>
      </c>
      <c r="BQ505" s="716">
        <v>5.4017880250141356E-2</v>
      </c>
      <c r="BS505" s="715">
        <v>3.0888109207983035E-3</v>
      </c>
      <c r="BT505" s="715">
        <v>7.6404045802335131E-3</v>
      </c>
      <c r="BU505" s="31" t="str">
        <f t="shared" si="432"/>
        <v xml:space="preserve">  </v>
      </c>
      <c r="BV505" s="520"/>
      <c r="BW505" s="31">
        <f t="shared" si="433"/>
        <v>0.68465932202413327</v>
      </c>
      <c r="BX505" s="336"/>
      <c r="BY505" s="33">
        <v>240.24218887749274</v>
      </c>
      <c r="BZ505" s="31"/>
      <c r="CA505" s="31">
        <v>0.33428413469677903</v>
      </c>
      <c r="CB505" s="33">
        <v>2.6365548319720391</v>
      </c>
      <c r="CC505" s="31"/>
      <c r="CD505" s="336"/>
      <c r="CE505" s="457">
        <v>301.90435068938245</v>
      </c>
      <c r="CF505" s="457"/>
      <c r="CG505" s="457">
        <v>0.23374432182565055</v>
      </c>
      <c r="CH505" s="457">
        <v>1.8435805268307415</v>
      </c>
      <c r="CJ505" s="658"/>
      <c r="CK505" s="28">
        <v>1.2212338192299672</v>
      </c>
      <c r="CL505" s="227"/>
      <c r="CM505" s="227"/>
      <c r="CN505" s="227"/>
      <c r="CO505" s="31" t="str">
        <f t="shared" si="427"/>
        <v xml:space="preserve">  </v>
      </c>
      <c r="CP505" s="546"/>
      <c r="CQ505" s="28">
        <v>1.5199999500058696</v>
      </c>
      <c r="CR505" s="28"/>
      <c r="CU505" s="31" t="str">
        <f t="shared" si="428"/>
        <v xml:space="preserve">  </v>
      </c>
      <c r="CW505" s="336">
        <f t="shared" si="434"/>
        <v>0.50833445405074706</v>
      </c>
      <c r="CX505" s="227">
        <v>3.3417830322900932</v>
      </c>
      <c r="CY505" s="227"/>
      <c r="CZ505" s="227">
        <v>0.57225424489403509</v>
      </c>
      <c r="DA505" s="227">
        <v>0.13682092555331993</v>
      </c>
      <c r="DB505" s="675" t="str">
        <f t="shared" si="429"/>
        <v xml:space="preserve">  </v>
      </c>
      <c r="DC505" s="519"/>
      <c r="DD505" s="28">
        <v>4.1533589115605452</v>
      </c>
      <c r="DE505" s="28"/>
      <c r="DF505" s="28">
        <v>0.39731508051541631</v>
      </c>
      <c r="DG505" s="28">
        <v>9.4994519546949222E-2</v>
      </c>
      <c r="DH505" s="801" t="str">
        <f t="shared" si="430"/>
        <v xml:space="preserve">  </v>
      </c>
      <c r="DI505" s="335"/>
      <c r="DJ505" s="31">
        <f t="shared" si="435"/>
        <v>1.3910059044600931</v>
      </c>
      <c r="DK505" s="550">
        <f t="shared" si="436"/>
        <v>1.3757201252902027</v>
      </c>
      <c r="DL505" s="67"/>
    </row>
    <row r="506" spans="1:116" ht="45" x14ac:dyDescent="0.25">
      <c r="A506" s="536" t="s">
        <v>2514</v>
      </c>
      <c r="B506" s="417" t="s">
        <v>1931</v>
      </c>
      <c r="C506" s="419" t="s">
        <v>584</v>
      </c>
      <c r="D506" s="419">
        <v>9</v>
      </c>
      <c r="E506" s="213">
        <v>1702436</v>
      </c>
      <c r="F506" s="421">
        <v>1</v>
      </c>
      <c r="G506" s="420">
        <v>384115121402501</v>
      </c>
      <c r="H506" s="420">
        <v>20170210</v>
      </c>
      <c r="I506" s="420"/>
      <c r="J506" s="420"/>
      <c r="K506" s="663" t="s">
        <v>1654</v>
      </c>
      <c r="L506" s="163" t="s">
        <v>1680</v>
      </c>
      <c r="M506" s="419"/>
      <c r="N506" s="419"/>
      <c r="O506" s="419"/>
      <c r="P506" s="117">
        <v>42776</v>
      </c>
      <c r="Q506" s="112">
        <v>0.61111111111111105</v>
      </c>
      <c r="R506" s="419" t="s">
        <v>1837</v>
      </c>
      <c r="S506" s="250" t="s">
        <v>1837</v>
      </c>
      <c r="T506" s="250">
        <v>129.30000000000001</v>
      </c>
      <c r="U506" s="31">
        <v>143.19999999999999</v>
      </c>
      <c r="V506" s="250">
        <v>13.899999999999977</v>
      </c>
      <c r="W506" s="31">
        <v>122</v>
      </c>
      <c r="X506" s="31">
        <v>113.93442622950802</v>
      </c>
      <c r="Y506" s="281" t="str">
        <f t="shared" si="424"/>
        <v xml:space="preserve">  </v>
      </c>
      <c r="Z506" s="250" t="s">
        <v>1837</v>
      </c>
      <c r="AA506" s="275">
        <v>127.8</v>
      </c>
      <c r="AB506" s="275">
        <v>142.1</v>
      </c>
      <c r="AC506" s="275">
        <v>14.299999999999997</v>
      </c>
      <c r="AD506" s="275">
        <v>128</v>
      </c>
      <c r="AE506" s="275">
        <v>111.71874999999997</v>
      </c>
      <c r="AF506" s="281" t="str">
        <f t="shared" si="425"/>
        <v xml:space="preserve">  </v>
      </c>
      <c r="AG506" s="250" t="s">
        <v>1837</v>
      </c>
      <c r="AH506" s="33">
        <v>129.19999999999999</v>
      </c>
      <c r="AI506" s="266">
        <v>143.30000000000001</v>
      </c>
      <c r="AJ506" s="33">
        <v>14.100000000000023</v>
      </c>
      <c r="AK506" s="33">
        <v>124</v>
      </c>
      <c r="AL506" s="33">
        <v>113.70967741935502</v>
      </c>
      <c r="AM506" s="281" t="str">
        <f t="shared" si="423"/>
        <v xml:space="preserve">  </v>
      </c>
      <c r="AN506" s="33">
        <v>113.12095121628768</v>
      </c>
      <c r="AO506" s="33">
        <v>1.2195303174318064</v>
      </c>
      <c r="AP506" s="33">
        <v>1.0780764343999016</v>
      </c>
      <c r="AQ506" s="237">
        <v>3</v>
      </c>
      <c r="AR506" s="429" t="str">
        <f t="shared" si="426"/>
        <v xml:space="preserve">  </v>
      </c>
      <c r="AS506" s="498"/>
      <c r="AT506" s="662" t="s">
        <v>178</v>
      </c>
      <c r="AU506" s="662" t="s">
        <v>178</v>
      </c>
      <c r="AV506" s="662" t="s">
        <v>178</v>
      </c>
      <c r="AW506" s="661" t="s">
        <v>2720</v>
      </c>
      <c r="AX506" s="661" t="s">
        <v>2720</v>
      </c>
      <c r="AY506" s="10"/>
      <c r="AZ506" s="334"/>
      <c r="BA506" s="662" t="s">
        <v>178</v>
      </c>
      <c r="BB506" s="662" t="s">
        <v>178</v>
      </c>
      <c r="BC506" s="662" t="s">
        <v>178</v>
      </c>
      <c r="BD506" s="661" t="s">
        <v>2720</v>
      </c>
      <c r="BE506" s="661" t="s">
        <v>2720</v>
      </c>
      <c r="BF506" s="10"/>
      <c r="BG506" s="334"/>
      <c r="BH506" s="852" t="s">
        <v>178</v>
      </c>
      <c r="BI506" s="67" t="s">
        <v>1837</v>
      </c>
      <c r="BJ506" s="227">
        <v>3.9527692170875435</v>
      </c>
      <c r="BK506" s="227"/>
      <c r="BL506" s="227">
        <v>0.13681230945258943</v>
      </c>
      <c r="BM506" s="227">
        <v>0.43410904383581222</v>
      </c>
      <c r="BN506" s="31" t="str">
        <f t="shared" si="431"/>
        <v xml:space="preserve">  </v>
      </c>
      <c r="BP506" s="417" t="s">
        <v>1837</v>
      </c>
      <c r="BQ506" s="716">
        <v>0.11926514488574333</v>
      </c>
      <c r="BS506" s="715">
        <v>3.0888109207983035E-3</v>
      </c>
      <c r="BT506" s="715">
        <v>7.6404045802335131E-3</v>
      </c>
      <c r="BU506" s="31" t="str">
        <f t="shared" si="432"/>
        <v xml:space="preserve">  </v>
      </c>
      <c r="BV506" s="520"/>
      <c r="BW506" s="31">
        <f t="shared" si="433"/>
        <v>3.0172554565080221</v>
      </c>
      <c r="BX506" s="336"/>
      <c r="BY506" s="33">
        <v>291.93588902598276</v>
      </c>
      <c r="BZ506" s="31"/>
      <c r="CA506" s="31">
        <v>0.33428413469677903</v>
      </c>
      <c r="CB506" s="33">
        <v>2.6365548319720391</v>
      </c>
      <c r="CC506" s="31"/>
      <c r="CD506" s="336"/>
      <c r="CE506" s="457">
        <v>33.261548011976672</v>
      </c>
      <c r="CF506" s="457"/>
      <c r="CG506" s="457">
        <v>0.23374432182565055</v>
      </c>
      <c r="CH506" s="457">
        <v>1.8435805268307415</v>
      </c>
      <c r="CJ506" s="658"/>
      <c r="CK506" s="28">
        <v>3.4636191936002745</v>
      </c>
      <c r="CL506" s="227"/>
      <c r="CM506" s="227"/>
      <c r="CN506" s="227"/>
      <c r="CO506" s="31" t="str">
        <f t="shared" si="427"/>
        <v xml:space="preserve">  </v>
      </c>
      <c r="CP506" s="546"/>
      <c r="CQ506" s="28">
        <v>0.38695120678503087</v>
      </c>
      <c r="CR506" s="28"/>
      <c r="CU506" s="31" t="str">
        <f t="shared" si="428"/>
        <v xml:space="preserve">  </v>
      </c>
      <c r="CW506" s="336">
        <f t="shared" si="434"/>
        <v>1.1864314473826159</v>
      </c>
      <c r="CX506" s="227">
        <v>4.1239024653792589</v>
      </c>
      <c r="CY506" s="227"/>
      <c r="CZ506" s="227">
        <v>0.57225424489403509</v>
      </c>
      <c r="DA506" s="227">
        <v>0.13682092555331993</v>
      </c>
      <c r="DB506" s="675" t="str">
        <f t="shared" si="429"/>
        <v xml:space="preserve">  </v>
      </c>
      <c r="DC506" s="519"/>
      <c r="DD506" s="28">
        <v>0.46892761904715841</v>
      </c>
      <c r="DE506" s="28"/>
      <c r="DF506" s="28">
        <v>0.39731508051541631</v>
      </c>
      <c r="DG506" s="28">
        <v>9.4994519546949222E-2</v>
      </c>
      <c r="DH506" s="801" t="str">
        <f t="shared" si="430"/>
        <v xml:space="preserve">  </v>
      </c>
      <c r="DI506" s="335"/>
      <c r="DJ506" s="31">
        <f t="shared" si="435"/>
        <v>1.4126055138812428</v>
      </c>
      <c r="DK506" s="550">
        <f t="shared" si="436"/>
        <v>1.4098189864113029</v>
      </c>
      <c r="DL506" s="67"/>
    </row>
    <row r="507" spans="1:116" ht="30" x14ac:dyDescent="0.25">
      <c r="A507" s="536" t="s">
        <v>2515</v>
      </c>
      <c r="B507" s="417" t="s">
        <v>1932</v>
      </c>
      <c r="C507" s="419" t="s">
        <v>584</v>
      </c>
      <c r="D507" s="419">
        <v>9</v>
      </c>
      <c r="E507" s="213">
        <v>1702435</v>
      </c>
      <c r="F507" s="421">
        <v>1</v>
      </c>
      <c r="G507" s="420">
        <v>11452800</v>
      </c>
      <c r="H507" s="420">
        <v>20170210</v>
      </c>
      <c r="I507" s="420"/>
      <c r="J507" s="420"/>
      <c r="K507" s="663" t="s">
        <v>1654</v>
      </c>
      <c r="L507" s="163" t="s">
        <v>1660</v>
      </c>
      <c r="M507" s="419"/>
      <c r="N507" s="419"/>
      <c r="O507" s="419"/>
      <c r="P507" s="117">
        <v>42776</v>
      </c>
      <c r="Q507" s="112">
        <v>0.61805555555555558</v>
      </c>
      <c r="R507" s="419" t="s">
        <v>1838</v>
      </c>
      <c r="S507" s="250" t="s">
        <v>1838</v>
      </c>
      <c r="T507" s="250">
        <v>127.7</v>
      </c>
      <c r="U507" s="31">
        <v>159.5</v>
      </c>
      <c r="V507" s="250">
        <v>31.799999999999997</v>
      </c>
      <c r="W507" s="31">
        <v>44</v>
      </c>
      <c r="X507" s="31">
        <v>722.72727272727275</v>
      </c>
      <c r="Y507" s="281" t="str">
        <f t="shared" si="424"/>
        <v xml:space="preserve">  </v>
      </c>
      <c r="Z507" s="250" t="s">
        <v>1838</v>
      </c>
      <c r="AA507" s="275">
        <v>127.7</v>
      </c>
      <c r="AB507" s="275">
        <v>178</v>
      </c>
      <c r="AC507" s="275">
        <v>50.3</v>
      </c>
      <c r="AD507" s="275">
        <v>70</v>
      </c>
      <c r="AE507" s="275">
        <v>718.57142857142844</v>
      </c>
      <c r="AF507" s="281" t="str">
        <f t="shared" si="425"/>
        <v xml:space="preserve">  </v>
      </c>
      <c r="AG507" s="250" t="s">
        <v>1838</v>
      </c>
      <c r="AH507" s="33">
        <v>128.6</v>
      </c>
      <c r="AI507" s="266">
        <v>169.2</v>
      </c>
      <c r="AJ507" s="33">
        <v>40.599999999999994</v>
      </c>
      <c r="AK507" s="33">
        <v>54</v>
      </c>
      <c r="AL507" s="33">
        <v>751.85185185185173</v>
      </c>
      <c r="AM507" s="281" t="str">
        <f t="shared" si="423"/>
        <v xml:space="preserve">  </v>
      </c>
      <c r="AN507" s="33">
        <v>731.0501843835176</v>
      </c>
      <c r="AO507" s="33">
        <v>18.134215926233978</v>
      </c>
      <c r="AP507" s="33">
        <v>2.4805705974243422</v>
      </c>
      <c r="AQ507" s="237">
        <v>3</v>
      </c>
      <c r="AR507" s="429" t="str">
        <f t="shared" si="426"/>
        <v xml:space="preserve">  </v>
      </c>
      <c r="AS507" s="498"/>
      <c r="AT507" s="662" t="s">
        <v>178</v>
      </c>
      <c r="AU507" s="662" t="s">
        <v>178</v>
      </c>
      <c r="AV507" s="662" t="s">
        <v>178</v>
      </c>
      <c r="AW507" s="661" t="s">
        <v>2720</v>
      </c>
      <c r="AX507" s="661" t="s">
        <v>2720</v>
      </c>
      <c r="AY507" s="10"/>
      <c r="AZ507" s="334"/>
      <c r="BA507" s="662" t="s">
        <v>178</v>
      </c>
      <c r="BB507" s="662" t="s">
        <v>178</v>
      </c>
      <c r="BC507" s="662" t="s">
        <v>178</v>
      </c>
      <c r="BD507" s="661" t="s">
        <v>2720</v>
      </c>
      <c r="BE507" s="661" t="s">
        <v>2720</v>
      </c>
      <c r="BF507" s="10"/>
      <c r="BG507" s="334"/>
      <c r="BH507" s="852" t="s">
        <v>178</v>
      </c>
      <c r="BI507" s="67" t="s">
        <v>1838</v>
      </c>
      <c r="BJ507" s="227">
        <v>7.3206255000081226</v>
      </c>
      <c r="BK507" s="227"/>
      <c r="BL507" s="227">
        <v>0.13681230945258943</v>
      </c>
      <c r="BM507" s="227">
        <v>0.43410904383581222</v>
      </c>
      <c r="BN507" s="31" t="str">
        <f t="shared" si="431"/>
        <v xml:space="preserve">  </v>
      </c>
      <c r="BP507" s="417" t="s">
        <v>1838</v>
      </c>
      <c r="BQ507" s="716">
        <v>3.7732341815019256E-2</v>
      </c>
      <c r="BS507" s="715">
        <v>3.0888109207983035E-3</v>
      </c>
      <c r="BT507" s="715">
        <v>7.6404045802335131E-3</v>
      </c>
      <c r="BU507" s="31" t="str">
        <f t="shared" si="432"/>
        <v xml:space="preserve">  </v>
      </c>
      <c r="BV507" s="520"/>
      <c r="BW507" s="31">
        <f t="shared" si="433"/>
        <v>0.51542510697996213</v>
      </c>
      <c r="BX507" s="336"/>
      <c r="BY507" s="33">
        <v>270.94549409410934</v>
      </c>
      <c r="BZ507" s="31"/>
      <c r="CA507" s="31">
        <v>0.33428413469677903</v>
      </c>
      <c r="CB507" s="33">
        <v>2.6365548319720391</v>
      </c>
      <c r="CC507" s="31"/>
      <c r="CD507" s="336"/>
      <c r="CE507" s="457">
        <v>195.81969800437898</v>
      </c>
      <c r="CF507" s="457"/>
      <c r="CG507" s="457">
        <v>0.23374432182565055</v>
      </c>
      <c r="CH507" s="457">
        <v>1.8435805268307415</v>
      </c>
      <c r="CJ507" s="658"/>
      <c r="CK507" s="28">
        <v>1.1211448706826985</v>
      </c>
      <c r="CL507" s="227"/>
      <c r="CM507" s="227"/>
      <c r="CN507" s="227"/>
      <c r="CO507" s="31" t="str">
        <f t="shared" si="427"/>
        <v xml:space="preserve">  </v>
      </c>
      <c r="CP507" s="546"/>
      <c r="CQ507" s="28">
        <v>0.80562267136199606</v>
      </c>
      <c r="CR507" s="28"/>
      <c r="CU507" s="31" t="str">
        <f t="shared" si="428"/>
        <v xml:space="preserve">  </v>
      </c>
      <c r="CW507" s="336">
        <f t="shared" si="434"/>
        <v>0.41378981939935261</v>
      </c>
      <c r="CX507" s="227">
        <v>3.6432972908425842</v>
      </c>
      <c r="CY507" s="227"/>
      <c r="CZ507" s="227">
        <v>0.57225424489403509</v>
      </c>
      <c r="DA507" s="227">
        <v>0.13682092555331993</v>
      </c>
      <c r="DB507" s="675" t="str">
        <f t="shared" si="429"/>
        <v xml:space="preserve">  </v>
      </c>
      <c r="DC507" s="519"/>
      <c r="DD507" s="28">
        <v>2.7392198149668316</v>
      </c>
      <c r="DE507" s="28"/>
      <c r="DF507" s="28">
        <v>0.39731508051541631</v>
      </c>
      <c r="DG507" s="28">
        <v>9.4994519546949222E-2</v>
      </c>
      <c r="DH507" s="801" t="str">
        <f t="shared" si="430"/>
        <v xml:space="preserve">  </v>
      </c>
      <c r="DI507" s="335"/>
      <c r="DJ507" s="31">
        <f t="shared" si="435"/>
        <v>1.344660594199486</v>
      </c>
      <c r="DK507" s="550">
        <f t="shared" si="436"/>
        <v>1.3988479416945971</v>
      </c>
      <c r="DL507" s="67"/>
    </row>
    <row r="508" spans="1:116" ht="15" x14ac:dyDescent="0.25">
      <c r="A508" s="536" t="s">
        <v>2516</v>
      </c>
      <c r="B508" s="417" t="s">
        <v>1933</v>
      </c>
      <c r="C508" s="419" t="s">
        <v>584</v>
      </c>
      <c r="D508" s="419">
        <v>9</v>
      </c>
      <c r="E508" s="213">
        <v>1702434</v>
      </c>
      <c r="F508" s="421">
        <v>1</v>
      </c>
      <c r="G508" s="420">
        <v>11452900</v>
      </c>
      <c r="H508" s="420">
        <v>20170210</v>
      </c>
      <c r="I508" s="420"/>
      <c r="J508" s="420"/>
      <c r="K508" s="663" t="s">
        <v>1088</v>
      </c>
      <c r="L508" s="163" t="s">
        <v>729</v>
      </c>
      <c r="M508" s="419"/>
      <c r="N508" s="419"/>
      <c r="O508" s="419"/>
      <c r="P508" s="117">
        <v>42776</v>
      </c>
      <c r="Q508" s="112">
        <v>0.63888888888888895</v>
      </c>
      <c r="R508" s="419" t="s">
        <v>1839</v>
      </c>
      <c r="S508" s="250" t="s">
        <v>1839</v>
      </c>
      <c r="T508" s="250">
        <v>129</v>
      </c>
      <c r="U508" s="31">
        <v>173.2</v>
      </c>
      <c r="V508" s="250">
        <v>44.199999999999989</v>
      </c>
      <c r="W508" s="31">
        <v>46</v>
      </c>
      <c r="X508" s="31">
        <v>960.86956521739103</v>
      </c>
      <c r="Y508" s="281" t="str">
        <f t="shared" si="424"/>
        <v xml:space="preserve">  </v>
      </c>
      <c r="Z508" s="250" t="s">
        <v>1839</v>
      </c>
      <c r="AA508" s="275">
        <v>127.5</v>
      </c>
      <c r="AB508" s="275">
        <v>182.4</v>
      </c>
      <c r="AC508" s="275">
        <v>54.900000000000006</v>
      </c>
      <c r="AD508" s="275">
        <v>60</v>
      </c>
      <c r="AE508" s="275">
        <v>915.00000000000011</v>
      </c>
      <c r="AF508" s="281" t="str">
        <f t="shared" si="425"/>
        <v xml:space="preserve">  </v>
      </c>
      <c r="AG508" s="250" t="s">
        <v>1839</v>
      </c>
      <c r="AH508" s="33">
        <v>129.19999999999999</v>
      </c>
      <c r="AI508" s="266">
        <v>166.7</v>
      </c>
      <c r="AJ508" s="33">
        <v>37.5</v>
      </c>
      <c r="AK508" s="33">
        <v>38</v>
      </c>
      <c r="AL508" s="33">
        <v>986.84210526315792</v>
      </c>
      <c r="AM508" s="281" t="str">
        <f t="shared" si="423"/>
        <v xml:space="preserve">  </v>
      </c>
      <c r="AN508" s="33">
        <v>954.23722349351635</v>
      </c>
      <c r="AO508" s="33">
        <v>36.377369197309314</v>
      </c>
      <c r="AP508" s="33">
        <v>3.8121934778576034</v>
      </c>
      <c r="AQ508" s="237">
        <v>3</v>
      </c>
      <c r="AR508" s="429" t="str">
        <f t="shared" si="426"/>
        <v xml:space="preserve">  </v>
      </c>
      <c r="AS508" s="498"/>
      <c r="AT508" s="662" t="s">
        <v>178</v>
      </c>
      <c r="AU508" s="662" t="s">
        <v>178</v>
      </c>
      <c r="AV508" s="662" t="s">
        <v>178</v>
      </c>
      <c r="AW508" s="661" t="s">
        <v>2720</v>
      </c>
      <c r="AX508" s="661" t="s">
        <v>2720</v>
      </c>
      <c r="AY508" s="10"/>
      <c r="AZ508" s="334"/>
      <c r="BA508" s="662" t="s">
        <v>178</v>
      </c>
      <c r="BB508" s="662" t="s">
        <v>178</v>
      </c>
      <c r="BC508" s="662" t="s">
        <v>178</v>
      </c>
      <c r="BD508" s="661" t="s">
        <v>2720</v>
      </c>
      <c r="BE508" s="661" t="s">
        <v>2720</v>
      </c>
      <c r="BF508" s="10"/>
      <c r="BG508" s="334"/>
      <c r="BH508" s="852" t="s">
        <v>178</v>
      </c>
      <c r="BI508" s="67" t="s">
        <v>1839</v>
      </c>
      <c r="BJ508" s="227">
        <v>6.0844013384169857</v>
      </c>
      <c r="BK508" s="227"/>
      <c r="BL508" s="227">
        <v>0.13681230945258943</v>
      </c>
      <c r="BM508" s="227">
        <v>0.43410904383581222</v>
      </c>
      <c r="BN508" s="31" t="str">
        <f t="shared" si="431"/>
        <v xml:space="preserve">  </v>
      </c>
      <c r="BP508" s="417" t="s">
        <v>1839</v>
      </c>
      <c r="BQ508" s="716">
        <v>4.2441574982429668E-2</v>
      </c>
      <c r="BS508" s="715">
        <v>3.0888109207983035E-3</v>
      </c>
      <c r="BT508" s="715">
        <v>7.6404045802335131E-3</v>
      </c>
      <c r="BU508" s="31" t="str">
        <f t="shared" si="432"/>
        <v xml:space="preserve">  </v>
      </c>
      <c r="BV508" s="520"/>
      <c r="BW508" s="31">
        <f t="shared" si="433"/>
        <v>0.69754726261157429</v>
      </c>
      <c r="BX508" s="336"/>
      <c r="BY508" s="33">
        <v>277.73418561754659</v>
      </c>
      <c r="BZ508" s="31"/>
      <c r="CA508" s="31">
        <v>0.33428413469677903</v>
      </c>
      <c r="CB508" s="33">
        <v>2.6365548319720391</v>
      </c>
      <c r="CC508" s="31"/>
      <c r="CD508" s="336"/>
      <c r="CE508" s="457">
        <v>266.86632618033821</v>
      </c>
      <c r="CF508" s="457"/>
      <c r="CG508" s="457">
        <v>0.23374432182565055</v>
      </c>
      <c r="CH508" s="457">
        <v>1.8435805268307415</v>
      </c>
      <c r="CJ508" s="658"/>
      <c r="CK508" s="28">
        <v>0.99324838225093681</v>
      </c>
      <c r="CL508" s="227"/>
      <c r="CM508" s="227"/>
      <c r="CN508" s="227"/>
      <c r="CO508" s="31" t="str">
        <f t="shared" si="427"/>
        <v xml:space="preserve">  </v>
      </c>
      <c r="CP508" s="546"/>
      <c r="CQ508" s="28">
        <v>0.90882226975960723</v>
      </c>
      <c r="CR508" s="28"/>
      <c r="CU508" s="31" t="str">
        <f t="shared" si="428"/>
        <v xml:space="preserve">  </v>
      </c>
      <c r="CW508" s="336">
        <f t="shared" si="434"/>
        <v>0.35762554042183625</v>
      </c>
      <c r="CX508" s="227">
        <v>2.8019385031440032</v>
      </c>
      <c r="CY508" s="227"/>
      <c r="CZ508" s="227">
        <v>0.57225424489403509</v>
      </c>
      <c r="DA508" s="227">
        <v>0.13682092555331993</v>
      </c>
      <c r="DB508" s="675" t="str">
        <f t="shared" si="429"/>
        <v xml:space="preserve">  </v>
      </c>
      <c r="DC508" s="519"/>
      <c r="DD508" s="28">
        <v>2.7650708912605295</v>
      </c>
      <c r="DE508" s="28"/>
      <c r="DF508" s="28">
        <v>0.39731508051541631</v>
      </c>
      <c r="DG508" s="28">
        <v>9.4994519546949222E-2</v>
      </c>
      <c r="DH508" s="801" t="str">
        <f t="shared" si="430"/>
        <v xml:space="preserve">  </v>
      </c>
      <c r="DI508" s="335"/>
      <c r="DJ508" s="31">
        <f t="shared" si="435"/>
        <v>1.0088561827251645</v>
      </c>
      <c r="DK508" s="550">
        <f t="shared" si="436"/>
        <v>1.0361258128131157</v>
      </c>
      <c r="DL508" s="67"/>
    </row>
    <row r="509" spans="1:116" ht="15" x14ac:dyDescent="0.25">
      <c r="A509" s="536" t="s">
        <v>2517</v>
      </c>
      <c r="B509" s="417" t="s">
        <v>1934</v>
      </c>
      <c r="C509" s="419" t="s">
        <v>584</v>
      </c>
      <c r="D509" s="419">
        <v>9</v>
      </c>
      <c r="E509" s="213">
        <v>1702002</v>
      </c>
      <c r="F509" s="421">
        <v>1</v>
      </c>
      <c r="G509" s="420">
        <v>11451800</v>
      </c>
      <c r="H509" s="420">
        <v>201701182220</v>
      </c>
      <c r="I509" s="420"/>
      <c r="J509" s="420"/>
      <c r="K509" s="663" t="s">
        <v>1655</v>
      </c>
      <c r="L509" s="163" t="s">
        <v>1656</v>
      </c>
      <c r="M509" s="419"/>
      <c r="N509" s="419"/>
      <c r="O509" s="419"/>
      <c r="P509" s="117">
        <v>42753</v>
      </c>
      <c r="Q509" s="112">
        <v>0.93055555555555547</v>
      </c>
      <c r="R509" s="419" t="s">
        <v>1717</v>
      </c>
      <c r="S509" s="250" t="s">
        <v>1717</v>
      </c>
      <c r="T509" s="250">
        <v>127.9</v>
      </c>
      <c r="U509" s="31">
        <v>287.10000000000002</v>
      </c>
      <c r="V509" s="250">
        <v>159.20000000000002</v>
      </c>
      <c r="W509" s="31">
        <v>58</v>
      </c>
      <c r="X509" s="31">
        <v>2744.8275862068967</v>
      </c>
      <c r="Y509" s="281" t="str">
        <f t="shared" si="424"/>
        <v xml:space="preserve">  </v>
      </c>
      <c r="Z509" s="250" t="s">
        <v>1717</v>
      </c>
      <c r="AA509" s="275">
        <v>129.4</v>
      </c>
      <c r="AB509" s="275">
        <v>280.3</v>
      </c>
      <c r="AC509" s="275">
        <v>150.9</v>
      </c>
      <c r="AD509" s="275">
        <v>58</v>
      </c>
      <c r="AE509" s="275">
        <v>2601.7241379310344</v>
      </c>
      <c r="AF509" s="281" t="str">
        <f t="shared" si="425"/>
        <v xml:space="preserve">  </v>
      </c>
      <c r="AG509" s="250" t="s">
        <v>1717</v>
      </c>
      <c r="AH509" s="33">
        <v>127.9</v>
      </c>
      <c r="AI509" s="266">
        <v>282.10000000000002</v>
      </c>
      <c r="AJ509" s="33">
        <v>154.20000000000002</v>
      </c>
      <c r="AK509" s="33">
        <v>64</v>
      </c>
      <c r="AL509" s="33">
        <v>2409.375</v>
      </c>
      <c r="AM509" s="281" t="str">
        <f t="shared" si="423"/>
        <v xml:space="preserve">  </v>
      </c>
      <c r="AN509" s="33">
        <v>2585.3089080459772</v>
      </c>
      <c r="AO509" s="33">
        <v>168.32766922689311</v>
      </c>
      <c r="AP509" s="33">
        <v>6.5109306165706204</v>
      </c>
      <c r="AQ509" s="237">
        <v>3</v>
      </c>
      <c r="AR509" s="429" t="str">
        <f t="shared" si="426"/>
        <v xml:space="preserve">  </v>
      </c>
      <c r="AS509" s="498"/>
      <c r="AT509" s="662" t="s">
        <v>178</v>
      </c>
      <c r="AU509" s="662" t="s">
        <v>178</v>
      </c>
      <c r="AV509" s="662" t="s">
        <v>178</v>
      </c>
      <c r="AW509" s="661" t="s">
        <v>2720</v>
      </c>
      <c r="AX509" s="661" t="s">
        <v>2720</v>
      </c>
      <c r="AY509" s="10"/>
      <c r="AZ509" s="334"/>
      <c r="BA509" s="662" t="s">
        <v>178</v>
      </c>
      <c r="BB509" s="662" t="s">
        <v>178</v>
      </c>
      <c r="BC509" s="662" t="s">
        <v>178</v>
      </c>
      <c r="BD509" s="661" t="s">
        <v>2720</v>
      </c>
      <c r="BE509" s="661" t="s">
        <v>2720</v>
      </c>
      <c r="BF509" s="10"/>
      <c r="BG509" s="334"/>
      <c r="BH509" s="852" t="s">
        <v>178</v>
      </c>
      <c r="BI509" s="67" t="s">
        <v>1717</v>
      </c>
      <c r="BJ509" s="227">
        <v>3.0190612479570089</v>
      </c>
      <c r="BK509" s="227"/>
      <c r="BL509" s="227">
        <v>0.13681230945258943</v>
      </c>
      <c r="BM509" s="227">
        <v>0.43410904383581222</v>
      </c>
      <c r="BN509" s="31" t="str">
        <f t="shared" si="431"/>
        <v xml:space="preserve">  </v>
      </c>
      <c r="BP509" s="417" t="s">
        <v>1717</v>
      </c>
      <c r="BQ509" s="716">
        <v>2.1166986756455588E-2</v>
      </c>
      <c r="BS509" s="715">
        <v>2.9967397040197032E-3</v>
      </c>
      <c r="BT509" s="715">
        <v>7.8281429121312401E-3</v>
      </c>
      <c r="BU509" s="31" t="str">
        <f t="shared" si="432"/>
        <v xml:space="preserve">  </v>
      </c>
      <c r="BV509" s="520"/>
      <c r="BW509" s="31">
        <f t="shared" si="433"/>
        <v>0.70111153825644423</v>
      </c>
      <c r="BX509" s="336"/>
      <c r="BY509" s="33">
        <v>155.27435683827318</v>
      </c>
      <c r="BZ509" s="31"/>
      <c r="CA509" s="31">
        <v>0.33428413469677903</v>
      </c>
      <c r="CB509" s="33">
        <v>2.6365548319720391</v>
      </c>
      <c r="CC509" s="31"/>
      <c r="CD509" s="336"/>
      <c r="CE509" s="457">
        <v>426.2013380802257</v>
      </c>
      <c r="CF509" s="457"/>
      <c r="CG509" s="457">
        <v>0.23374432182565055</v>
      </c>
      <c r="CH509" s="457">
        <v>1.8435805268307415</v>
      </c>
      <c r="CJ509" s="658"/>
      <c r="CK509" s="28">
        <v>0.45570200979664904</v>
      </c>
      <c r="CL509" s="227"/>
      <c r="CM509" s="227"/>
      <c r="CN509" s="227"/>
      <c r="CO509" s="31" t="str">
        <f t="shared" si="427"/>
        <v xml:space="preserve">  </v>
      </c>
      <c r="CP509" s="546"/>
      <c r="CQ509" s="28">
        <v>1.1856109185916264</v>
      </c>
      <c r="CR509" s="28"/>
      <c r="CU509" s="31" t="str">
        <f t="shared" si="428"/>
        <v xml:space="preserve">  </v>
      </c>
      <c r="CW509" s="336">
        <f t="shared" si="434"/>
        <v>0.29348182087225638</v>
      </c>
      <c r="CX509" s="227">
        <v>2.4543821178516705</v>
      </c>
      <c r="CY509" s="227"/>
      <c r="CZ509" s="227">
        <v>0.57225424489403509</v>
      </c>
      <c r="DA509" s="227">
        <v>0.13682092555331993</v>
      </c>
      <c r="DB509" s="675" t="str">
        <f t="shared" si="429"/>
        <v xml:space="preserve">  </v>
      </c>
      <c r="DC509" s="519"/>
      <c r="DD509" s="28">
        <v>5.9135269151988687</v>
      </c>
      <c r="DE509" s="28"/>
      <c r="DF509" s="28">
        <v>0.39731508051541631</v>
      </c>
      <c r="DG509" s="28">
        <v>9.4994519546949222E-2</v>
      </c>
      <c r="DH509" s="801" t="str">
        <f t="shared" si="430"/>
        <v xml:space="preserve">  </v>
      </c>
      <c r="DI509" s="335"/>
      <c r="DJ509" s="31">
        <f t="shared" si="435"/>
        <v>1.5806744705489557</v>
      </c>
      <c r="DK509" s="550">
        <f t="shared" si="436"/>
        <v>1.3874960932397966</v>
      </c>
      <c r="DL509" s="67"/>
    </row>
    <row r="510" spans="1:116" ht="15" x14ac:dyDescent="0.25">
      <c r="A510" s="536" t="s">
        <v>2518</v>
      </c>
      <c r="B510" s="417" t="s">
        <v>1935</v>
      </c>
      <c r="C510" s="419" t="s">
        <v>584</v>
      </c>
      <c r="D510" s="419">
        <v>9</v>
      </c>
      <c r="E510" s="213">
        <v>1701626</v>
      </c>
      <c r="F510" s="421">
        <v>1</v>
      </c>
      <c r="G510" s="420">
        <v>11451800</v>
      </c>
      <c r="H510" s="62">
        <v>201701190330</v>
      </c>
      <c r="I510" s="62"/>
      <c r="J510" s="420"/>
      <c r="K510" s="663" t="s">
        <v>1655</v>
      </c>
      <c r="L510" s="163" t="s">
        <v>1656</v>
      </c>
      <c r="M510" s="419"/>
      <c r="N510" s="419"/>
      <c r="O510" s="419"/>
      <c r="P510" s="117">
        <v>42754</v>
      </c>
      <c r="Q510" s="202">
        <v>0.14583333333333334</v>
      </c>
      <c r="R510" s="419" t="s">
        <v>1718</v>
      </c>
      <c r="S510" s="250" t="s">
        <v>1718</v>
      </c>
      <c r="T510" s="250">
        <v>128</v>
      </c>
      <c r="U510" s="31">
        <v>241.60000000000002</v>
      </c>
      <c r="V510" s="250">
        <v>113.60000000000002</v>
      </c>
      <c r="W510" s="31">
        <v>52</v>
      </c>
      <c r="X510" s="31">
        <v>2184.6153846153852</v>
      </c>
      <c r="Y510" s="281" t="str">
        <f t="shared" si="424"/>
        <v xml:space="preserve">  </v>
      </c>
      <c r="Z510" s="250" t="s">
        <v>1718</v>
      </c>
      <c r="AA510" s="275">
        <v>130.5</v>
      </c>
      <c r="AB510" s="275">
        <v>235</v>
      </c>
      <c r="AC510" s="275">
        <v>104.5</v>
      </c>
      <c r="AD510" s="275">
        <v>48</v>
      </c>
      <c r="AE510" s="275">
        <v>2177.0833333333335</v>
      </c>
      <c r="AF510" s="281" t="str">
        <f t="shared" si="425"/>
        <v xml:space="preserve">  </v>
      </c>
      <c r="AG510" s="250" t="s">
        <v>1718</v>
      </c>
      <c r="AH510" s="33">
        <v>123</v>
      </c>
      <c r="AI510" s="266">
        <v>253.5</v>
      </c>
      <c r="AJ510" s="33">
        <v>130.5</v>
      </c>
      <c r="AK510" s="33">
        <v>56</v>
      </c>
      <c r="AL510" s="33">
        <v>2330.3571428571427</v>
      </c>
      <c r="AM510" s="281" t="str">
        <f t="shared" si="423"/>
        <v xml:space="preserve">  </v>
      </c>
      <c r="AN510" s="33">
        <v>2230.6852869352874</v>
      </c>
      <c r="AO510" s="33">
        <v>86.400475093075798</v>
      </c>
      <c r="AP510" s="33">
        <v>3.8732704966992633</v>
      </c>
      <c r="AQ510" s="237">
        <v>3</v>
      </c>
      <c r="AR510" s="429" t="str">
        <f t="shared" si="426"/>
        <v xml:space="preserve">  </v>
      </c>
      <c r="AS510" s="498"/>
      <c r="AT510" s="662" t="s">
        <v>178</v>
      </c>
      <c r="AU510" s="662" t="s">
        <v>178</v>
      </c>
      <c r="AV510" s="662" t="s">
        <v>178</v>
      </c>
      <c r="AW510" s="661" t="s">
        <v>2720</v>
      </c>
      <c r="AX510" s="661" t="s">
        <v>2720</v>
      </c>
      <c r="AY510" s="10"/>
      <c r="AZ510" s="334"/>
      <c r="BA510" s="662" t="s">
        <v>178</v>
      </c>
      <c r="BB510" s="662" t="s">
        <v>178</v>
      </c>
      <c r="BC510" s="662" t="s">
        <v>178</v>
      </c>
      <c r="BD510" s="661" t="s">
        <v>2720</v>
      </c>
      <c r="BE510" s="661" t="s">
        <v>2720</v>
      </c>
      <c r="BF510" s="10"/>
      <c r="BG510" s="334"/>
      <c r="BH510" s="852" t="s">
        <v>178</v>
      </c>
      <c r="BI510" s="67" t="s">
        <v>1718</v>
      </c>
      <c r="BJ510" s="227">
        <v>8.5657944028176409</v>
      </c>
      <c r="BK510" s="227">
        <v>0.30455379917274605</v>
      </c>
      <c r="BL510" s="227">
        <v>0.13681230945258943</v>
      </c>
      <c r="BM510" s="227">
        <v>0.43410904383581222</v>
      </c>
      <c r="BN510" s="31" t="str">
        <f t="shared" si="431"/>
        <v xml:space="preserve">  </v>
      </c>
      <c r="BP510" s="417" t="s">
        <v>1718</v>
      </c>
      <c r="BQ510" s="716">
        <v>3.7552248767688326E-2</v>
      </c>
      <c r="BS510" s="715">
        <v>3.0888109207983035E-3</v>
      </c>
      <c r="BT510" s="715">
        <v>7.6404045802335131E-3</v>
      </c>
      <c r="BU510" s="31" t="str">
        <f t="shared" si="432"/>
        <v xml:space="preserve">  </v>
      </c>
      <c r="BV510" s="520"/>
      <c r="BW510" s="31">
        <f t="shared" si="433"/>
        <v>0.43839773641235019</v>
      </c>
      <c r="BX510" s="336"/>
      <c r="BY510" s="33">
        <v>291.43006992994458</v>
      </c>
      <c r="BZ510" s="31"/>
      <c r="CA510" s="31">
        <v>0.33428413469677903</v>
      </c>
      <c r="CB510" s="33">
        <v>2.6365548319720391</v>
      </c>
      <c r="CC510" s="31"/>
      <c r="CD510" s="336"/>
      <c r="CE510" s="457">
        <v>636.66261430849454</v>
      </c>
      <c r="CF510" s="457"/>
      <c r="CG510" s="457">
        <v>0.23374432182565055</v>
      </c>
      <c r="CH510" s="457">
        <v>1.8435805268307415</v>
      </c>
      <c r="CJ510" s="658"/>
      <c r="CK510" s="28">
        <v>0.81373453136036056</v>
      </c>
      <c r="CL510" s="227"/>
      <c r="CM510" s="227"/>
      <c r="CN510" s="227"/>
      <c r="CO510" s="31" t="str">
        <f t="shared" si="427"/>
        <v xml:space="preserve">  </v>
      </c>
      <c r="CP510" s="546"/>
      <c r="CQ510" s="28">
        <v>1.7715678859824513</v>
      </c>
      <c r="CR510" s="28"/>
      <c r="CU510" s="31" t="str">
        <f t="shared" si="428"/>
        <v xml:space="preserve">  </v>
      </c>
      <c r="CW510" s="336">
        <f t="shared" si="434"/>
        <v>0.27922119757785124</v>
      </c>
      <c r="CX510" s="227">
        <v>3.4785811681148346</v>
      </c>
      <c r="CY510" s="227"/>
      <c r="CZ510" s="227">
        <v>0.57225424489403509</v>
      </c>
      <c r="DA510" s="227">
        <v>0.13682092555331993</v>
      </c>
      <c r="DB510" s="675" t="str">
        <f t="shared" si="429"/>
        <v xml:space="preserve">  </v>
      </c>
      <c r="DC510" s="519"/>
      <c r="DD510" s="28">
        <v>8.1063364721247488</v>
      </c>
      <c r="DE510" s="28"/>
      <c r="DF510" s="28">
        <v>0.39731508051541631</v>
      </c>
      <c r="DG510" s="28">
        <v>9.4994519546949222E-2</v>
      </c>
      <c r="DH510" s="801" t="str">
        <f t="shared" si="430"/>
        <v xml:space="preserve">  </v>
      </c>
      <c r="DI510" s="335"/>
      <c r="DJ510" s="31">
        <f t="shared" si="435"/>
        <v>1.1936246554622978</v>
      </c>
      <c r="DK510" s="550">
        <f t="shared" si="436"/>
        <v>1.273254670517975</v>
      </c>
      <c r="DL510" s="67"/>
    </row>
    <row r="511" spans="1:116" ht="15" x14ac:dyDescent="0.25">
      <c r="A511" s="536" t="s">
        <v>2519</v>
      </c>
      <c r="B511" s="417" t="s">
        <v>1936</v>
      </c>
      <c r="C511" s="419" t="s">
        <v>584</v>
      </c>
      <c r="D511" s="419">
        <v>9</v>
      </c>
      <c r="E511" s="213">
        <v>1701627</v>
      </c>
      <c r="F511" s="421">
        <v>1</v>
      </c>
      <c r="G511" s="420">
        <v>11451800</v>
      </c>
      <c r="H511" s="420">
        <v>201701190820</v>
      </c>
      <c r="I511" s="420"/>
      <c r="J511" s="420"/>
      <c r="K511" s="663" t="s">
        <v>1655</v>
      </c>
      <c r="L511" s="163" t="s">
        <v>1656</v>
      </c>
      <c r="M511" s="419"/>
      <c r="N511" s="419"/>
      <c r="O511" s="419"/>
      <c r="P511" s="117">
        <v>42754</v>
      </c>
      <c r="Q511" s="112">
        <v>0.34722222222222227</v>
      </c>
      <c r="R511" s="419" t="s">
        <v>1719</v>
      </c>
      <c r="S511" s="250" t="s">
        <v>1719</v>
      </c>
      <c r="T511" s="250">
        <v>127.4</v>
      </c>
      <c r="U511" s="31">
        <v>183.4</v>
      </c>
      <c r="V511" s="250">
        <v>56</v>
      </c>
      <c r="W511" s="31">
        <v>46</v>
      </c>
      <c r="X511" s="31">
        <v>1217.391304347826</v>
      </c>
      <c r="Y511" s="281" t="str">
        <f t="shared" si="424"/>
        <v xml:space="preserve">  </v>
      </c>
      <c r="Z511" s="250" t="s">
        <v>1719</v>
      </c>
      <c r="AA511" s="275">
        <v>128.19999999999999</v>
      </c>
      <c r="AB511" s="275">
        <v>181.9</v>
      </c>
      <c r="AC511" s="275">
        <v>53.700000000000017</v>
      </c>
      <c r="AD511" s="275">
        <v>42</v>
      </c>
      <c r="AE511" s="275">
        <v>1278.5714285714289</v>
      </c>
      <c r="AF511" s="281" t="str">
        <f t="shared" si="425"/>
        <v xml:space="preserve">  </v>
      </c>
      <c r="AG511" s="250" t="s">
        <v>1719</v>
      </c>
      <c r="AH511" s="33">
        <v>127.7</v>
      </c>
      <c r="AI511" s="266">
        <v>198.1</v>
      </c>
      <c r="AJ511" s="33">
        <v>70.399999999999991</v>
      </c>
      <c r="AK511" s="33">
        <v>54</v>
      </c>
      <c r="AL511" s="33">
        <v>1303.7037037037035</v>
      </c>
      <c r="AM511" s="281" t="str">
        <f t="shared" si="423"/>
        <v xml:space="preserve">  </v>
      </c>
      <c r="AN511" s="33">
        <v>1266.5554788743195</v>
      </c>
      <c r="AO511" s="33">
        <v>44.393072162047055</v>
      </c>
      <c r="AP511" s="33">
        <v>3.5050238937422957</v>
      </c>
      <c r="AQ511" s="237">
        <v>3</v>
      </c>
      <c r="AR511" s="429" t="str">
        <f t="shared" si="426"/>
        <v xml:space="preserve">  </v>
      </c>
      <c r="AS511" s="498"/>
      <c r="AT511" s="662" t="s">
        <v>178</v>
      </c>
      <c r="AU511" s="662" t="s">
        <v>178</v>
      </c>
      <c r="AV511" s="662" t="s">
        <v>178</v>
      </c>
      <c r="AW511" s="661" t="s">
        <v>2720</v>
      </c>
      <c r="AX511" s="661" t="s">
        <v>2720</v>
      </c>
      <c r="AY511" s="10"/>
      <c r="AZ511" s="334"/>
      <c r="BA511" s="662" t="s">
        <v>178</v>
      </c>
      <c r="BB511" s="662" t="s">
        <v>178</v>
      </c>
      <c r="BC511" s="662" t="s">
        <v>178</v>
      </c>
      <c r="BD511" s="661" t="s">
        <v>2720</v>
      </c>
      <c r="BE511" s="661" t="s">
        <v>2720</v>
      </c>
      <c r="BF511" s="10"/>
      <c r="BG511" s="334"/>
      <c r="BH511" s="852" t="s">
        <v>178</v>
      </c>
      <c r="BI511" s="67" t="s">
        <v>1719</v>
      </c>
      <c r="BJ511" s="227">
        <v>11.241374355834754</v>
      </c>
      <c r="BK511" s="227"/>
      <c r="BL511" s="227">
        <v>0.13681230945258943</v>
      </c>
      <c r="BM511" s="227">
        <v>0.43410904383581222</v>
      </c>
      <c r="BN511" s="31" t="str">
        <f t="shared" si="431"/>
        <v xml:space="preserve">  </v>
      </c>
      <c r="BP511" s="417" t="s">
        <v>1719</v>
      </c>
      <c r="BQ511" s="716">
        <v>4.0252612499874954E-2</v>
      </c>
      <c r="BS511" s="715">
        <v>3.0888109207983035E-3</v>
      </c>
      <c r="BT511" s="715">
        <v>7.6404045802335131E-3</v>
      </c>
      <c r="BU511" s="31" t="str">
        <f t="shared" si="432"/>
        <v xml:space="preserve">  </v>
      </c>
      <c r="BV511" s="520"/>
      <c r="BW511" s="31">
        <f t="shared" si="433"/>
        <v>0.3580755450865501</v>
      </c>
      <c r="BX511" s="336"/>
      <c r="BY511" s="33">
        <v>493.20792988873899</v>
      </c>
      <c r="BZ511" s="31"/>
      <c r="CA511" s="31">
        <v>0.33428413469677903</v>
      </c>
      <c r="CB511" s="33">
        <v>2.6365548319720391</v>
      </c>
      <c r="CC511" s="31"/>
      <c r="CD511" s="336"/>
      <c r="CE511" s="457">
        <v>600.42704508194311</v>
      </c>
      <c r="CF511" s="457"/>
      <c r="CG511" s="457">
        <v>0.23374432182565055</v>
      </c>
      <c r="CH511" s="457">
        <v>1.8435805268307415</v>
      </c>
      <c r="CJ511" s="658"/>
      <c r="CK511" s="28">
        <v>0.87184575283072707</v>
      </c>
      <c r="CL511" s="227"/>
      <c r="CM511" s="227"/>
      <c r="CN511" s="227"/>
      <c r="CO511" s="31" t="str">
        <f t="shared" si="427"/>
        <v xml:space="preserve">  </v>
      </c>
      <c r="CP511" s="546"/>
      <c r="CQ511" s="28">
        <v>1.1147170696907158</v>
      </c>
      <c r="CR511" s="28"/>
      <c r="CU511" s="31" t="str">
        <f t="shared" si="428"/>
        <v xml:space="preserve">  </v>
      </c>
      <c r="CW511" s="336">
        <f t="shared" si="434"/>
        <v>0.17677042480387606</v>
      </c>
      <c r="CX511" s="227">
        <v>3.1154331947261871</v>
      </c>
      <c r="CY511" s="227"/>
      <c r="CZ511" s="227">
        <v>0.57225424489403509</v>
      </c>
      <c r="DA511" s="227">
        <v>0.13682092555331993</v>
      </c>
      <c r="DB511" s="675" t="str">
        <f t="shared" si="429"/>
        <v xml:space="preserve">  </v>
      </c>
      <c r="DC511" s="519"/>
      <c r="DD511" s="28">
        <v>4.0616017946059921</v>
      </c>
      <c r="DE511" s="28"/>
      <c r="DF511" s="28">
        <v>0.39731508051541631</v>
      </c>
      <c r="DG511" s="28">
        <v>9.4994519546949222E-2</v>
      </c>
      <c r="DH511" s="801" t="str">
        <f t="shared" si="430"/>
        <v xml:space="preserve">  </v>
      </c>
      <c r="DI511" s="335"/>
      <c r="DJ511" s="31">
        <f t="shared" si="435"/>
        <v>0.63166729606902039</v>
      </c>
      <c r="DK511" s="550">
        <f t="shared" si="436"/>
        <v>0.67645217314481332</v>
      </c>
      <c r="DL511" s="67"/>
    </row>
    <row r="512" spans="1:116" ht="15" x14ac:dyDescent="0.25">
      <c r="A512" s="536" t="s">
        <v>2520</v>
      </c>
      <c r="B512" s="417" t="s">
        <v>1937</v>
      </c>
      <c r="C512" s="419" t="s">
        <v>584</v>
      </c>
      <c r="D512" s="419">
        <v>9</v>
      </c>
      <c r="E512" s="213">
        <v>1701628</v>
      </c>
      <c r="F512" s="421">
        <v>1</v>
      </c>
      <c r="G512" s="420">
        <v>11451800</v>
      </c>
      <c r="H512" s="420">
        <v>201701201300</v>
      </c>
      <c r="I512" s="420"/>
      <c r="J512" s="420"/>
      <c r="K512" s="663" t="s">
        <v>1655</v>
      </c>
      <c r="L512" s="163" t="s">
        <v>1656</v>
      </c>
      <c r="M512" s="419"/>
      <c r="N512" s="419"/>
      <c r="O512" s="419"/>
      <c r="P512" s="117">
        <v>42755</v>
      </c>
      <c r="Q512" s="112">
        <v>0.54166666666666663</v>
      </c>
      <c r="R512" s="419" t="s">
        <v>1720</v>
      </c>
      <c r="S512" s="250" t="s">
        <v>1720</v>
      </c>
      <c r="T512" s="250">
        <v>130.19999999999999</v>
      </c>
      <c r="U512" s="31">
        <v>277.8</v>
      </c>
      <c r="V512" s="250">
        <v>147.60000000000002</v>
      </c>
      <c r="W512" s="31">
        <v>84</v>
      </c>
      <c r="X512" s="31">
        <v>1757.1428571428573</v>
      </c>
      <c r="Y512" s="281" t="str">
        <f t="shared" si="424"/>
        <v xml:space="preserve">  </v>
      </c>
      <c r="Z512" s="250" t="s">
        <v>1720</v>
      </c>
      <c r="AA512" s="275">
        <v>129.6</v>
      </c>
      <c r="AB512" s="275">
        <v>260.79999999999995</v>
      </c>
      <c r="AC512" s="275">
        <v>131.19999999999996</v>
      </c>
      <c r="AD512" s="275">
        <v>78</v>
      </c>
      <c r="AE512" s="275">
        <v>1682.0512820512815</v>
      </c>
      <c r="AF512" s="281" t="str">
        <f t="shared" si="425"/>
        <v xml:space="preserve">  </v>
      </c>
      <c r="AG512" s="250" t="s">
        <v>1720</v>
      </c>
      <c r="AH512" s="33">
        <v>128.5</v>
      </c>
      <c r="AI512" s="266">
        <v>275</v>
      </c>
      <c r="AJ512" s="33">
        <v>146.5</v>
      </c>
      <c r="AK512" s="33">
        <v>90</v>
      </c>
      <c r="AL512" s="33">
        <v>1627.7777777777778</v>
      </c>
      <c r="AM512" s="281" t="str">
        <f t="shared" si="423"/>
        <v xml:space="preserve">  </v>
      </c>
      <c r="AN512" s="33">
        <v>1688.9906389906391</v>
      </c>
      <c r="AO512" s="33">
        <v>64.961118723681054</v>
      </c>
      <c r="AP512" s="33">
        <v>3.8461503115554621</v>
      </c>
      <c r="AQ512" s="237">
        <v>3</v>
      </c>
      <c r="AR512" s="429" t="str">
        <f t="shared" si="426"/>
        <v xml:space="preserve">  </v>
      </c>
      <c r="AS512" s="498"/>
      <c r="AT512" s="662" t="s">
        <v>178</v>
      </c>
      <c r="AU512" s="662" t="s">
        <v>178</v>
      </c>
      <c r="AV512" s="662" t="s">
        <v>178</v>
      </c>
      <c r="AW512" s="661" t="s">
        <v>2720</v>
      </c>
      <c r="AX512" s="661" t="s">
        <v>2720</v>
      </c>
      <c r="AY512" s="10"/>
      <c r="AZ512" s="334"/>
      <c r="BA512" s="662" t="s">
        <v>178</v>
      </c>
      <c r="BB512" s="662" t="s">
        <v>178</v>
      </c>
      <c r="BC512" s="662" t="s">
        <v>178</v>
      </c>
      <c r="BD512" s="661" t="s">
        <v>2720</v>
      </c>
      <c r="BE512" s="661" t="s">
        <v>2720</v>
      </c>
      <c r="BF512" s="10"/>
      <c r="BG512" s="334"/>
      <c r="BH512" s="852" t="s">
        <v>178</v>
      </c>
      <c r="BI512" s="67" t="s">
        <v>1720</v>
      </c>
      <c r="BJ512" s="227">
        <v>7.2239551919353602</v>
      </c>
      <c r="BK512" s="227"/>
      <c r="BL512" s="227">
        <v>0.13681230945258943</v>
      </c>
      <c r="BM512" s="227">
        <v>0.43410904383581222</v>
      </c>
      <c r="BN512" s="31" t="str">
        <f t="shared" si="431"/>
        <v xml:space="preserve">  </v>
      </c>
      <c r="BP512" s="417" t="s">
        <v>1720</v>
      </c>
      <c r="BQ512" s="716">
        <v>3.097136713141236E-2</v>
      </c>
      <c r="BR512" s="716">
        <v>1.9745657045958532E-3</v>
      </c>
      <c r="BS512" s="715">
        <v>3.0888109207983035E-3</v>
      </c>
      <c r="BT512" s="715">
        <v>7.6404045802335131E-3</v>
      </c>
      <c r="BU512" s="31" t="str">
        <f t="shared" ref="BU512:BU543" si="437">IF(BQ512&lt;BS512,"&lt;MDL",IF(BQ512&lt;BT512,"E, &lt;RL",IF(BQ512&gt;BT512,"  ",)))</f>
        <v xml:space="preserve">  </v>
      </c>
      <c r="BV512" s="520"/>
      <c r="BW512" s="31">
        <f t="shared" ref="BW512:BW546" si="438">BQ512/BJ512*100</f>
        <v>0.42873144016712628</v>
      </c>
      <c r="BX512" s="336"/>
      <c r="BY512" s="33">
        <v>826.07725242046138</v>
      </c>
      <c r="BZ512" s="31"/>
      <c r="CA512" s="31">
        <v>0.33428413469677903</v>
      </c>
      <c r="CB512" s="33">
        <v>2.6365548319720391</v>
      </c>
      <c r="CC512" s="31"/>
      <c r="CD512" s="336"/>
      <c r="CE512" s="457">
        <v>1451.5357435388107</v>
      </c>
      <c r="CF512" s="457"/>
      <c r="CG512" s="457">
        <v>0.23374432182565055</v>
      </c>
      <c r="CH512" s="457">
        <v>1.8435805268307415</v>
      </c>
      <c r="CJ512" s="658"/>
      <c r="CK512" s="28">
        <v>0.71207612173088808</v>
      </c>
      <c r="CL512" s="227"/>
      <c r="CM512" s="227"/>
      <c r="CN512" s="227"/>
      <c r="CO512" s="31" t="str">
        <f t="shared" si="427"/>
        <v xml:space="preserve">  </v>
      </c>
      <c r="CP512" s="546"/>
      <c r="CQ512" s="28">
        <v>1.197748553475545</v>
      </c>
      <c r="CR512" s="28"/>
      <c r="CU512" s="31" t="str">
        <f t="shared" si="428"/>
        <v xml:space="preserve">  </v>
      </c>
      <c r="CW512" s="336">
        <f t="shared" si="434"/>
        <v>8.6199701013973881E-2</v>
      </c>
      <c r="CX512" s="227">
        <v>3.3354200180737705</v>
      </c>
      <c r="CY512" s="227"/>
      <c r="CZ512" s="227">
        <v>0.57225424489403509</v>
      </c>
      <c r="DA512" s="227">
        <v>0.13682092555331993</v>
      </c>
      <c r="DB512" s="675" t="str">
        <f t="shared" si="429"/>
        <v xml:space="preserve">  </v>
      </c>
      <c r="DC512" s="519"/>
      <c r="DD512" s="28">
        <v>5.4293225849756377</v>
      </c>
      <c r="DE512" s="28"/>
      <c r="DF512" s="28">
        <v>0.39731508051541631</v>
      </c>
      <c r="DG512" s="28">
        <v>9.4994519546949222E-2</v>
      </c>
      <c r="DH512" s="801" t="str">
        <f t="shared" si="430"/>
        <v xml:space="preserve">  </v>
      </c>
      <c r="DI512" s="335"/>
      <c r="DJ512" s="31">
        <f t="shared" si="435"/>
        <v>0.40376611367771814</v>
      </c>
      <c r="DK512" s="550">
        <f t="shared" si="436"/>
        <v>0.37403988218292678</v>
      </c>
      <c r="DL512" s="67"/>
    </row>
    <row r="513" spans="1:116" ht="15" x14ac:dyDescent="0.25">
      <c r="A513" s="536" t="s">
        <v>2521</v>
      </c>
      <c r="B513" s="417" t="s">
        <v>1938</v>
      </c>
      <c r="C513" s="419" t="s">
        <v>584</v>
      </c>
      <c r="D513" s="419">
        <v>9</v>
      </c>
      <c r="E513" s="213">
        <v>1701629</v>
      </c>
      <c r="F513" s="421">
        <v>1</v>
      </c>
      <c r="G513" s="420">
        <v>11451800</v>
      </c>
      <c r="H513" s="420">
        <v>201701221030</v>
      </c>
      <c r="I513" s="420"/>
      <c r="J513" s="420"/>
      <c r="K513" s="663" t="s">
        <v>1655</v>
      </c>
      <c r="L513" s="163" t="s">
        <v>1656</v>
      </c>
      <c r="M513" s="419"/>
      <c r="N513" s="419"/>
      <c r="O513" s="419"/>
      <c r="P513" s="117">
        <v>42757</v>
      </c>
      <c r="Q513" s="112">
        <v>0.4375</v>
      </c>
      <c r="R513" s="419" t="s">
        <v>1721</v>
      </c>
      <c r="S513" s="250" t="s">
        <v>1721</v>
      </c>
      <c r="T513" s="250">
        <v>128.9</v>
      </c>
      <c r="U513" s="31">
        <v>285.89999999999998</v>
      </c>
      <c r="V513" s="250">
        <v>156.99999999999997</v>
      </c>
      <c r="W513" s="31">
        <v>52</v>
      </c>
      <c r="X513" s="31">
        <v>3019.2307692307686</v>
      </c>
      <c r="Y513" s="281" t="str">
        <f t="shared" si="424"/>
        <v xml:space="preserve">  </v>
      </c>
      <c r="Z513" s="250" t="s">
        <v>1721</v>
      </c>
      <c r="AA513" s="275">
        <v>130</v>
      </c>
      <c r="AB513" s="275">
        <v>276.2</v>
      </c>
      <c r="AC513" s="275">
        <v>146.19999999999999</v>
      </c>
      <c r="AD513" s="275">
        <v>50</v>
      </c>
      <c r="AE513" s="275">
        <v>2923.9999999999995</v>
      </c>
      <c r="AF513" s="281" t="str">
        <f t="shared" si="425"/>
        <v xml:space="preserve">  </v>
      </c>
      <c r="AG513" s="250" t="s">
        <v>1721</v>
      </c>
      <c r="AH513" s="33">
        <v>129</v>
      </c>
      <c r="AI513" s="266">
        <v>277.60000000000002</v>
      </c>
      <c r="AJ513" s="33">
        <v>148.60000000000002</v>
      </c>
      <c r="AK513" s="33">
        <v>52</v>
      </c>
      <c r="AL513" s="33">
        <v>2857.6923076923081</v>
      </c>
      <c r="AM513" s="281" t="str">
        <f t="shared" si="423"/>
        <v xml:space="preserve">  </v>
      </c>
      <c r="AN513" s="33">
        <v>2933.6410256410254</v>
      </c>
      <c r="AO513" s="33">
        <v>81.199634670430385</v>
      </c>
      <c r="AP513" s="33">
        <v>2.7678790268038189</v>
      </c>
      <c r="AQ513" s="237">
        <v>3</v>
      </c>
      <c r="AR513" s="429" t="str">
        <f t="shared" si="426"/>
        <v xml:space="preserve">  </v>
      </c>
      <c r="AS513" s="498"/>
      <c r="AT513" s="662" t="s">
        <v>178</v>
      </c>
      <c r="AU513" s="662" t="s">
        <v>178</v>
      </c>
      <c r="AV513" s="662" t="s">
        <v>178</v>
      </c>
      <c r="AW513" s="661" t="s">
        <v>2720</v>
      </c>
      <c r="AX513" s="661" t="s">
        <v>2720</v>
      </c>
      <c r="AY513" s="10"/>
      <c r="AZ513" s="334"/>
      <c r="BA513" s="662" t="s">
        <v>178</v>
      </c>
      <c r="BB513" s="662" t="s">
        <v>178</v>
      </c>
      <c r="BC513" s="662" t="s">
        <v>178</v>
      </c>
      <c r="BD513" s="661" t="s">
        <v>2720</v>
      </c>
      <c r="BE513" s="661" t="s">
        <v>2720</v>
      </c>
      <c r="BF513" s="10"/>
      <c r="BG513" s="334"/>
      <c r="BH513" s="852" t="s">
        <v>178</v>
      </c>
      <c r="BI513" s="67" t="s">
        <v>1721</v>
      </c>
      <c r="BJ513" s="227">
        <v>8.1665553904475665</v>
      </c>
      <c r="BK513" s="227"/>
      <c r="BL513" s="227">
        <v>0.13681230945258943</v>
      </c>
      <c r="BM513" s="227">
        <v>0.43410904383581222</v>
      </c>
      <c r="BN513" s="31" t="str">
        <f t="shared" si="431"/>
        <v xml:space="preserve">  </v>
      </c>
      <c r="BP513" s="417" t="s">
        <v>1721</v>
      </c>
      <c r="BQ513" s="716">
        <v>2.9304617012103473E-2</v>
      </c>
      <c r="BS513" s="715">
        <v>3.0888109207983035E-3</v>
      </c>
      <c r="BT513" s="715">
        <v>7.6404045802335131E-3</v>
      </c>
      <c r="BU513" s="31" t="str">
        <f t="shared" si="437"/>
        <v xml:space="preserve">  </v>
      </c>
      <c r="BV513" s="520"/>
      <c r="BW513" s="31">
        <f t="shared" si="438"/>
        <v>0.35883693443604303</v>
      </c>
      <c r="BX513" s="336"/>
      <c r="BY513" s="33">
        <v>301.17476637921925</v>
      </c>
      <c r="BZ513" s="31"/>
      <c r="CA513" s="31">
        <v>0.33428413469677903</v>
      </c>
      <c r="CB513" s="33">
        <v>2.6365548319720391</v>
      </c>
      <c r="CC513" s="31"/>
      <c r="CD513" s="336"/>
      <c r="CE513" s="457">
        <v>909.31612156802726</v>
      </c>
      <c r="CF513" s="457"/>
      <c r="CG513" s="457">
        <v>0.23374432182565055</v>
      </c>
      <c r="CH513" s="457">
        <v>1.8435805268307415</v>
      </c>
      <c r="CJ513" s="658"/>
      <c r="CK513" s="28">
        <v>0.74508593954443425</v>
      </c>
      <c r="CL513" s="227"/>
      <c r="CM513" s="227"/>
      <c r="CN513" s="227"/>
      <c r="CO513" s="31" t="str">
        <f t="shared" si="427"/>
        <v xml:space="preserve">  </v>
      </c>
      <c r="CP513" s="546"/>
      <c r="CQ513" s="28">
        <v>2.1786312872279257</v>
      </c>
      <c r="CR513" s="28"/>
      <c r="CU513" s="31" t="str">
        <f t="shared" si="428"/>
        <v xml:space="preserve">  </v>
      </c>
      <c r="CW513" s="336">
        <f t="shared" ref="CW513:CW546" si="439">CK513/BY513*100</f>
        <v>0.2473932157404819</v>
      </c>
      <c r="CX513" s="227">
        <v>3.8923948714277832</v>
      </c>
      <c r="CY513" s="227"/>
      <c r="CZ513" s="227">
        <v>0.57225424489403509</v>
      </c>
      <c r="DA513" s="227">
        <v>0.13682092555331993</v>
      </c>
      <c r="DB513" s="675" t="str">
        <f t="shared" si="429"/>
        <v xml:space="preserve">  </v>
      </c>
      <c r="DC513" s="519"/>
      <c r="DD513" s="28">
        <v>11.123266882580166</v>
      </c>
      <c r="DE513" s="28"/>
      <c r="DF513" s="28">
        <v>0.39731508051541631</v>
      </c>
      <c r="DG513" s="28">
        <v>9.4994519546949222E-2</v>
      </c>
      <c r="DH513" s="801" t="str">
        <f t="shared" si="430"/>
        <v xml:space="preserve">  </v>
      </c>
      <c r="DI513" s="335"/>
      <c r="DJ513" s="31">
        <f t="shared" si="435"/>
        <v>1.292404047730459</v>
      </c>
      <c r="DK513" s="550">
        <f t="shared" si="436"/>
        <v>1.2232563152404221</v>
      </c>
      <c r="DL513" s="67"/>
    </row>
    <row r="514" spans="1:116" ht="15" x14ac:dyDescent="0.25">
      <c r="A514" s="536" t="s">
        <v>2522</v>
      </c>
      <c r="B514" s="417" t="s">
        <v>1939</v>
      </c>
      <c r="C514" s="419" t="s">
        <v>584</v>
      </c>
      <c r="D514" s="419">
        <v>9</v>
      </c>
      <c r="E514" s="213">
        <v>1701630</v>
      </c>
      <c r="F514" s="421">
        <v>1</v>
      </c>
      <c r="G514" s="420">
        <v>11451800</v>
      </c>
      <c r="H514" s="420">
        <v>201701221110</v>
      </c>
      <c r="I514" s="420"/>
      <c r="J514" s="420"/>
      <c r="K514" s="663" t="s">
        <v>1655</v>
      </c>
      <c r="L514" s="163" t="s">
        <v>1656</v>
      </c>
      <c r="M514" s="419"/>
      <c r="N514" s="419"/>
      <c r="O514" s="419"/>
      <c r="P514" s="117">
        <v>42757</v>
      </c>
      <c r="Q514" s="112">
        <v>0.46527777777777773</v>
      </c>
      <c r="R514" s="419" t="s">
        <v>1722</v>
      </c>
      <c r="S514" s="250" t="s">
        <v>1722</v>
      </c>
      <c r="T514" s="250">
        <v>127.2</v>
      </c>
      <c r="U514" s="31">
        <v>295.8</v>
      </c>
      <c r="V514" s="250">
        <v>168.60000000000002</v>
      </c>
      <c r="W514" s="31">
        <v>52</v>
      </c>
      <c r="X514" s="31">
        <v>3242.3076923076928</v>
      </c>
      <c r="Y514" s="281" t="str">
        <f t="shared" si="424"/>
        <v xml:space="preserve">  </v>
      </c>
      <c r="Z514" s="250" t="s">
        <v>1722</v>
      </c>
      <c r="AA514" s="275">
        <v>126.5</v>
      </c>
      <c r="AB514" s="275">
        <v>291.5</v>
      </c>
      <c r="AC514" s="275">
        <v>165</v>
      </c>
      <c r="AD514" s="275">
        <v>54</v>
      </c>
      <c r="AE514" s="275">
        <v>3055.5555555555557</v>
      </c>
      <c r="AF514" s="281" t="str">
        <f t="shared" si="425"/>
        <v xml:space="preserve">  </v>
      </c>
      <c r="AG514" s="250" t="s">
        <v>1722</v>
      </c>
      <c r="AH514" s="33">
        <v>126.3</v>
      </c>
      <c r="AI514" s="266">
        <v>291.5</v>
      </c>
      <c r="AJ514" s="33">
        <v>165.2</v>
      </c>
      <c r="AK514" s="33">
        <v>52</v>
      </c>
      <c r="AL514" s="33">
        <v>3176.9230769230767</v>
      </c>
      <c r="AM514" s="281" t="str">
        <f t="shared" si="423"/>
        <v xml:space="preserve">  </v>
      </c>
      <c r="AN514" s="33">
        <v>3158.2621082621081</v>
      </c>
      <c r="AO514" s="33">
        <v>94.764254647501275</v>
      </c>
      <c r="AP514" s="33">
        <v>3.0005190006109741</v>
      </c>
      <c r="AQ514" s="237">
        <v>3</v>
      </c>
      <c r="AR514" s="429" t="str">
        <f t="shared" si="426"/>
        <v xml:space="preserve">  </v>
      </c>
      <c r="AS514" s="498"/>
      <c r="AT514" s="662" t="s">
        <v>178</v>
      </c>
      <c r="AU514" s="662" t="s">
        <v>178</v>
      </c>
      <c r="AV514" s="662" t="s">
        <v>178</v>
      </c>
      <c r="AW514" s="661" t="s">
        <v>2720</v>
      </c>
      <c r="AX514" s="661" t="s">
        <v>2720</v>
      </c>
      <c r="AY514" s="10"/>
      <c r="AZ514" s="334"/>
      <c r="BA514" s="662" t="s">
        <v>178</v>
      </c>
      <c r="BB514" s="662" t="s">
        <v>178</v>
      </c>
      <c r="BC514" s="662" t="s">
        <v>178</v>
      </c>
      <c r="BD514" s="661" t="s">
        <v>2720</v>
      </c>
      <c r="BE514" s="661" t="s">
        <v>2720</v>
      </c>
      <c r="BF514" s="10"/>
      <c r="BG514" s="334"/>
      <c r="BH514" s="852" t="s">
        <v>178</v>
      </c>
      <c r="BI514" s="67" t="s">
        <v>1722</v>
      </c>
      <c r="BJ514" s="227">
        <v>8.0931252169638306</v>
      </c>
      <c r="BK514" s="227"/>
      <c r="BL514" s="227">
        <v>0.13681230945258943</v>
      </c>
      <c r="BM514" s="227">
        <v>0.43410904383581222</v>
      </c>
      <c r="BN514" s="31" t="str">
        <f t="shared" si="431"/>
        <v xml:space="preserve">  </v>
      </c>
      <c r="BP514" s="417" t="s">
        <v>1722</v>
      </c>
      <c r="BQ514" s="716">
        <v>3.0725769226460142E-2</v>
      </c>
      <c r="BS514" s="715">
        <v>3.0888109207983035E-3</v>
      </c>
      <c r="BT514" s="715">
        <v>7.6404045802335131E-3</v>
      </c>
      <c r="BU514" s="31" t="str">
        <f t="shared" si="437"/>
        <v xml:space="preserve">  </v>
      </c>
      <c r="BV514" s="520"/>
      <c r="BW514" s="31">
        <f t="shared" si="438"/>
        <v>0.37965271020466235</v>
      </c>
      <c r="BX514" s="336"/>
      <c r="BY514" s="33">
        <v>258.4173603024953</v>
      </c>
      <c r="BZ514" s="31"/>
      <c r="CA514" s="31">
        <v>0.33428413469677903</v>
      </c>
      <c r="CB514" s="33">
        <v>2.6365548319720391</v>
      </c>
      <c r="CC514" s="31"/>
      <c r="CD514" s="336"/>
      <c r="CE514" s="457">
        <v>837.86859513462912</v>
      </c>
      <c r="CF514" s="457"/>
      <c r="CG514" s="457">
        <v>0.23374432182565055</v>
      </c>
      <c r="CH514" s="457">
        <v>1.8435805268307415</v>
      </c>
      <c r="CJ514" s="658"/>
      <c r="CK514" s="28">
        <v>0.48968681738548303</v>
      </c>
      <c r="CL514" s="227"/>
      <c r="CM514" s="227"/>
      <c r="CN514" s="227"/>
      <c r="CO514" s="31" t="str">
        <f t="shared" si="427"/>
        <v xml:space="preserve">  </v>
      </c>
      <c r="CP514" s="546"/>
      <c r="CQ514" s="28">
        <v>1.4962652753445314</v>
      </c>
      <c r="CR514" s="28"/>
      <c r="CU514" s="31" t="str">
        <f t="shared" si="428"/>
        <v xml:space="preserve">  </v>
      </c>
      <c r="CW514" s="336">
        <f t="shared" si="439"/>
        <v>0.18949455129959958</v>
      </c>
      <c r="CX514" s="227">
        <v>3.7235733328442007</v>
      </c>
      <c r="CY514" s="227"/>
      <c r="CZ514" s="227">
        <v>0.57225424489403509</v>
      </c>
      <c r="DA514" s="227">
        <v>0.13682092555331993</v>
      </c>
      <c r="DB514" s="675" t="str">
        <f t="shared" si="429"/>
        <v xml:space="preserve">  </v>
      </c>
      <c r="DC514" s="519"/>
      <c r="DD514" s="28">
        <v>11.829506049728113</v>
      </c>
      <c r="DE514" s="28"/>
      <c r="DF514" s="28">
        <v>0.39731508051541631</v>
      </c>
      <c r="DG514" s="28">
        <v>9.4994519546949222E-2</v>
      </c>
      <c r="DH514" s="801" t="str">
        <f t="shared" si="430"/>
        <v xml:space="preserve">  </v>
      </c>
      <c r="DI514" s="335"/>
      <c r="DJ514" s="31">
        <f t="shared" si="435"/>
        <v>1.4409145455574277</v>
      </c>
      <c r="DK514" s="550">
        <f t="shared" si="436"/>
        <v>1.411856956856981</v>
      </c>
      <c r="DL514" s="67"/>
    </row>
    <row r="515" spans="1:116" ht="15" x14ac:dyDescent="0.25">
      <c r="A515" s="536" t="s">
        <v>2523</v>
      </c>
      <c r="B515" s="417" t="s">
        <v>1940</v>
      </c>
      <c r="C515" s="419" t="s">
        <v>584</v>
      </c>
      <c r="D515" s="419">
        <v>9</v>
      </c>
      <c r="E515" s="213">
        <v>1701631</v>
      </c>
      <c r="F515" s="421">
        <v>1</v>
      </c>
      <c r="G515" s="420">
        <v>11451800</v>
      </c>
      <c r="H515" s="420">
        <v>201701221120</v>
      </c>
      <c r="I515" s="420"/>
      <c r="J515" s="420"/>
      <c r="K515" s="663" t="s">
        <v>1655</v>
      </c>
      <c r="L515" s="163" t="s">
        <v>1656</v>
      </c>
      <c r="M515" s="419"/>
      <c r="N515" s="419"/>
      <c r="O515" s="419"/>
      <c r="P515" s="117">
        <v>42757</v>
      </c>
      <c r="Q515" s="112">
        <v>0.47222222222222227</v>
      </c>
      <c r="R515" s="419" t="s">
        <v>1723</v>
      </c>
      <c r="S515" s="250" t="s">
        <v>1723</v>
      </c>
      <c r="T515" s="250">
        <v>126.1</v>
      </c>
      <c r="U515" s="31">
        <v>293.3</v>
      </c>
      <c r="V515" s="250">
        <v>167.20000000000002</v>
      </c>
      <c r="W515" s="31">
        <v>54</v>
      </c>
      <c r="X515" s="31">
        <v>3096.2962962962965</v>
      </c>
      <c r="Y515" s="281" t="str">
        <f t="shared" si="424"/>
        <v xml:space="preserve">  </v>
      </c>
      <c r="Z515" s="250" t="s">
        <v>1723</v>
      </c>
      <c r="AA515" s="275">
        <v>128.4</v>
      </c>
      <c r="AB515" s="275">
        <v>290.10000000000002</v>
      </c>
      <c r="AC515" s="275">
        <v>161.70000000000002</v>
      </c>
      <c r="AD515" s="275">
        <v>50</v>
      </c>
      <c r="AE515" s="275">
        <v>3234</v>
      </c>
      <c r="AF515" s="281" t="str">
        <f t="shared" si="425"/>
        <v xml:space="preserve">  </v>
      </c>
      <c r="AG515" s="250" t="s">
        <v>1723</v>
      </c>
      <c r="AH515" s="33">
        <v>128.30000000000001</v>
      </c>
      <c r="AI515" s="266">
        <v>257.7</v>
      </c>
      <c r="AJ515" s="33">
        <v>129.39999999999998</v>
      </c>
      <c r="AK515" s="33">
        <v>40</v>
      </c>
      <c r="AL515" s="33">
        <v>3234.9999999999995</v>
      </c>
      <c r="AM515" s="281" t="str">
        <f t="shared" si="423"/>
        <v xml:space="preserve">  </v>
      </c>
      <c r="AN515" s="33">
        <v>3188.4320987654319</v>
      </c>
      <c r="AO515" s="33">
        <v>79.793512095117521</v>
      </c>
      <c r="AP515" s="33">
        <v>2.5025940532343074</v>
      </c>
      <c r="AQ515" s="237">
        <v>3</v>
      </c>
      <c r="AR515" s="429" t="str">
        <f t="shared" si="426"/>
        <v xml:space="preserve">  </v>
      </c>
      <c r="AS515" s="498"/>
      <c r="AT515" s="662" t="s">
        <v>178</v>
      </c>
      <c r="AU515" s="662" t="s">
        <v>178</v>
      </c>
      <c r="AV515" s="662" t="s">
        <v>178</v>
      </c>
      <c r="AW515" s="661" t="s">
        <v>2720</v>
      </c>
      <c r="AX515" s="661" t="s">
        <v>2720</v>
      </c>
      <c r="AY515" s="10"/>
      <c r="AZ515" s="334"/>
      <c r="BA515" s="662" t="s">
        <v>178</v>
      </c>
      <c r="BB515" s="662" t="s">
        <v>178</v>
      </c>
      <c r="BC515" s="662" t="s">
        <v>178</v>
      </c>
      <c r="BD515" s="661" t="s">
        <v>2720</v>
      </c>
      <c r="BE515" s="661" t="s">
        <v>2720</v>
      </c>
      <c r="BF515" s="10"/>
      <c r="BG515" s="334"/>
      <c r="BH515" s="852" t="s">
        <v>178</v>
      </c>
      <c r="BI515" s="67" t="s">
        <v>1723</v>
      </c>
      <c r="BJ515" s="227">
        <v>8.4637395963892654</v>
      </c>
      <c r="BK515" s="227"/>
      <c r="BL515" s="227">
        <v>0.13681230945258943</v>
      </c>
      <c r="BM515" s="227">
        <v>0.43410904383581222</v>
      </c>
      <c r="BN515" s="31" t="str">
        <f t="shared" si="431"/>
        <v xml:space="preserve">  </v>
      </c>
      <c r="BP515" s="417" t="s">
        <v>1723</v>
      </c>
      <c r="BQ515" s="716">
        <v>3.1549902966666252E-2</v>
      </c>
      <c r="BS515" s="715">
        <v>3.0888109207983035E-3</v>
      </c>
      <c r="BT515" s="715">
        <v>7.6404045802335131E-3</v>
      </c>
      <c r="BU515" s="31" t="str">
        <f t="shared" si="437"/>
        <v xml:space="preserve">  </v>
      </c>
      <c r="BV515" s="520"/>
      <c r="BW515" s="31">
        <f t="shared" si="438"/>
        <v>0.37276552057586726</v>
      </c>
      <c r="BX515" s="336"/>
      <c r="BY515" s="33">
        <v>289.34145194776602</v>
      </c>
      <c r="BZ515" s="31"/>
      <c r="CA515" s="31">
        <v>0.33428413469677903</v>
      </c>
      <c r="CB515" s="33">
        <v>2.6365548319720391</v>
      </c>
      <c r="CC515" s="31"/>
      <c r="CD515" s="336"/>
      <c r="CE515" s="457">
        <v>895.88686603086069</v>
      </c>
      <c r="CF515" s="457"/>
      <c r="CG515" s="457">
        <v>0.23374432182565055</v>
      </c>
      <c r="CH515" s="457">
        <v>1.8435805268307415</v>
      </c>
      <c r="CJ515" s="658"/>
      <c r="CK515" s="28">
        <v>0.76484906303748013</v>
      </c>
      <c r="CL515" s="227"/>
      <c r="CM515" s="227"/>
      <c r="CN515" s="227"/>
      <c r="CO515" s="31" t="str">
        <f t="shared" si="427"/>
        <v xml:space="preserve">  </v>
      </c>
      <c r="CP515" s="546"/>
      <c r="CQ515" s="28">
        <v>2.4735218698632107</v>
      </c>
      <c r="CR515" s="28"/>
      <c r="CU515" s="31" t="str">
        <f t="shared" si="428"/>
        <v xml:space="preserve">  </v>
      </c>
      <c r="CW515" s="336">
        <f t="shared" si="439"/>
        <v>0.26434133716020619</v>
      </c>
      <c r="CX515" s="227">
        <v>3.6342875912052608</v>
      </c>
      <c r="CY515" s="227"/>
      <c r="CZ515" s="227">
        <v>0.57225424489403509</v>
      </c>
      <c r="DA515" s="227">
        <v>0.13682092555331993</v>
      </c>
      <c r="DB515" s="675" t="str">
        <f t="shared" si="429"/>
        <v xml:space="preserve">  </v>
      </c>
      <c r="DC515" s="519"/>
      <c r="DD515" s="28">
        <v>11.756920357549017</v>
      </c>
      <c r="DE515" s="28"/>
      <c r="DF515" s="28">
        <v>0.39731508051541631</v>
      </c>
      <c r="DG515" s="28">
        <v>9.4994519546949222E-2</v>
      </c>
      <c r="DH515" s="801" t="str">
        <f t="shared" si="430"/>
        <v xml:space="preserve">  </v>
      </c>
      <c r="DI515" s="335"/>
      <c r="DJ515" s="31">
        <f t="shared" si="435"/>
        <v>1.2560549367331399</v>
      </c>
      <c r="DK515" s="550">
        <f t="shared" si="436"/>
        <v>1.3123219910162212</v>
      </c>
      <c r="DL515" s="67"/>
    </row>
    <row r="516" spans="1:116" ht="15" x14ac:dyDescent="0.25">
      <c r="A516" s="536" t="s">
        <v>2524</v>
      </c>
      <c r="B516" s="417" t="s">
        <v>1941</v>
      </c>
      <c r="C516" s="419" t="s">
        <v>584</v>
      </c>
      <c r="D516" s="419">
        <v>9</v>
      </c>
      <c r="E516" s="213">
        <v>1701632</v>
      </c>
      <c r="F516" s="421">
        <v>1</v>
      </c>
      <c r="G516" s="420">
        <v>11451800</v>
      </c>
      <c r="H516" s="420">
        <v>201701221210</v>
      </c>
      <c r="I516" s="420"/>
      <c r="J516" s="420"/>
      <c r="K516" s="663" t="s">
        <v>1655</v>
      </c>
      <c r="L516" s="163" t="s">
        <v>1656</v>
      </c>
      <c r="M516" s="419"/>
      <c r="N516" s="419"/>
      <c r="O516" s="419"/>
      <c r="P516" s="117">
        <v>42757</v>
      </c>
      <c r="Q516" s="112">
        <v>0.50694444444444442</v>
      </c>
      <c r="R516" s="419" t="s">
        <v>1724</v>
      </c>
      <c r="S516" s="250" t="s">
        <v>1724</v>
      </c>
      <c r="T516" s="250">
        <v>128.69999999999999</v>
      </c>
      <c r="U516" s="31">
        <v>230.7</v>
      </c>
      <c r="V516" s="250">
        <v>102</v>
      </c>
      <c r="W516" s="31">
        <v>42</v>
      </c>
      <c r="X516" s="31">
        <v>2428.5714285714284</v>
      </c>
      <c r="Y516" s="281" t="str">
        <f t="shared" si="424"/>
        <v xml:space="preserve">  </v>
      </c>
      <c r="Z516" s="250" t="s">
        <v>1724</v>
      </c>
      <c r="AA516" s="275">
        <v>128.9</v>
      </c>
      <c r="AB516" s="275">
        <v>216</v>
      </c>
      <c r="AC516" s="275">
        <v>87.1</v>
      </c>
      <c r="AD516" s="275">
        <v>38</v>
      </c>
      <c r="AE516" s="275">
        <v>2292.1052631578946</v>
      </c>
      <c r="AF516" s="281" t="str">
        <f t="shared" si="425"/>
        <v xml:space="preserve">  </v>
      </c>
      <c r="AG516" s="250" t="s">
        <v>1724</v>
      </c>
      <c r="AH516" s="275">
        <v>126.5</v>
      </c>
      <c r="AI516" s="275">
        <v>224.70000000000002</v>
      </c>
      <c r="AJ516" s="275">
        <v>98.200000000000017</v>
      </c>
      <c r="AK516" s="275">
        <v>40</v>
      </c>
      <c r="AL516" s="33">
        <v>2455</v>
      </c>
      <c r="AM516" s="281" t="str">
        <f t="shared" si="423"/>
        <v xml:space="preserve">  </v>
      </c>
      <c r="AN516" s="33">
        <v>2391.8922305764409</v>
      </c>
      <c r="AO516" s="33">
        <v>87.422517104469961</v>
      </c>
      <c r="AP516" s="33">
        <v>3.6549521749732561</v>
      </c>
      <c r="AQ516" s="237">
        <v>3</v>
      </c>
      <c r="AR516" s="429" t="str">
        <f t="shared" si="426"/>
        <v xml:space="preserve">  </v>
      </c>
      <c r="AS516" s="519"/>
      <c r="AT516" s="662" t="s">
        <v>178</v>
      </c>
      <c r="AU516" s="662" t="s">
        <v>178</v>
      </c>
      <c r="AV516" s="662" t="s">
        <v>178</v>
      </c>
      <c r="AW516" s="661" t="s">
        <v>2720</v>
      </c>
      <c r="AX516" s="661" t="s">
        <v>2720</v>
      </c>
      <c r="AY516" s="10"/>
      <c r="AZ516" s="334"/>
      <c r="BA516" s="662" t="s">
        <v>178</v>
      </c>
      <c r="BB516" s="662" t="s">
        <v>178</v>
      </c>
      <c r="BC516" s="662" t="s">
        <v>178</v>
      </c>
      <c r="BD516" s="661" t="s">
        <v>2720</v>
      </c>
      <c r="BE516" s="661" t="s">
        <v>2720</v>
      </c>
      <c r="BF516" s="10"/>
      <c r="BG516" s="334"/>
      <c r="BH516" s="852" t="s">
        <v>178</v>
      </c>
      <c r="BI516" s="67" t="s">
        <v>1724</v>
      </c>
      <c r="BJ516" s="227">
        <v>9.1034467612730854</v>
      </c>
      <c r="BK516" s="227"/>
      <c r="BL516" s="227">
        <v>0.13681230945258943</v>
      </c>
      <c r="BM516" s="227">
        <v>0.43410904383581222</v>
      </c>
      <c r="BN516" s="31" t="str">
        <f t="shared" si="431"/>
        <v xml:space="preserve">  </v>
      </c>
      <c r="BP516" s="417" t="s">
        <v>1724</v>
      </c>
      <c r="BQ516" s="716">
        <v>3.1007954679560478E-2</v>
      </c>
      <c r="BS516" s="715">
        <v>2.9967397040197032E-3</v>
      </c>
      <c r="BT516" s="715">
        <v>7.8281429121312401E-3</v>
      </c>
      <c r="BU516" s="31" t="str">
        <f t="shared" si="437"/>
        <v xml:space="preserve">  </v>
      </c>
      <c r="BV516" s="520"/>
      <c r="BW516" s="31">
        <f t="shared" si="438"/>
        <v>0.3406177406504009</v>
      </c>
      <c r="BX516" s="336"/>
      <c r="BY516" s="33">
        <v>279.82505381393503</v>
      </c>
      <c r="BZ516" s="31"/>
      <c r="CA516" s="31">
        <v>0.33428413469677903</v>
      </c>
      <c r="CB516" s="33">
        <v>2.6365548319720391</v>
      </c>
      <c r="CC516" s="31"/>
      <c r="CD516" s="336"/>
      <c r="CE516" s="457">
        <v>679.57513069098491</v>
      </c>
      <c r="CF516" s="457"/>
      <c r="CG516" s="457">
        <v>0.23374432182565055</v>
      </c>
      <c r="CH516" s="457">
        <v>1.8435805268307415</v>
      </c>
      <c r="CJ516" s="658"/>
      <c r="CK516" s="28">
        <v>0.57838279219511546</v>
      </c>
      <c r="CL516" s="227"/>
      <c r="CM516" s="227"/>
      <c r="CN516" s="227"/>
      <c r="CO516" s="31" t="str">
        <f t="shared" si="427"/>
        <v xml:space="preserve">  </v>
      </c>
      <c r="CP516" s="546"/>
      <c r="CQ516" s="28">
        <v>1.3257142421103827</v>
      </c>
      <c r="CR516" s="28"/>
      <c r="CU516" s="31" t="str">
        <f t="shared" si="428"/>
        <v xml:space="preserve">  </v>
      </c>
      <c r="CW516" s="336">
        <f t="shared" si="439"/>
        <v>0.20669442721869408</v>
      </c>
      <c r="CX516" s="227">
        <v>3.7085946760959736</v>
      </c>
      <c r="CY516" s="227"/>
      <c r="CZ516" s="227">
        <v>0.57225424489403509</v>
      </c>
      <c r="DA516" s="227">
        <v>0.13682092555331993</v>
      </c>
      <c r="DB516" s="675" t="str">
        <f t="shared" si="429"/>
        <v xml:space="preserve">  </v>
      </c>
      <c r="DC516" s="519"/>
      <c r="DD516" s="28">
        <v>9.1045999298156168</v>
      </c>
      <c r="DE516" s="28"/>
      <c r="DF516" s="28">
        <v>0.39731508051541631</v>
      </c>
      <c r="DG516" s="28">
        <v>9.4994519546949222E-2</v>
      </c>
      <c r="DH516" s="801" t="str">
        <f t="shared" si="430"/>
        <v xml:space="preserve">  </v>
      </c>
      <c r="DI516" s="335"/>
      <c r="DJ516" s="31">
        <f t="shared" si="435"/>
        <v>1.3253261727457546</v>
      </c>
      <c r="DK516" s="550">
        <f t="shared" si="436"/>
        <v>1.339748839919753</v>
      </c>
      <c r="DL516" s="67"/>
    </row>
    <row r="517" spans="1:116" ht="15" x14ac:dyDescent="0.25">
      <c r="A517" s="536" t="s">
        <v>2525</v>
      </c>
      <c r="B517" s="417" t="s">
        <v>1942</v>
      </c>
      <c r="C517" s="419" t="s">
        <v>584</v>
      </c>
      <c r="D517" s="419">
        <v>9</v>
      </c>
      <c r="E517" s="213">
        <v>1702013</v>
      </c>
      <c r="F517" s="421">
        <v>1</v>
      </c>
      <c r="G517" s="420">
        <v>11451800</v>
      </c>
      <c r="H517" s="420">
        <v>201701251330</v>
      </c>
      <c r="I517" s="420"/>
      <c r="J517" s="420"/>
      <c r="K517" s="663" t="s">
        <v>1655</v>
      </c>
      <c r="L517" s="163" t="s">
        <v>1656</v>
      </c>
      <c r="M517" s="419"/>
      <c r="N517" s="419"/>
      <c r="O517" s="419"/>
      <c r="P517" s="117">
        <v>42760</v>
      </c>
      <c r="Q517" s="112">
        <v>0.5625</v>
      </c>
      <c r="R517" s="419" t="s">
        <v>1725</v>
      </c>
      <c r="S517" s="250" t="s">
        <v>1725</v>
      </c>
      <c r="T517" s="250">
        <v>125.8</v>
      </c>
      <c r="U517" s="31">
        <v>192.8</v>
      </c>
      <c r="V517" s="250">
        <v>67.000000000000014</v>
      </c>
      <c r="W517" s="31">
        <v>166</v>
      </c>
      <c r="X517" s="31">
        <v>403.61445783132535</v>
      </c>
      <c r="Y517" s="281" t="str">
        <f t="shared" si="424"/>
        <v xml:space="preserve">  </v>
      </c>
      <c r="Z517" s="250" t="s">
        <v>1725</v>
      </c>
      <c r="AA517" s="275">
        <v>126.7</v>
      </c>
      <c r="AB517" s="275">
        <v>191.20000000000002</v>
      </c>
      <c r="AC517" s="275">
        <v>64.500000000000014</v>
      </c>
      <c r="AD517" s="275">
        <v>160</v>
      </c>
      <c r="AE517" s="275">
        <v>403.12500000000006</v>
      </c>
      <c r="AF517" s="281" t="str">
        <f t="shared" si="425"/>
        <v xml:space="preserve">  </v>
      </c>
      <c r="AG517" s="250" t="s">
        <v>1725</v>
      </c>
      <c r="AH517" s="275">
        <v>129.19999999999999</v>
      </c>
      <c r="AI517" s="275">
        <v>194.6</v>
      </c>
      <c r="AJ517" s="275">
        <v>65.400000000000006</v>
      </c>
      <c r="AK517" s="275">
        <v>158</v>
      </c>
      <c r="AL517" s="33">
        <v>413.92405063291142</v>
      </c>
      <c r="AM517" s="281" t="str">
        <f t="shared" si="423"/>
        <v xml:space="preserve">  </v>
      </c>
      <c r="AN517" s="33">
        <v>406.88783615474557</v>
      </c>
      <c r="AO517" s="33">
        <v>6.0984529086665917</v>
      </c>
      <c r="AP517" s="33">
        <v>1.4988044288321409</v>
      </c>
      <c r="AQ517" s="237">
        <v>3</v>
      </c>
      <c r="AR517" s="429" t="str">
        <f t="shared" si="426"/>
        <v xml:space="preserve">  </v>
      </c>
      <c r="AS517" s="519"/>
      <c r="AT517" s="662" t="s">
        <v>178</v>
      </c>
      <c r="AU517" s="662" t="s">
        <v>178</v>
      </c>
      <c r="AV517" s="662" t="s">
        <v>178</v>
      </c>
      <c r="AW517" s="661" t="s">
        <v>2720</v>
      </c>
      <c r="AX517" s="661" t="s">
        <v>2720</v>
      </c>
      <c r="AY517" s="10"/>
      <c r="AZ517" s="334"/>
      <c r="BA517" s="662" t="s">
        <v>178</v>
      </c>
      <c r="BB517" s="662" t="s">
        <v>178</v>
      </c>
      <c r="BC517" s="662" t="s">
        <v>178</v>
      </c>
      <c r="BD517" s="661" t="s">
        <v>2720</v>
      </c>
      <c r="BE517" s="661" t="s">
        <v>2720</v>
      </c>
      <c r="BF517" s="10"/>
      <c r="BG517" s="334"/>
      <c r="BH517" s="852" t="s">
        <v>178</v>
      </c>
      <c r="BI517" s="67" t="s">
        <v>1725</v>
      </c>
      <c r="BJ517" s="227">
        <v>1.1482263347490067</v>
      </c>
      <c r="BK517" s="227"/>
      <c r="BL517" s="227">
        <v>0.13681230945258943</v>
      </c>
      <c r="BM517" s="227">
        <v>0.43410904383581222</v>
      </c>
      <c r="BN517" s="31" t="str">
        <f t="shared" si="431"/>
        <v xml:space="preserve">  </v>
      </c>
      <c r="BP517" s="417" t="s">
        <v>1725</v>
      </c>
      <c r="BQ517" s="716">
        <v>2.2832725600938134E-2</v>
      </c>
      <c r="BS517" s="715">
        <v>2.9967397040197032E-3</v>
      </c>
      <c r="BT517" s="715">
        <v>7.8281429121312401E-3</v>
      </c>
      <c r="BU517" s="31" t="str">
        <f t="shared" si="437"/>
        <v xml:space="preserve">  </v>
      </c>
      <c r="BV517" s="520"/>
      <c r="BW517" s="31">
        <f t="shared" si="438"/>
        <v>1.988521331548208</v>
      </c>
      <c r="BX517" s="336"/>
      <c r="BY517" s="33">
        <v>128.88186401672172</v>
      </c>
      <c r="BZ517" s="31"/>
      <c r="CA517" s="31">
        <v>0.33428413469677903</v>
      </c>
      <c r="CB517" s="33">
        <v>2.6365548319720391</v>
      </c>
      <c r="CC517" s="31"/>
      <c r="CD517" s="336"/>
      <c r="CE517" s="457">
        <v>52.018583669399739</v>
      </c>
      <c r="CF517" s="457"/>
      <c r="CG517" s="457">
        <v>0.23374432182565055</v>
      </c>
      <c r="CH517" s="457">
        <v>1.8435805268307415</v>
      </c>
      <c r="CJ517" s="658"/>
      <c r="CK517" s="28">
        <v>0.5984258237118969</v>
      </c>
      <c r="CL517" s="227"/>
      <c r="CM517" s="227"/>
      <c r="CN517" s="227"/>
      <c r="CO517" s="31" t="str">
        <f t="shared" si="427"/>
        <v xml:space="preserve">  </v>
      </c>
      <c r="CP517" s="546"/>
      <c r="CQ517" s="28">
        <v>0.24124041018385842</v>
      </c>
      <c r="CR517" s="28"/>
      <c r="CU517" s="31" t="str">
        <f t="shared" si="428"/>
        <v xml:space="preserve">  </v>
      </c>
      <c r="CW517" s="336">
        <f t="shared" si="439"/>
        <v>0.46432120475403299</v>
      </c>
      <c r="CX517" s="227">
        <v>1.1698661025641324</v>
      </c>
      <c r="CY517" s="227"/>
      <c r="CZ517" s="227">
        <v>0.57225424489403509</v>
      </c>
      <c r="DA517" s="227">
        <v>0.13682092555331993</v>
      </c>
      <c r="DB517" s="675" t="str">
        <f t="shared" si="429"/>
        <v xml:space="preserve">  </v>
      </c>
      <c r="DC517" s="519"/>
      <c r="DD517" s="28">
        <v>0.48423571587148267</v>
      </c>
      <c r="DE517" s="28"/>
      <c r="DF517" s="28">
        <v>0.39731508051541631</v>
      </c>
      <c r="DG517" s="28">
        <v>9.4994519546949222E-2</v>
      </c>
      <c r="DH517" s="801" t="str">
        <f t="shared" si="430"/>
        <v xml:space="preserve">  </v>
      </c>
      <c r="DI517" s="335"/>
      <c r="DJ517" s="31">
        <f t="shared" si="435"/>
        <v>0.90770420763960136</v>
      </c>
      <c r="DK517" s="550">
        <f t="shared" si="436"/>
        <v>0.93088985072912966</v>
      </c>
      <c r="DL517" s="67"/>
    </row>
    <row r="518" spans="1:116" ht="15" x14ac:dyDescent="0.25">
      <c r="A518" s="536" t="s">
        <v>2526</v>
      </c>
      <c r="B518" s="417" t="s">
        <v>1943</v>
      </c>
      <c r="C518" s="419" t="s">
        <v>584</v>
      </c>
      <c r="D518" s="419">
        <v>9</v>
      </c>
      <c r="E518" s="213">
        <v>1702445</v>
      </c>
      <c r="F518" s="421">
        <v>1</v>
      </c>
      <c r="G518" s="420">
        <v>11451800</v>
      </c>
      <c r="H518" s="420">
        <v>201702071210</v>
      </c>
      <c r="I518" s="420"/>
      <c r="J518" s="420"/>
      <c r="K518" s="663" t="s">
        <v>1655</v>
      </c>
      <c r="L518" s="163" t="s">
        <v>1656</v>
      </c>
      <c r="M518" s="419"/>
      <c r="N518" s="419"/>
      <c r="O518" s="419"/>
      <c r="P518" s="117">
        <v>42773</v>
      </c>
      <c r="Q518" s="112">
        <v>0.50694444444444442</v>
      </c>
      <c r="R518" s="419" t="s">
        <v>1840</v>
      </c>
      <c r="S518" s="250" t="s">
        <v>1840</v>
      </c>
      <c r="T518" s="250">
        <v>126.9</v>
      </c>
      <c r="U518" s="31">
        <v>267.79999999999995</v>
      </c>
      <c r="V518" s="250">
        <v>140.89999999999995</v>
      </c>
      <c r="W518" s="31">
        <v>46</v>
      </c>
      <c r="X518" s="31">
        <v>3063.0434782608686</v>
      </c>
      <c r="Y518" s="281" t="str">
        <f t="shared" si="424"/>
        <v xml:space="preserve">  </v>
      </c>
      <c r="Z518" s="250" t="s">
        <v>1840</v>
      </c>
      <c r="AA518" s="275">
        <v>126</v>
      </c>
      <c r="AB518" s="275">
        <v>282.2</v>
      </c>
      <c r="AC518" s="275">
        <v>156.19999999999999</v>
      </c>
      <c r="AD518" s="275">
        <v>48</v>
      </c>
      <c r="AE518" s="275">
        <v>3254.1666666666665</v>
      </c>
      <c r="AF518" s="281" t="str">
        <f t="shared" si="425"/>
        <v xml:space="preserve">  </v>
      </c>
      <c r="AG518" s="250" t="s">
        <v>1840</v>
      </c>
      <c r="AH518" s="275">
        <v>127</v>
      </c>
      <c r="AI518" s="275">
        <v>276.5</v>
      </c>
      <c r="AJ518" s="275">
        <v>149.5</v>
      </c>
      <c r="AK518" s="275">
        <v>46</v>
      </c>
      <c r="AL518" s="33">
        <v>3250</v>
      </c>
      <c r="AM518" s="281" t="str">
        <f t="shared" si="423"/>
        <v xml:space="preserve">  </v>
      </c>
      <c r="AN518" s="33">
        <v>3189.0700483091787</v>
      </c>
      <c r="AO518" s="33">
        <v>109.16209299195359</v>
      </c>
      <c r="AP518" s="33">
        <v>3.4230070628216689</v>
      </c>
      <c r="AQ518" s="237">
        <v>3</v>
      </c>
      <c r="AR518" s="429" t="str">
        <f t="shared" si="426"/>
        <v xml:space="preserve">  </v>
      </c>
      <c r="AS518" s="519"/>
      <c r="AT518" s="662" t="s">
        <v>178</v>
      </c>
      <c r="AU518" s="662" t="s">
        <v>178</v>
      </c>
      <c r="AV518" s="662" t="s">
        <v>178</v>
      </c>
      <c r="AW518" s="661" t="s">
        <v>2720</v>
      </c>
      <c r="AX518" s="661" t="s">
        <v>2720</v>
      </c>
      <c r="AY518" s="10"/>
      <c r="AZ518" s="334"/>
      <c r="BA518" s="662" t="s">
        <v>178</v>
      </c>
      <c r="BB518" s="662" t="s">
        <v>178</v>
      </c>
      <c r="BC518" s="662" t="s">
        <v>178</v>
      </c>
      <c r="BD518" s="661" t="s">
        <v>2720</v>
      </c>
      <c r="BE518" s="661" t="s">
        <v>2720</v>
      </c>
      <c r="BF518" s="10"/>
      <c r="BG518" s="334"/>
      <c r="BH518" s="852" t="s">
        <v>178</v>
      </c>
      <c r="BI518" s="67" t="s">
        <v>1840</v>
      </c>
      <c r="BJ518" s="227">
        <v>11.101595536484364</v>
      </c>
      <c r="BK518" s="227"/>
      <c r="BL518" s="227">
        <v>0.13681230945258943</v>
      </c>
      <c r="BM518" s="227">
        <v>0.43410904383581222</v>
      </c>
      <c r="BN518" s="31" t="str">
        <f t="shared" si="431"/>
        <v xml:space="preserve">  </v>
      </c>
      <c r="BP518" s="417" t="s">
        <v>1840</v>
      </c>
      <c r="BQ518" s="716">
        <v>3.8389916997510189E-2</v>
      </c>
      <c r="BS518" s="715">
        <v>2.9967397040197032E-3</v>
      </c>
      <c r="BT518" s="715">
        <v>7.8281429121312401E-3</v>
      </c>
      <c r="BU518" s="31" t="str">
        <f t="shared" si="437"/>
        <v xml:space="preserve">  </v>
      </c>
      <c r="BV518" s="520"/>
      <c r="BW518" s="31">
        <f t="shared" si="438"/>
        <v>0.34580540131682236</v>
      </c>
      <c r="BX518" s="336"/>
      <c r="BY518" s="33">
        <v>442.57080740581461</v>
      </c>
      <c r="BZ518" s="31"/>
      <c r="CA518" s="31">
        <v>0.33428413469677903</v>
      </c>
      <c r="CB518" s="33">
        <v>2.6365548319720391</v>
      </c>
      <c r="CC518" s="31"/>
      <c r="CD518" s="336"/>
      <c r="CE518" s="457">
        <v>1355.6136252930273</v>
      </c>
      <c r="CF518" s="457"/>
      <c r="CG518" s="457">
        <v>0.23374432182565055</v>
      </c>
      <c r="CH518" s="457">
        <v>1.8435805268307415</v>
      </c>
      <c r="CJ518" s="658"/>
      <c r="CK518" s="28">
        <v>0.79774788026915588</v>
      </c>
      <c r="CL518" s="227"/>
      <c r="CM518" s="227"/>
      <c r="CN518" s="227"/>
      <c r="CO518" s="31" t="str">
        <f t="shared" si="427"/>
        <v xml:space="preserve">  </v>
      </c>
      <c r="CP518" s="546"/>
      <c r="CQ518" s="28">
        <v>2.5960045603758783</v>
      </c>
      <c r="CR518" s="28"/>
      <c r="CU518" s="31" t="str">
        <f t="shared" si="428"/>
        <v xml:space="preserve">  </v>
      </c>
      <c r="CW518" s="336">
        <f t="shared" si="439"/>
        <v>0.18025316331758462</v>
      </c>
      <c r="CX518" s="227">
        <v>3.7461381909586757</v>
      </c>
      <c r="CY518" s="227"/>
      <c r="CZ518" s="227">
        <v>0.57225424489403509</v>
      </c>
      <c r="DA518" s="227">
        <v>0.13682092555331993</v>
      </c>
      <c r="DB518" s="675" t="str">
        <f t="shared" si="429"/>
        <v xml:space="preserve">  </v>
      </c>
      <c r="DC518" s="519"/>
      <c r="DD518" s="28">
        <v>12.174949120615697</v>
      </c>
      <c r="DE518" s="28"/>
      <c r="DF518" s="28">
        <v>0.39731508051541631</v>
      </c>
      <c r="DG518" s="28">
        <v>9.4994519546949222E-2</v>
      </c>
      <c r="DH518" s="801" t="str">
        <f t="shared" si="430"/>
        <v xml:space="preserve">  </v>
      </c>
      <c r="DI518" s="335"/>
      <c r="DJ518" s="31">
        <f t="shared" si="435"/>
        <v>0.84644945583219644</v>
      </c>
      <c r="DK518" s="550">
        <f t="shared" si="436"/>
        <v>0.89811351062394196</v>
      </c>
      <c r="DL518" s="67"/>
    </row>
    <row r="519" spans="1:116" s="586" customFormat="1" ht="15" x14ac:dyDescent="0.25">
      <c r="A519" s="587" t="s">
        <v>2527</v>
      </c>
      <c r="B519" s="422" t="s">
        <v>1944</v>
      </c>
      <c r="C519" s="423" t="s">
        <v>584</v>
      </c>
      <c r="D519" s="423">
        <v>9</v>
      </c>
      <c r="E519" s="424">
        <v>1702439</v>
      </c>
      <c r="F519" s="425">
        <v>1</v>
      </c>
      <c r="G519" s="426">
        <v>11451800</v>
      </c>
      <c r="H519" s="426">
        <v>201702092150</v>
      </c>
      <c r="I519" s="426"/>
      <c r="J519" s="426"/>
      <c r="K519" s="702" t="s">
        <v>1655</v>
      </c>
      <c r="L519" s="317" t="s">
        <v>1656</v>
      </c>
      <c r="M519" s="423"/>
      <c r="N519" s="423"/>
      <c r="O519" s="423"/>
      <c r="P519" s="318">
        <v>42775</v>
      </c>
      <c r="Q519" s="319">
        <v>0.90972222222222221</v>
      </c>
      <c r="R519" s="423" t="s">
        <v>1841</v>
      </c>
      <c r="S519" s="588" t="s">
        <v>1841</v>
      </c>
      <c r="T519" s="588">
        <v>127.3</v>
      </c>
      <c r="U519" s="321">
        <v>289.89999999999998</v>
      </c>
      <c r="V519" s="588">
        <v>162.59999999999997</v>
      </c>
      <c r="W519" s="321">
        <v>88</v>
      </c>
      <c r="X519" s="321">
        <v>1847.7272727272725</v>
      </c>
      <c r="Y519" s="352" t="str">
        <f t="shared" si="424"/>
        <v xml:space="preserve">  </v>
      </c>
      <c r="Z519" s="588" t="s">
        <v>1841</v>
      </c>
      <c r="AA519" s="453">
        <v>128</v>
      </c>
      <c r="AB519" s="453">
        <v>284.39999999999998</v>
      </c>
      <c r="AC519" s="453">
        <v>156.39999999999998</v>
      </c>
      <c r="AD519" s="453">
        <v>84</v>
      </c>
      <c r="AE519" s="453">
        <v>1861.9047619047615</v>
      </c>
      <c r="AF519" s="352" t="str">
        <f t="shared" si="425"/>
        <v xml:space="preserve">  </v>
      </c>
      <c r="AG519" s="588" t="s">
        <v>1841</v>
      </c>
      <c r="AH519" s="353">
        <v>129.6</v>
      </c>
      <c r="AI519" s="353">
        <v>306.3</v>
      </c>
      <c r="AJ519" s="353">
        <v>176.70000000000002</v>
      </c>
      <c r="AK519" s="353">
        <v>92</v>
      </c>
      <c r="AL519" s="322">
        <v>1920.6521739130437</v>
      </c>
      <c r="AM519" s="352" t="str">
        <f t="shared" si="423"/>
        <v xml:space="preserve">  </v>
      </c>
      <c r="AN519" s="322">
        <v>1876.7614028483592</v>
      </c>
      <c r="AO519" s="322">
        <v>38.665878217542954</v>
      </c>
      <c r="AP519" s="322">
        <v>2.0602447470871783</v>
      </c>
      <c r="AQ519" s="320">
        <v>3</v>
      </c>
      <c r="AR519" s="354" t="str">
        <f t="shared" si="426"/>
        <v xml:space="preserve">  </v>
      </c>
      <c r="AS519" s="589"/>
      <c r="AT519" s="736" t="s">
        <v>178</v>
      </c>
      <c r="AU519" s="736" t="s">
        <v>178</v>
      </c>
      <c r="AV519" s="736" t="s">
        <v>178</v>
      </c>
      <c r="AW519" s="737" t="s">
        <v>2720</v>
      </c>
      <c r="AX519" s="737" t="s">
        <v>2720</v>
      </c>
      <c r="AY519" s="435"/>
      <c r="AZ519" s="738"/>
      <c r="BA519" s="736" t="s">
        <v>178</v>
      </c>
      <c r="BB519" s="736" t="s">
        <v>178</v>
      </c>
      <c r="BC519" s="736" t="s">
        <v>178</v>
      </c>
      <c r="BD519" s="737" t="s">
        <v>2720</v>
      </c>
      <c r="BE519" s="737" t="s">
        <v>2720</v>
      </c>
      <c r="BF519" s="435"/>
      <c r="BG519" s="738"/>
      <c r="BH519" s="865" t="s">
        <v>178</v>
      </c>
      <c r="BI519" s="427" t="s">
        <v>1841</v>
      </c>
      <c r="BJ519" s="459">
        <v>7.6833246794227428</v>
      </c>
      <c r="BK519" s="459"/>
      <c r="BL519" s="459">
        <v>0.13681230945258943</v>
      </c>
      <c r="BM519" s="459">
        <v>0.43410904383581222</v>
      </c>
      <c r="BN519" s="321" t="str">
        <f t="shared" si="431"/>
        <v xml:space="preserve">  </v>
      </c>
      <c r="BO519" s="584"/>
      <c r="BP519" s="422" t="s">
        <v>1841</v>
      </c>
      <c r="BQ519" s="734">
        <v>3.0920993540993258E-2</v>
      </c>
      <c r="BR519" s="734"/>
      <c r="BS519" s="509">
        <v>2.9967397040197032E-3</v>
      </c>
      <c r="BT519" s="509">
        <v>7.8281429121312401E-3</v>
      </c>
      <c r="BU519" s="321" t="str">
        <f t="shared" si="437"/>
        <v xml:space="preserve">  </v>
      </c>
      <c r="BV519" s="584"/>
      <c r="BW519" s="321">
        <f t="shared" si="438"/>
        <v>0.40244288548426133</v>
      </c>
      <c r="BX519" s="769"/>
      <c r="BY519" s="322">
        <v>397.13349480347</v>
      </c>
      <c r="BZ519" s="321"/>
      <c r="CA519" s="31">
        <v>0.33428413469677903</v>
      </c>
      <c r="CB519" s="33">
        <v>2.6365548319720391</v>
      </c>
      <c r="CC519" s="321"/>
      <c r="CD519" s="769"/>
      <c r="CE519" s="458">
        <v>733.79438926186606</v>
      </c>
      <c r="CF519" s="458"/>
      <c r="CG519" s="457">
        <v>0.23374432182565055</v>
      </c>
      <c r="CH519" s="457">
        <v>1.8435805268307415</v>
      </c>
      <c r="CI519" s="320"/>
      <c r="CJ519" s="871"/>
      <c r="CK519" s="483">
        <v>0.57783756353538596</v>
      </c>
      <c r="CL519" s="459"/>
      <c r="CM519" s="459"/>
      <c r="CN519" s="459"/>
      <c r="CO519" s="321" t="str">
        <f t="shared" si="427"/>
        <v xml:space="preserve">  </v>
      </c>
      <c r="CP519" s="585"/>
      <c r="CQ519" s="483">
        <v>1.0758785111539804</v>
      </c>
      <c r="CR519" s="483"/>
      <c r="CS519" s="583"/>
      <c r="CT519" s="583"/>
      <c r="CU519" s="31" t="str">
        <f t="shared" si="428"/>
        <v xml:space="preserve">  </v>
      </c>
      <c r="CV519" s="609"/>
      <c r="CW519" s="769">
        <f t="shared" si="439"/>
        <v>0.14550209717801346</v>
      </c>
      <c r="CX519" s="459">
        <v>3.0309264389013002</v>
      </c>
      <c r="CY519" s="459"/>
      <c r="CZ519" s="459">
        <v>0.57225424489403509</v>
      </c>
      <c r="DA519" s="459">
        <v>0.13682092555331993</v>
      </c>
      <c r="DB519" s="935" t="str">
        <f t="shared" si="429"/>
        <v xml:space="preserve">  </v>
      </c>
      <c r="DC519" s="589"/>
      <c r="DD519" s="483">
        <v>5.8213554538463024</v>
      </c>
      <c r="DE519" s="483"/>
      <c r="DF519" s="483">
        <v>0.39731508051541631</v>
      </c>
      <c r="DG519" s="483">
        <v>9.4994519546949222E-2</v>
      </c>
      <c r="DH519" s="979" t="str">
        <f t="shared" si="430"/>
        <v xml:space="preserve">  </v>
      </c>
      <c r="DI519" s="946"/>
      <c r="DJ519" s="321">
        <f t="shared" ref="DJ519:DJ546" si="440">CX519/BY519*100</f>
        <v>0.76320090814833408</v>
      </c>
      <c r="DK519" s="960">
        <f t="shared" ref="DK519:DK546" si="441">100*DD519/CE519</f>
        <v>0.7933224264227593</v>
      </c>
      <c r="DL519" s="427"/>
    </row>
    <row r="520" spans="1:116" ht="15" x14ac:dyDescent="0.25">
      <c r="A520" s="536" t="s">
        <v>2528</v>
      </c>
      <c r="B520" s="18" t="s">
        <v>1246</v>
      </c>
      <c r="C520" s="419" t="s">
        <v>584</v>
      </c>
      <c r="D520" s="419">
        <v>9</v>
      </c>
      <c r="E520" s="213">
        <v>1703201</v>
      </c>
      <c r="F520" s="421"/>
      <c r="G520" s="420">
        <v>11451800</v>
      </c>
      <c r="H520" s="420" t="s">
        <v>1972</v>
      </c>
      <c r="I520" s="420"/>
      <c r="J520" s="420"/>
      <c r="K520" s="663" t="s">
        <v>1655</v>
      </c>
      <c r="L520" s="163" t="s">
        <v>1656</v>
      </c>
      <c r="M520" s="419"/>
      <c r="N520" s="419"/>
      <c r="O520" s="419"/>
      <c r="P520" s="117">
        <v>42786</v>
      </c>
      <c r="Q520" s="112">
        <v>0.66666666666666663</v>
      </c>
      <c r="R520" s="419" t="s">
        <v>1946</v>
      </c>
      <c r="S520" s="590" t="s">
        <v>1946</v>
      </c>
      <c r="T520" s="590">
        <v>128.30000000000001</v>
      </c>
      <c r="U520" s="590">
        <v>351.4</v>
      </c>
      <c r="V520" s="590">
        <v>223.09999999999997</v>
      </c>
      <c r="W520" s="590">
        <v>110</v>
      </c>
      <c r="X520" s="590">
        <v>2028.1818181818178</v>
      </c>
      <c r="Y520" s="281" t="str">
        <f t="shared" si="424"/>
        <v xml:space="preserve">  </v>
      </c>
      <c r="Z520" s="590" t="s">
        <v>1946</v>
      </c>
      <c r="AA520" s="590">
        <v>131.30000000000001</v>
      </c>
      <c r="AB520" s="590">
        <v>331.9</v>
      </c>
      <c r="AC520" s="590">
        <v>200.59999999999997</v>
      </c>
      <c r="AD520" s="590">
        <v>106</v>
      </c>
      <c r="AE520" s="590">
        <v>1892.4528301886789</v>
      </c>
      <c r="AF520" s="281" t="str">
        <f t="shared" si="425"/>
        <v xml:space="preserve">  </v>
      </c>
      <c r="AG520" s="590" t="s">
        <v>1946</v>
      </c>
      <c r="AH520" s="590">
        <v>127.6</v>
      </c>
      <c r="AI520" s="590">
        <v>338.8</v>
      </c>
      <c r="AJ520" s="590">
        <v>211.20000000000002</v>
      </c>
      <c r="AK520" s="590">
        <v>108</v>
      </c>
      <c r="AL520" s="590">
        <v>1955.5555555555557</v>
      </c>
      <c r="AM520" s="281" t="str">
        <f t="shared" si="423"/>
        <v xml:space="preserve">  </v>
      </c>
      <c r="AN520" s="590">
        <v>1958.7300679753507</v>
      </c>
      <c r="AO520" s="590">
        <v>67.92015674479839</v>
      </c>
      <c r="AP520" s="590">
        <v>3.4675608372624991</v>
      </c>
      <c r="AQ520" s="237">
        <v>3</v>
      </c>
      <c r="AR520" s="429" t="str">
        <f t="shared" si="426"/>
        <v xml:space="preserve">  </v>
      </c>
      <c r="AS520" s="519"/>
      <c r="AT520" s="662" t="s">
        <v>178</v>
      </c>
      <c r="AU520" s="662" t="s">
        <v>178</v>
      </c>
      <c r="AV520" s="662" t="s">
        <v>178</v>
      </c>
      <c r="AW520" s="661" t="s">
        <v>2720</v>
      </c>
      <c r="AX520" s="661" t="s">
        <v>2720</v>
      </c>
      <c r="AY520" s="10"/>
      <c r="AZ520" s="334"/>
      <c r="BA520" s="662" t="s">
        <v>178</v>
      </c>
      <c r="BB520" s="662" t="s">
        <v>178</v>
      </c>
      <c r="BC520" s="662" t="s">
        <v>178</v>
      </c>
      <c r="BD520" s="661" t="s">
        <v>2720</v>
      </c>
      <c r="BE520" s="661" t="s">
        <v>2720</v>
      </c>
      <c r="BF520" s="10"/>
      <c r="BG520" s="334"/>
      <c r="BH520" s="852" t="s">
        <v>178</v>
      </c>
      <c r="BI520" s="67" t="s">
        <v>1946</v>
      </c>
      <c r="BJ520" s="227">
        <v>4.4658703187602944</v>
      </c>
      <c r="BK520" s="591"/>
      <c r="BL520" s="591">
        <v>4.9859461878656072E-2</v>
      </c>
      <c r="BM520" s="591">
        <v>0.42240504518771776</v>
      </c>
      <c r="BN520" s="31" t="str">
        <f t="shared" si="431"/>
        <v xml:space="preserve">  </v>
      </c>
      <c r="BP520" s="417" t="s">
        <v>1946</v>
      </c>
      <c r="BQ520" s="716">
        <v>2.4530023231437326E-2</v>
      </c>
      <c r="BS520" s="715">
        <v>3.0717745593709816E-3</v>
      </c>
      <c r="BT520" s="715">
        <v>7.6281105776603688E-3</v>
      </c>
      <c r="BU520" s="31" t="str">
        <f t="shared" si="437"/>
        <v xml:space="preserve">  </v>
      </c>
      <c r="BV520" s="520"/>
      <c r="BW520" s="31">
        <f t="shared" si="438"/>
        <v>0.54927755354630969</v>
      </c>
      <c r="BX520" s="336"/>
      <c r="BY520" s="33">
        <v>407.58543184694918</v>
      </c>
      <c r="BZ520" s="31"/>
      <c r="CA520" s="31">
        <v>0.4959758662129562</v>
      </c>
      <c r="CB520" s="31">
        <v>1.9421831605780542</v>
      </c>
      <c r="CC520" s="31"/>
      <c r="CD520" s="336"/>
      <c r="CE520" s="457">
        <v>826.65736222776684</v>
      </c>
      <c r="CF520" s="457"/>
      <c r="CG520" s="227">
        <v>7.5392331469742016E-2</v>
      </c>
      <c r="CH520" s="227">
        <v>0.29522750317528823</v>
      </c>
      <c r="CJ520" s="658"/>
      <c r="CK520" s="28">
        <v>0.54383567113481224</v>
      </c>
      <c r="CL520" s="5"/>
      <c r="CM520" s="591"/>
      <c r="CN520" s="591"/>
      <c r="CO520" s="31" t="str">
        <f t="shared" si="427"/>
        <v xml:space="preserve">  </v>
      </c>
      <c r="CP520" s="605"/>
      <c r="CQ520" s="28">
        <v>1.0291833549966352</v>
      </c>
      <c r="CR520" s="28"/>
      <c r="CU520" s="31" t="str">
        <f t="shared" si="428"/>
        <v xml:space="preserve">  </v>
      </c>
      <c r="CW520" s="336">
        <f t="shared" si="439"/>
        <v>0.13342863327338594</v>
      </c>
      <c r="CX520" s="227">
        <v>3.3602438912575074</v>
      </c>
      <c r="CY520" s="227"/>
      <c r="CZ520" s="227">
        <v>0.97543350377553739</v>
      </c>
      <c r="DA520" s="227">
        <v>0.20342047766141791</v>
      </c>
      <c r="DB520" s="675" t="str">
        <f t="shared" si="429"/>
        <v xml:space="preserve">  </v>
      </c>
      <c r="DC520" s="519"/>
      <c r="DD520" s="28">
        <v>6.5711436095702362</v>
      </c>
      <c r="DF520" s="28">
        <v>0.14382280488350044</v>
      </c>
      <c r="DG520" s="28">
        <v>2.9993334814485673E-2</v>
      </c>
      <c r="DH520" s="801" t="str">
        <f t="shared" si="430"/>
        <v xml:space="preserve">  </v>
      </c>
      <c r="DI520" s="335"/>
      <c r="DJ520" s="31">
        <f t="shared" si="440"/>
        <v>0.82442688788722451</v>
      </c>
      <c r="DK520" s="550">
        <f t="shared" si="441"/>
        <v>0.79490535133705198</v>
      </c>
      <c r="DL520" s="67"/>
    </row>
    <row r="521" spans="1:116" ht="15" x14ac:dyDescent="0.25">
      <c r="A521" s="536" t="s">
        <v>2529</v>
      </c>
      <c r="B521" s="18" t="s">
        <v>1247</v>
      </c>
      <c r="C521" s="419" t="s">
        <v>584</v>
      </c>
      <c r="D521" s="419">
        <v>7</v>
      </c>
      <c r="E521" s="213" t="s">
        <v>1827</v>
      </c>
      <c r="F521" s="421"/>
      <c r="G521" s="420">
        <v>11451800</v>
      </c>
      <c r="H521" s="420" t="s">
        <v>1973</v>
      </c>
      <c r="I521" s="420"/>
      <c r="J521" s="420"/>
      <c r="K521" s="663" t="s">
        <v>1655</v>
      </c>
      <c r="L521" s="163" t="s">
        <v>1656</v>
      </c>
      <c r="M521" s="419"/>
      <c r="N521" s="419"/>
      <c r="O521" s="419"/>
      <c r="P521" s="117">
        <v>42809</v>
      </c>
      <c r="Q521" s="112">
        <v>0.61111111111111105</v>
      </c>
      <c r="R521" s="419" t="s">
        <v>1947</v>
      </c>
      <c r="S521" s="590" t="s">
        <v>1947</v>
      </c>
      <c r="T521" s="590">
        <v>128.9</v>
      </c>
      <c r="U521" s="590">
        <v>146.1</v>
      </c>
      <c r="V521" s="590">
        <v>17.199999999999989</v>
      </c>
      <c r="W521" s="590">
        <v>138</v>
      </c>
      <c r="X521" s="590">
        <v>124.6376811594202</v>
      </c>
      <c r="Y521" s="281" t="str">
        <f t="shared" si="424"/>
        <v xml:space="preserve">  </v>
      </c>
      <c r="Z521" s="590" t="s">
        <v>1947</v>
      </c>
      <c r="AA521" s="590">
        <v>126.1</v>
      </c>
      <c r="AB521" s="590">
        <v>149</v>
      </c>
      <c r="AC521" s="590">
        <v>22.900000000000006</v>
      </c>
      <c r="AD521" s="590">
        <v>186</v>
      </c>
      <c r="AE521" s="590">
        <v>123.11827956989251</v>
      </c>
      <c r="AF521" s="281" t="str">
        <f t="shared" si="425"/>
        <v xml:space="preserve">  </v>
      </c>
      <c r="AG521" s="590" t="s">
        <v>1947</v>
      </c>
      <c r="AH521" s="590">
        <v>126.3</v>
      </c>
      <c r="AI521" s="590">
        <v>143.80000000000001</v>
      </c>
      <c r="AJ521" s="590">
        <v>17.500000000000014</v>
      </c>
      <c r="AK521" s="590">
        <v>134</v>
      </c>
      <c r="AL521" s="590">
        <v>130.59701492537323</v>
      </c>
      <c r="AM521" s="281" t="str">
        <f t="shared" ref="AM521:AM585" si="442">IF(AJ521&lt;AM$5,"&lt;MDL",IF(AJ521&lt;AM$6,"E, &lt;RL",IF(AJ521&gt;AM$6,"  ",)))</f>
        <v xml:space="preserve">  </v>
      </c>
      <c r="AN521" s="590">
        <v>126.11765855156197</v>
      </c>
      <c r="AO521" s="590">
        <v>3.9529255546073006</v>
      </c>
      <c r="AP521" s="590">
        <v>3.1343156858491672</v>
      </c>
      <c r="AQ521" s="237">
        <v>3</v>
      </c>
      <c r="AR521" s="429" t="str">
        <f t="shared" si="426"/>
        <v xml:space="preserve">  </v>
      </c>
      <c r="AS521" s="519"/>
      <c r="AT521" s="662" t="s">
        <v>178</v>
      </c>
      <c r="AU521" s="662" t="s">
        <v>178</v>
      </c>
      <c r="AV521" s="662" t="s">
        <v>178</v>
      </c>
      <c r="AW521" s="661" t="s">
        <v>2720</v>
      </c>
      <c r="AX521" s="661" t="s">
        <v>2720</v>
      </c>
      <c r="AY521" s="10"/>
      <c r="AZ521" s="334"/>
      <c r="BA521" s="662" t="s">
        <v>178</v>
      </c>
      <c r="BB521" s="662" t="s">
        <v>178</v>
      </c>
      <c r="BC521" s="662" t="s">
        <v>178</v>
      </c>
      <c r="BD521" s="661" t="s">
        <v>2720</v>
      </c>
      <c r="BE521" s="661" t="s">
        <v>2720</v>
      </c>
      <c r="BF521" s="10"/>
      <c r="BG521" s="334"/>
      <c r="BH521" s="852" t="s">
        <v>178</v>
      </c>
      <c r="BI521" s="67" t="s">
        <v>1947</v>
      </c>
      <c r="BJ521" s="227">
        <v>0.91850354220446173</v>
      </c>
      <c r="BK521" s="591"/>
      <c r="BL521" s="591">
        <v>4.9859461878656072E-2</v>
      </c>
      <c r="BM521" s="591">
        <v>0.42240504518771776</v>
      </c>
      <c r="BN521" s="31" t="str">
        <f t="shared" si="431"/>
        <v xml:space="preserve">  </v>
      </c>
      <c r="BP521" s="417" t="s">
        <v>1947</v>
      </c>
      <c r="BQ521" s="716">
        <v>1.765865511527049E-2</v>
      </c>
      <c r="BS521" s="715">
        <v>7.6281105776603688E-3</v>
      </c>
      <c r="BT521" s="715">
        <v>7.6281105776603688E-3</v>
      </c>
      <c r="BU521" s="31" t="str">
        <f t="shared" si="437"/>
        <v xml:space="preserve">  </v>
      </c>
      <c r="BV521" s="520"/>
      <c r="BW521" s="31">
        <f t="shared" si="438"/>
        <v>1.9225462182637525</v>
      </c>
      <c r="BX521" s="336"/>
      <c r="BY521" s="33">
        <v>106.12778288616136</v>
      </c>
      <c r="BZ521" s="31"/>
      <c r="CA521" s="31">
        <v>0.4959758662129562</v>
      </c>
      <c r="CB521" s="31">
        <v>1.9421831605780542</v>
      </c>
      <c r="CC521" s="31"/>
      <c r="CD521" s="336"/>
      <c r="CE521" s="457">
        <v>13.227520765521552</v>
      </c>
      <c r="CF521" s="457"/>
      <c r="CG521" s="227">
        <v>7.5392331469742016E-2</v>
      </c>
      <c r="CH521" s="227">
        <v>0.29522750317528823</v>
      </c>
      <c r="CJ521" s="658"/>
      <c r="CK521" s="28">
        <v>1.2703747962695</v>
      </c>
      <c r="CL521" s="5"/>
      <c r="CM521" s="591"/>
      <c r="CN521" s="591"/>
      <c r="CO521" s="31" t="str">
        <f t="shared" si="427"/>
        <v xml:space="preserve">  </v>
      </c>
      <c r="CP521" s="605"/>
      <c r="CQ521" s="28">
        <v>0.15640635932565353</v>
      </c>
      <c r="CR521" s="28"/>
      <c r="CU521" s="31" t="str">
        <f t="shared" si="428"/>
        <v xml:space="preserve">  </v>
      </c>
      <c r="CW521" s="336">
        <f t="shared" si="439"/>
        <v>1.1970237780545889</v>
      </c>
      <c r="CX521" s="227">
        <v>1.6440544629349456</v>
      </c>
      <c r="CY521" s="227"/>
      <c r="CZ521" s="227">
        <v>3.2326913597035483</v>
      </c>
      <c r="DA521" s="227">
        <v>0.67415730337078661</v>
      </c>
      <c r="DB521" s="675" t="str">
        <f t="shared" si="429"/>
        <v>E, &lt;RL</v>
      </c>
      <c r="DC521" s="519"/>
      <c r="DD521" s="28">
        <v>0.21470860523404159</v>
      </c>
      <c r="DF521" s="28">
        <v>0.70517041915101897</v>
      </c>
      <c r="DG521" s="28">
        <v>0.14705882352941177</v>
      </c>
      <c r="DH521" s="28" t="str">
        <f t="shared" si="430"/>
        <v>E, &lt;RL</v>
      </c>
      <c r="DI521" s="335"/>
      <c r="DJ521" s="31">
        <f t="shared" si="440"/>
        <v>1.5491273050511676</v>
      </c>
      <c r="DK521" s="550">
        <f t="shared" si="441"/>
        <v>1.6231961305530089</v>
      </c>
      <c r="DL521" s="67"/>
    </row>
    <row r="522" spans="1:116" ht="15" x14ac:dyDescent="0.25">
      <c r="A522" s="536" t="s">
        <v>2530</v>
      </c>
      <c r="B522" s="18" t="s">
        <v>1248</v>
      </c>
      <c r="C522" s="419" t="s">
        <v>584</v>
      </c>
      <c r="D522" s="419">
        <v>7</v>
      </c>
      <c r="E522" s="213" t="s">
        <v>1827</v>
      </c>
      <c r="F522" s="421"/>
      <c r="G522" s="420">
        <v>11451800</v>
      </c>
      <c r="H522" s="420" t="s">
        <v>1974</v>
      </c>
      <c r="I522" s="420"/>
      <c r="J522" s="420"/>
      <c r="K522" s="663" t="s">
        <v>1655</v>
      </c>
      <c r="L522" s="163" t="s">
        <v>1656</v>
      </c>
      <c r="M522" s="419"/>
      <c r="N522" s="419"/>
      <c r="O522" s="104" t="s">
        <v>40</v>
      </c>
      <c r="P522" s="117">
        <v>42809</v>
      </c>
      <c r="Q522" s="112">
        <v>0.6118055555555556</v>
      </c>
      <c r="R522" s="419" t="s">
        <v>1948</v>
      </c>
      <c r="S522" s="590" t="s">
        <v>1948</v>
      </c>
      <c r="T522" s="590">
        <v>127.8</v>
      </c>
      <c r="U522" s="590">
        <v>144.4</v>
      </c>
      <c r="V522" s="590">
        <v>16.600000000000009</v>
      </c>
      <c r="W522" s="590">
        <v>132</v>
      </c>
      <c r="X522" s="590">
        <v>125.75757575757582</v>
      </c>
      <c r="Y522" s="281" t="str">
        <f t="shared" ref="Y522:Y578" si="443">IF(V522&lt;Y$5,"&lt;MDL",IF(V522&lt;Y$6,"E, &lt;RL",IF(V522&gt;Y$6,"  ",)))</f>
        <v xml:space="preserve">  </v>
      </c>
      <c r="Z522" s="590" t="s">
        <v>1948</v>
      </c>
      <c r="AA522" s="590">
        <v>126.9</v>
      </c>
      <c r="AB522" s="590">
        <v>142.1</v>
      </c>
      <c r="AC522" s="590">
        <v>15.199999999999989</v>
      </c>
      <c r="AD522" s="590">
        <v>128</v>
      </c>
      <c r="AE522" s="590">
        <v>118.74999999999991</v>
      </c>
      <c r="AF522" s="281" t="str">
        <f t="shared" ref="AF522:AF585" si="444">IF(AC522&lt;AF$5,"&lt;MDL",IF(AC522&lt;AF$6,"E, &lt;RL",IF(AC522&gt;AF$6,"  ",)))</f>
        <v xml:space="preserve">  </v>
      </c>
      <c r="AG522" s="590" t="s">
        <v>1948</v>
      </c>
      <c r="AH522" s="590">
        <v>127.7</v>
      </c>
      <c r="AI522" s="590">
        <v>145.5</v>
      </c>
      <c r="AJ522" s="590">
        <v>17.799999999999997</v>
      </c>
      <c r="AK522" s="590">
        <v>142</v>
      </c>
      <c r="AL522" s="590">
        <v>125.35211267605634</v>
      </c>
      <c r="AM522" s="281" t="str">
        <f t="shared" si="442"/>
        <v xml:space="preserve">  </v>
      </c>
      <c r="AN522" s="590">
        <v>123.28656281121069</v>
      </c>
      <c r="AO522" s="590">
        <v>3.9340058061299659</v>
      </c>
      <c r="AP522" s="590">
        <v>3.1909445088140935</v>
      </c>
      <c r="AQ522" s="237">
        <v>3</v>
      </c>
      <c r="AR522" s="429" t="str">
        <f t="shared" ref="AR522:AR585" si="445">IF(AN522&lt;AR$5,"&lt;MDL",IF(AN522&lt;AR$6,"E, &lt;RL",IF(AN522&gt;AR$6,"  ",)))</f>
        <v xml:space="preserve">  </v>
      </c>
      <c r="AS522" s="519"/>
      <c r="AT522" s="662" t="s">
        <v>178</v>
      </c>
      <c r="AU522" s="662" t="s">
        <v>178</v>
      </c>
      <c r="AV522" s="662" t="s">
        <v>178</v>
      </c>
      <c r="AW522" s="661" t="s">
        <v>2720</v>
      </c>
      <c r="AX522" s="661" t="s">
        <v>2720</v>
      </c>
      <c r="AY522" s="10"/>
      <c r="AZ522" s="334"/>
      <c r="BA522" s="662" t="s">
        <v>178</v>
      </c>
      <c r="BB522" s="662" t="s">
        <v>178</v>
      </c>
      <c r="BC522" s="662" t="s">
        <v>178</v>
      </c>
      <c r="BD522" s="661" t="s">
        <v>2720</v>
      </c>
      <c r="BE522" s="661" t="s">
        <v>2720</v>
      </c>
      <c r="BF522" s="10"/>
      <c r="BG522" s="334"/>
      <c r="BH522" s="852" t="s">
        <v>178</v>
      </c>
      <c r="BI522" s="67" t="s">
        <v>1948</v>
      </c>
      <c r="BJ522" s="227">
        <v>0.83645315117097774</v>
      </c>
      <c r="BK522" s="591"/>
      <c r="BL522" s="591">
        <v>4.9859461878656072E-2</v>
      </c>
      <c r="BM522" s="591">
        <v>0.42240504518771776</v>
      </c>
      <c r="BN522" s="31" t="str">
        <f t="shared" si="431"/>
        <v xml:space="preserve">  </v>
      </c>
      <c r="BP522" s="417" t="s">
        <v>1948</v>
      </c>
      <c r="BQ522" s="716">
        <v>2.5068281560136445E-2</v>
      </c>
      <c r="BS522" s="715">
        <v>3.074099974138959E-3</v>
      </c>
      <c r="BT522" s="715">
        <v>7.5736898112922458E-3</v>
      </c>
      <c r="BU522" s="31" t="str">
        <f t="shared" si="437"/>
        <v xml:space="preserve">  </v>
      </c>
      <c r="BV522" s="520"/>
      <c r="BW522" s="31">
        <f t="shared" si="438"/>
        <v>2.996973772534965</v>
      </c>
      <c r="BX522" s="336"/>
      <c r="BY522" s="33">
        <v>128.96803863744094</v>
      </c>
      <c r="BZ522" s="31"/>
      <c r="CA522" s="31">
        <v>0.4959758662129562</v>
      </c>
      <c r="CB522" s="31">
        <v>1.9421831605780542</v>
      </c>
      <c r="CC522" s="31"/>
      <c r="CD522" s="336"/>
      <c r="CE522" s="457">
        <v>16.218707889253942</v>
      </c>
      <c r="CF522" s="457"/>
      <c r="CG522" s="227">
        <v>7.5392331469742016E-2</v>
      </c>
      <c r="CH522" s="227">
        <v>0.29522750317528823</v>
      </c>
      <c r="CJ522" s="658"/>
      <c r="CK522" s="28">
        <v>1.9086619015596951</v>
      </c>
      <c r="CL522" s="5"/>
      <c r="CM522" s="591"/>
      <c r="CN522" s="591"/>
      <c r="CO522" s="31" t="str">
        <f t="shared" ref="CO522:CO585" si="446">IF(CK522&lt;CM522,"&lt;MDL",IF(CK522&lt;CN522,"E, &lt;RL",IF(CK522&gt;CN522,"  ",)))</f>
        <v xml:space="preserve">  </v>
      </c>
      <c r="CP522" s="605"/>
      <c r="CQ522" s="28">
        <v>0.22665360081021366</v>
      </c>
      <c r="CR522" s="28"/>
      <c r="CU522" s="31" t="str">
        <f t="shared" si="428"/>
        <v xml:space="preserve">  </v>
      </c>
      <c r="CW522" s="336">
        <f t="shared" si="439"/>
        <v>1.4799495454260463</v>
      </c>
      <c r="CX522" s="227">
        <v>1.9396148158221289</v>
      </c>
      <c r="CY522" s="227"/>
      <c r="CZ522" s="227">
        <v>3.2326913597035483</v>
      </c>
      <c r="DA522" s="227">
        <v>0.67415730337078661</v>
      </c>
      <c r="DB522" s="675" t="str">
        <f t="shared" si="429"/>
        <v>E, &lt;RL</v>
      </c>
      <c r="DC522" s="519"/>
      <c r="DD522" s="28">
        <v>0.24313481494108372</v>
      </c>
      <c r="DE522" s="28"/>
      <c r="DF522" s="28">
        <v>0.70517041915101897</v>
      </c>
      <c r="DG522" s="28">
        <v>0.14705882352941177</v>
      </c>
      <c r="DH522" s="28" t="str">
        <f t="shared" ref="DH522" si="447">IF(DD522&lt;DG522,"&lt;MDL",IF(DD522&lt;DF522,"E, &lt;RL",IF(DD522&gt;DF522,"  ",)))</f>
        <v>E, &lt;RL</v>
      </c>
      <c r="DI522" s="335"/>
      <c r="DJ522" s="31">
        <f t="shared" si="440"/>
        <v>1.5039499990186218</v>
      </c>
      <c r="DK522" s="550">
        <f t="shared" si="441"/>
        <v>1.499101017178921</v>
      </c>
      <c r="DL522" s="67"/>
    </row>
    <row r="523" spans="1:116" ht="15" x14ac:dyDescent="0.25">
      <c r="A523" s="536" t="s">
        <v>2531</v>
      </c>
      <c r="B523" s="18" t="s">
        <v>1249</v>
      </c>
      <c r="C523" s="419" t="s">
        <v>584</v>
      </c>
      <c r="D523" s="419">
        <v>9</v>
      </c>
      <c r="E523" s="213" t="s">
        <v>1827</v>
      </c>
      <c r="F523" s="421"/>
      <c r="G523" s="420">
        <v>11451800</v>
      </c>
      <c r="H523" s="420" t="s">
        <v>1975</v>
      </c>
      <c r="I523" s="420"/>
      <c r="J523" s="420"/>
      <c r="K523" s="663" t="s">
        <v>1655</v>
      </c>
      <c r="L523" s="163" t="s">
        <v>1656</v>
      </c>
      <c r="M523" s="419"/>
      <c r="N523" s="419"/>
      <c r="O523" s="419"/>
      <c r="P523" s="117">
        <v>42828</v>
      </c>
      <c r="Q523" s="112">
        <v>0.625</v>
      </c>
      <c r="R523" s="419" t="s">
        <v>1949</v>
      </c>
      <c r="S523" s="590" t="s">
        <v>1949</v>
      </c>
      <c r="T523" s="590">
        <v>128.1</v>
      </c>
      <c r="U523" s="590">
        <v>137.4</v>
      </c>
      <c r="V523" s="590">
        <v>9.3000000000000114</v>
      </c>
      <c r="W523" s="590">
        <v>390</v>
      </c>
      <c r="X523" s="590">
        <v>23.846153846153875</v>
      </c>
      <c r="Y523" s="281" t="str">
        <f t="shared" si="443"/>
        <v xml:space="preserve">  </v>
      </c>
      <c r="Z523" s="590" t="s">
        <v>1949</v>
      </c>
      <c r="AA523" s="590">
        <v>128.9</v>
      </c>
      <c r="AB523" s="590">
        <v>138.1</v>
      </c>
      <c r="AC523" s="590">
        <v>9.1999999999999886</v>
      </c>
      <c r="AD523" s="590">
        <v>390</v>
      </c>
      <c r="AE523" s="590">
        <v>23.589743589743559</v>
      </c>
      <c r="AF523" s="281" t="str">
        <f t="shared" si="444"/>
        <v xml:space="preserve">  </v>
      </c>
      <c r="AG523" s="590" t="s">
        <v>1949</v>
      </c>
      <c r="AH523" s="590">
        <v>128.5</v>
      </c>
      <c r="AI523" s="590">
        <v>137.69999999999999</v>
      </c>
      <c r="AJ523" s="590">
        <v>9.1999999999999886</v>
      </c>
      <c r="AK523" s="590">
        <v>390</v>
      </c>
      <c r="AL523" s="590">
        <v>23.589743589743559</v>
      </c>
      <c r="AM523" s="281" t="str">
        <f t="shared" si="442"/>
        <v xml:space="preserve">  </v>
      </c>
      <c r="AN523" s="590">
        <v>23.675213675213666</v>
      </c>
      <c r="AO523" s="590">
        <v>0.14803853056147684</v>
      </c>
      <c r="AP523" s="590">
        <v>0.6252891002055162</v>
      </c>
      <c r="AQ523" s="237">
        <v>3</v>
      </c>
      <c r="AR523" s="429" t="str">
        <f t="shared" si="445"/>
        <v xml:space="preserve">  </v>
      </c>
      <c r="AS523" s="519"/>
      <c r="AT523" s="662" t="s">
        <v>178</v>
      </c>
      <c r="AU523" s="662" t="s">
        <v>178</v>
      </c>
      <c r="AV523" s="662" t="s">
        <v>178</v>
      </c>
      <c r="AW523" s="661" t="s">
        <v>2720</v>
      </c>
      <c r="AX523" s="661" t="s">
        <v>2720</v>
      </c>
      <c r="AY523" s="10"/>
      <c r="AZ523" s="334"/>
      <c r="BA523" s="662" t="s">
        <v>178</v>
      </c>
      <c r="BB523" s="662" t="s">
        <v>178</v>
      </c>
      <c r="BC523" s="662" t="s">
        <v>178</v>
      </c>
      <c r="BD523" s="661" t="s">
        <v>2720</v>
      </c>
      <c r="BE523" s="661" t="s">
        <v>2720</v>
      </c>
      <c r="BF523" s="10"/>
      <c r="BG523" s="334"/>
      <c r="BH523" s="852" t="s">
        <v>178</v>
      </c>
      <c r="BI523" s="67" t="s">
        <v>1949</v>
      </c>
      <c r="BJ523" s="227">
        <v>1.4497314660818574</v>
      </c>
      <c r="BK523" s="591"/>
      <c r="BL523" s="591">
        <v>4.9859461878656072E-2</v>
      </c>
      <c r="BM523" s="591">
        <v>0.42240504518771776</v>
      </c>
      <c r="BN523" s="31" t="str">
        <f t="shared" si="431"/>
        <v xml:space="preserve">  </v>
      </c>
      <c r="BP523" s="417" t="s">
        <v>1949</v>
      </c>
      <c r="BQ523" s="716">
        <v>5.5626014611267038E-2</v>
      </c>
      <c r="BS523" s="715">
        <v>3.074099974138959E-3</v>
      </c>
      <c r="BT523" s="715">
        <v>7.5736898112922458E-3</v>
      </c>
      <c r="BU523" s="31" t="str">
        <f t="shared" si="437"/>
        <v xml:space="preserve">  </v>
      </c>
      <c r="BV523" s="520"/>
      <c r="BW523" s="31">
        <f t="shared" si="438"/>
        <v>3.836987463727036</v>
      </c>
      <c r="BX523" s="336"/>
      <c r="BY523" s="33">
        <v>135.63118061156814</v>
      </c>
      <c r="BZ523" s="31"/>
      <c r="CA523" s="31">
        <v>0.4959758662129562</v>
      </c>
      <c r="CB523" s="31">
        <v>1.9421831605780542</v>
      </c>
      <c r="CC523" s="31"/>
      <c r="CD523" s="336"/>
      <c r="CE523" s="457">
        <v>3.2342819991989362</v>
      </c>
      <c r="CF523" s="457"/>
      <c r="CG523" s="227">
        <v>7.5392331469742016E-2</v>
      </c>
      <c r="CH523" s="227">
        <v>0.29522750317528823</v>
      </c>
      <c r="CJ523" s="658"/>
      <c r="CK523" s="28">
        <v>5.0472436774026823</v>
      </c>
      <c r="CL523" s="5"/>
      <c r="CM523" s="591"/>
      <c r="CN523" s="591"/>
      <c r="CO523" s="31" t="str">
        <f t="shared" si="446"/>
        <v xml:space="preserve">  </v>
      </c>
      <c r="CP523" s="605"/>
      <c r="CQ523" s="28">
        <v>0.1190631841848836</v>
      </c>
      <c r="CR523" s="28"/>
      <c r="CU523" s="31" t="str">
        <f t="shared" si="428"/>
        <v xml:space="preserve">  </v>
      </c>
      <c r="CW523" s="336">
        <f t="shared" si="439"/>
        <v>3.7213004079477847</v>
      </c>
      <c r="CX523" s="227">
        <v>4.3781885154245925</v>
      </c>
      <c r="CY523" s="227"/>
      <c r="CZ523" s="227">
        <v>4.566817952597078</v>
      </c>
      <c r="DA523" s="227">
        <v>0.95238095238095299</v>
      </c>
      <c r="DB523" s="675" t="str">
        <f t="shared" si="429"/>
        <v>E, &lt;RL</v>
      </c>
      <c r="DC523" s="519"/>
      <c r="DD523" s="28">
        <v>0.10328034446642616</v>
      </c>
      <c r="DE523" s="28"/>
      <c r="DF523" s="28">
        <v>0.14382280488350044</v>
      </c>
      <c r="DG523" s="28">
        <v>2.9993334814485673E-2</v>
      </c>
      <c r="DH523" s="28" t="str">
        <f t="shared" ref="DH523:DH545" si="448">IF(DD523&lt;DG523,"&lt;MDL",IF(DD523&lt;DF523,"E, &lt;RL",IF(DD523&gt;DF523,"  ",)))</f>
        <v>E, &lt;RL</v>
      </c>
      <c r="DI523" s="335"/>
      <c r="DJ523" s="31">
        <f t="shared" si="440"/>
        <v>3.2280103260055024</v>
      </c>
      <c r="DK523" s="550">
        <f t="shared" si="441"/>
        <v>3.1933005375538226</v>
      </c>
      <c r="DL523" s="67"/>
    </row>
    <row r="524" spans="1:116" ht="15" x14ac:dyDescent="0.25">
      <c r="A524" s="536" t="s">
        <v>2532</v>
      </c>
      <c r="B524" s="18" t="s">
        <v>1250</v>
      </c>
      <c r="C524" s="419" t="s">
        <v>584</v>
      </c>
      <c r="D524" s="419">
        <v>9</v>
      </c>
      <c r="E524" s="213" t="s">
        <v>1827</v>
      </c>
      <c r="F524" s="421"/>
      <c r="G524" s="420">
        <v>11451800</v>
      </c>
      <c r="H524" s="420" t="s">
        <v>1976</v>
      </c>
      <c r="I524" s="420"/>
      <c r="J524" s="420"/>
      <c r="K524" s="663" t="s">
        <v>1655</v>
      </c>
      <c r="L524" s="163" t="s">
        <v>1656</v>
      </c>
      <c r="M524" s="419"/>
      <c r="N524" s="419"/>
      <c r="O524" s="419"/>
      <c r="P524" s="117">
        <v>42850</v>
      </c>
      <c r="Q524" s="112">
        <v>0.47916666666666669</v>
      </c>
      <c r="R524" s="419" t="s">
        <v>1950</v>
      </c>
      <c r="S524" s="590" t="s">
        <v>1950</v>
      </c>
      <c r="T524" s="590">
        <v>126.7</v>
      </c>
      <c r="U524" s="590">
        <v>133.1</v>
      </c>
      <c r="V524" s="590">
        <v>6.3999999999999915</v>
      </c>
      <c r="W524" s="590">
        <v>272</v>
      </c>
      <c r="X524" s="590">
        <v>23.529411764705848</v>
      </c>
      <c r="Y524" s="281" t="str">
        <f t="shared" si="443"/>
        <v xml:space="preserve">  </v>
      </c>
      <c r="Z524" s="590" t="s">
        <v>1950</v>
      </c>
      <c r="AA524" s="590">
        <v>128.6</v>
      </c>
      <c r="AB524" s="590">
        <v>135</v>
      </c>
      <c r="AC524" s="590">
        <v>6.4000000000000057</v>
      </c>
      <c r="AD524" s="590">
        <v>268</v>
      </c>
      <c r="AE524" s="590">
        <v>23.880597014925392</v>
      </c>
      <c r="AF524" s="281" t="str">
        <f t="shared" si="444"/>
        <v xml:space="preserve">  </v>
      </c>
      <c r="AG524" s="590" t="s">
        <v>1950</v>
      </c>
      <c r="AH524" s="590">
        <v>127.5</v>
      </c>
      <c r="AI524" s="590">
        <v>134.20000000000002</v>
      </c>
      <c r="AJ524" s="590">
        <v>6.7000000000000171</v>
      </c>
      <c r="AK524" s="590">
        <v>266</v>
      </c>
      <c r="AL524" s="590">
        <v>25.187969924812094</v>
      </c>
      <c r="AM524" s="281" t="str">
        <f t="shared" si="442"/>
        <v xml:space="preserve">  </v>
      </c>
      <c r="AN524" s="590">
        <v>24.199326234814446</v>
      </c>
      <c r="AO524" s="590">
        <v>0.87401088627205714</v>
      </c>
      <c r="AP524" s="590">
        <v>3.6117157882464439</v>
      </c>
      <c r="AQ524" s="237">
        <v>3</v>
      </c>
      <c r="AR524" s="429" t="str">
        <f t="shared" si="445"/>
        <v xml:space="preserve">  </v>
      </c>
      <c r="AS524" s="519"/>
      <c r="AT524" s="662" t="s">
        <v>178</v>
      </c>
      <c r="AU524" s="662" t="s">
        <v>178</v>
      </c>
      <c r="AV524" s="662" t="s">
        <v>178</v>
      </c>
      <c r="AW524" s="661" t="s">
        <v>2720</v>
      </c>
      <c r="AX524" s="661" t="s">
        <v>2720</v>
      </c>
      <c r="AY524" s="10"/>
      <c r="AZ524" s="334"/>
      <c r="BA524" s="662" t="s">
        <v>178</v>
      </c>
      <c r="BB524" s="662" t="s">
        <v>178</v>
      </c>
      <c r="BC524" s="662" t="s">
        <v>178</v>
      </c>
      <c r="BD524" s="661" t="s">
        <v>2720</v>
      </c>
      <c r="BE524" s="661" t="s">
        <v>2720</v>
      </c>
      <c r="BF524" s="10"/>
      <c r="BG524" s="334"/>
      <c r="BH524" s="852" t="s">
        <v>178</v>
      </c>
      <c r="BI524" s="67" t="s">
        <v>1950</v>
      </c>
      <c r="BJ524" s="227">
        <v>2.3457780188768274</v>
      </c>
      <c r="BK524" s="591"/>
      <c r="BL524" s="591">
        <v>4.9859461878656072E-2</v>
      </c>
      <c r="BM524" s="591">
        <v>0.42240504518771776</v>
      </c>
      <c r="BN524" s="31" t="str">
        <f t="shared" si="431"/>
        <v xml:space="preserve">  </v>
      </c>
      <c r="BP524" s="417" t="s">
        <v>1950</v>
      </c>
      <c r="BQ524" s="716">
        <v>8.9564389528049751E-2</v>
      </c>
      <c r="BS524" s="715">
        <v>3.0717745593709816E-3</v>
      </c>
      <c r="BT524" s="715">
        <v>7.6281105776603688E-3</v>
      </c>
      <c r="BU524" s="31" t="str">
        <f t="shared" si="437"/>
        <v xml:space="preserve">  </v>
      </c>
      <c r="BV524" s="520"/>
      <c r="BW524" s="31">
        <f t="shared" si="438"/>
        <v>3.8181101880617727</v>
      </c>
      <c r="BX524" s="336"/>
      <c r="BY524" s="33">
        <v>221.80552850080656</v>
      </c>
      <c r="BZ524" s="31"/>
      <c r="CA524" s="31">
        <v>0.4959758662129562</v>
      </c>
      <c r="CB524" s="31">
        <v>1.9421831605780542</v>
      </c>
      <c r="CC524" s="31"/>
      <c r="CD524" s="336"/>
      <c r="CE524" s="457">
        <v>5.2189536117836761</v>
      </c>
      <c r="CF524" s="457"/>
      <c r="CG524" s="227">
        <v>7.5392331469742016E-2</v>
      </c>
      <c r="CH524" s="227">
        <v>0.29522750317528823</v>
      </c>
      <c r="CJ524" s="658"/>
      <c r="CK524" s="28">
        <v>7.4801932168219079</v>
      </c>
      <c r="CL524" s="5"/>
      <c r="CM524" s="591"/>
      <c r="CN524" s="591"/>
      <c r="CO524" s="31" t="str">
        <f t="shared" si="446"/>
        <v xml:space="preserve">  </v>
      </c>
      <c r="CP524" s="605"/>
      <c r="CQ524" s="28">
        <v>0.17863147980470276</v>
      </c>
      <c r="CR524" s="28"/>
      <c r="CU524" s="31" t="str">
        <f t="shared" si="428"/>
        <v xml:space="preserve">  </v>
      </c>
      <c r="CW524" s="336">
        <f t="shared" si="439"/>
        <v>3.3724106280762554</v>
      </c>
      <c r="CX524" s="227">
        <v>7.7295097884254789</v>
      </c>
      <c r="CY524" s="227"/>
      <c r="CZ524" s="227">
        <v>0.97543350377553739</v>
      </c>
      <c r="DA524" s="227">
        <v>0.20342047766141791</v>
      </c>
      <c r="DB524" s="675" t="str">
        <f t="shared" ref="DB524:DB546" si="449">IF(CX524&lt;DA524,"&lt;MDL",IF(CX524&lt;CZ524,"E, &lt;RL",IF(CX524&gt;CZ524,"  ",)))</f>
        <v xml:space="preserve">  </v>
      </c>
      <c r="DC524" s="519"/>
      <c r="DD524" s="28">
        <v>0.19469066008440164</v>
      </c>
      <c r="DE524" s="28"/>
      <c r="DF524" s="28">
        <v>0.14382280488350044</v>
      </c>
      <c r="DG524" s="28">
        <v>2.9993334814485673E-2</v>
      </c>
      <c r="DH524" s="801" t="str">
        <f t="shared" si="448"/>
        <v xml:space="preserve">  </v>
      </c>
      <c r="DI524" s="335"/>
      <c r="DJ524" s="31">
        <f t="shared" si="440"/>
        <v>3.4848138550330914</v>
      </c>
      <c r="DK524" s="550">
        <f t="shared" si="441"/>
        <v>3.7304539294010404</v>
      </c>
      <c r="DL524" s="67"/>
    </row>
    <row r="525" spans="1:116" ht="15" x14ac:dyDescent="0.25">
      <c r="A525" s="536" t="s">
        <v>2533</v>
      </c>
      <c r="B525" s="18" t="s">
        <v>1251</v>
      </c>
      <c r="C525" s="419" t="s">
        <v>584</v>
      </c>
      <c r="D525" s="419">
        <v>9</v>
      </c>
      <c r="E525" s="213">
        <v>1703200</v>
      </c>
      <c r="F525" s="421"/>
      <c r="G525" s="420">
        <v>11452500</v>
      </c>
      <c r="H525" s="420" t="s">
        <v>1977</v>
      </c>
      <c r="I525" s="420"/>
      <c r="J525" s="420"/>
      <c r="K525" s="663" t="s">
        <v>1737</v>
      </c>
      <c r="L525" s="163" t="s">
        <v>951</v>
      </c>
      <c r="M525" s="419"/>
      <c r="N525" s="419"/>
      <c r="O525" s="419"/>
      <c r="P525" s="117">
        <v>42787</v>
      </c>
      <c r="Q525" s="112">
        <v>0.45833333333333331</v>
      </c>
      <c r="R525" s="419" t="s">
        <v>1951</v>
      </c>
      <c r="S525" s="590" t="s">
        <v>1951</v>
      </c>
      <c r="T525" s="590">
        <v>127.6</v>
      </c>
      <c r="U525" s="590">
        <v>260</v>
      </c>
      <c r="V525" s="590">
        <v>132.4</v>
      </c>
      <c r="W525" s="590">
        <v>72</v>
      </c>
      <c r="X525" s="590">
        <v>1838.8888888888891</v>
      </c>
      <c r="Y525" s="281" t="str">
        <f t="shared" si="443"/>
        <v xml:space="preserve">  </v>
      </c>
      <c r="Z525" s="590" t="s">
        <v>1951</v>
      </c>
      <c r="AA525" s="590">
        <v>127.9</v>
      </c>
      <c r="AB525" s="590">
        <v>258.7</v>
      </c>
      <c r="AC525" s="590">
        <v>130.79999999999998</v>
      </c>
      <c r="AD525" s="590">
        <v>72</v>
      </c>
      <c r="AE525" s="590">
        <v>1816.6666666666665</v>
      </c>
      <c r="AF525" s="281" t="str">
        <f t="shared" si="444"/>
        <v xml:space="preserve">  </v>
      </c>
      <c r="AG525" s="590" t="s">
        <v>1951</v>
      </c>
      <c r="AH525" s="590">
        <v>128.5</v>
      </c>
      <c r="AI525" s="590">
        <v>271</v>
      </c>
      <c r="AJ525" s="590">
        <v>142.5</v>
      </c>
      <c r="AK525" s="590">
        <v>76</v>
      </c>
      <c r="AL525" s="590">
        <v>1875</v>
      </c>
      <c r="AM525" s="281" t="str">
        <f t="shared" si="442"/>
        <v xml:space="preserve">  </v>
      </c>
      <c r="AN525" s="590">
        <v>1843.5185185185185</v>
      </c>
      <c r="AO525" s="590">
        <v>29.440950177008652</v>
      </c>
      <c r="AP525" s="590">
        <v>1.5969977996569233</v>
      </c>
      <c r="AQ525" s="237">
        <v>3</v>
      </c>
      <c r="AR525" s="429" t="str">
        <f t="shared" si="445"/>
        <v xml:space="preserve">  </v>
      </c>
      <c r="AS525" s="519"/>
      <c r="AT525" s="662" t="s">
        <v>178</v>
      </c>
      <c r="AU525" s="662" t="s">
        <v>178</v>
      </c>
      <c r="AV525" s="662" t="s">
        <v>178</v>
      </c>
      <c r="AW525" s="661" t="s">
        <v>2720</v>
      </c>
      <c r="AX525" s="661" t="s">
        <v>2720</v>
      </c>
      <c r="AY525" s="10"/>
      <c r="AZ525" s="334"/>
      <c r="BA525" s="662" t="s">
        <v>178</v>
      </c>
      <c r="BB525" s="662" t="s">
        <v>178</v>
      </c>
      <c r="BC525" s="662" t="s">
        <v>178</v>
      </c>
      <c r="BD525" s="661" t="s">
        <v>2720</v>
      </c>
      <c r="BE525" s="661" t="s">
        <v>2720</v>
      </c>
      <c r="BF525" s="10"/>
      <c r="BG525" s="334"/>
      <c r="BH525" s="852" t="s">
        <v>178</v>
      </c>
      <c r="BI525" s="67" t="s">
        <v>1951</v>
      </c>
      <c r="BJ525" s="227">
        <v>4.9403520018839995</v>
      </c>
      <c r="BK525" s="591"/>
      <c r="BL525" s="591">
        <v>4.9859461878656072E-2</v>
      </c>
      <c r="BM525" s="591">
        <v>0.42240504518771776</v>
      </c>
      <c r="BN525" s="31" t="str">
        <f t="shared" si="431"/>
        <v xml:space="preserve">  </v>
      </c>
      <c r="BP525" s="417" t="s">
        <v>1951</v>
      </c>
      <c r="BQ525" s="716">
        <v>3.5482385050003194E-2</v>
      </c>
      <c r="BS525" s="715">
        <v>3.0717745593709816E-3</v>
      </c>
      <c r="BT525" s="715">
        <v>7.6281105776603688E-3</v>
      </c>
      <c r="BU525" s="31" t="str">
        <f t="shared" si="437"/>
        <v xml:space="preserve">  </v>
      </c>
      <c r="BV525" s="520"/>
      <c r="BW525" s="31">
        <f t="shared" si="438"/>
        <v>0.7182157270670595</v>
      </c>
      <c r="BX525" s="336"/>
      <c r="BY525" s="33">
        <v>292.59614139132015</v>
      </c>
      <c r="BZ525" s="31"/>
      <c r="CA525" s="31">
        <v>0.4959758662129562</v>
      </c>
      <c r="CB525" s="31">
        <v>1.9421831605780542</v>
      </c>
      <c r="CC525" s="31"/>
      <c r="CD525" s="336"/>
      <c r="CE525" s="457">
        <v>538.05179333626097</v>
      </c>
      <c r="CF525" s="457"/>
      <c r="CG525" s="227">
        <v>7.5392331469742016E-2</v>
      </c>
      <c r="CH525" s="227">
        <v>0.29522750317528823</v>
      </c>
      <c r="CJ525" s="658"/>
      <c r="CK525" s="28">
        <v>0.90248235387182407</v>
      </c>
      <c r="CL525" s="5">
        <v>1.4664574470496849E-2</v>
      </c>
      <c r="CM525" s="591"/>
      <c r="CN525" s="591"/>
      <c r="CO525" s="31" t="str">
        <f t="shared" si="446"/>
        <v xml:space="preserve">  </v>
      </c>
      <c r="CP525" s="605"/>
      <c r="CQ525" s="28">
        <v>1.6128689659124109</v>
      </c>
      <c r="CR525" s="28"/>
      <c r="CU525" s="31" t="str">
        <f t="shared" si="428"/>
        <v xml:space="preserve">  </v>
      </c>
      <c r="CW525" s="336">
        <f t="shared" si="439"/>
        <v>0.30843959512946473</v>
      </c>
      <c r="CX525" s="227">
        <v>4.4149111659633204</v>
      </c>
      <c r="CY525" s="227"/>
      <c r="CZ525" s="227">
        <v>0.97543350377553739</v>
      </c>
      <c r="DA525" s="227">
        <v>0.20342047766141791</v>
      </c>
      <c r="DB525" s="675" t="str">
        <f t="shared" si="449"/>
        <v xml:space="preserve">  </v>
      </c>
      <c r="DC525" s="519"/>
      <c r="DD525" s="28">
        <v>8.2779584361812244</v>
      </c>
      <c r="DE525" s="28"/>
      <c r="DF525" s="28">
        <v>0.14382280488350044</v>
      </c>
      <c r="DG525" s="28">
        <v>2.9993334814485673E-2</v>
      </c>
      <c r="DH525" s="801" t="str">
        <f t="shared" si="448"/>
        <v xml:space="preserve">  </v>
      </c>
      <c r="DI525" s="335"/>
      <c r="DJ525" s="31">
        <f t="shared" si="440"/>
        <v>1.5088753887765003</v>
      </c>
      <c r="DK525" s="550">
        <f t="shared" si="441"/>
        <v>1.5385058722418996</v>
      </c>
      <c r="DL525" s="67"/>
    </row>
    <row r="526" spans="1:116" ht="30" x14ac:dyDescent="0.25">
      <c r="A526" s="536" t="s">
        <v>2534</v>
      </c>
      <c r="B526" s="18" t="s">
        <v>1252</v>
      </c>
      <c r="C526" s="419" t="s">
        <v>584</v>
      </c>
      <c r="D526" s="419">
        <v>9</v>
      </c>
      <c r="E526" s="213">
        <v>1703199</v>
      </c>
      <c r="F526" s="421"/>
      <c r="G526" s="420">
        <v>11452600</v>
      </c>
      <c r="H526" s="420" t="s">
        <v>1978</v>
      </c>
      <c r="I526" s="420"/>
      <c r="J526" s="420"/>
      <c r="K526" s="663" t="s">
        <v>1657</v>
      </c>
      <c r="L526" s="163" t="s">
        <v>1658</v>
      </c>
      <c r="M526" s="419"/>
      <c r="N526" s="419"/>
      <c r="O526" s="419"/>
      <c r="P526" s="117">
        <v>42787</v>
      </c>
      <c r="Q526" s="112">
        <v>0.51388888888888895</v>
      </c>
      <c r="R526" s="419" t="s">
        <v>1952</v>
      </c>
      <c r="S526" s="590" t="s">
        <v>1952</v>
      </c>
      <c r="T526" s="590">
        <v>125.9</v>
      </c>
      <c r="U526" s="590">
        <v>250.5</v>
      </c>
      <c r="V526" s="590">
        <v>124.6</v>
      </c>
      <c r="W526" s="590">
        <v>68</v>
      </c>
      <c r="X526" s="590">
        <v>1832.3529411764703</v>
      </c>
      <c r="Y526" s="281" t="str">
        <f t="shared" si="443"/>
        <v xml:space="preserve">  </v>
      </c>
      <c r="Z526" s="590" t="s">
        <v>1952</v>
      </c>
      <c r="AA526" s="590">
        <v>128.4</v>
      </c>
      <c r="AB526" s="590">
        <v>247.29999999999998</v>
      </c>
      <c r="AC526" s="590">
        <v>118.89999999999998</v>
      </c>
      <c r="AD526" s="590">
        <v>66</v>
      </c>
      <c r="AE526" s="590">
        <v>1801.515151515151</v>
      </c>
      <c r="AF526" s="281" t="str">
        <f t="shared" si="444"/>
        <v xml:space="preserve">  </v>
      </c>
      <c r="AG526" s="590" t="s">
        <v>1952</v>
      </c>
      <c r="AH526" s="590">
        <v>128.69999999999999</v>
      </c>
      <c r="AI526" s="590">
        <v>257.2</v>
      </c>
      <c r="AJ526" s="590">
        <v>128.5</v>
      </c>
      <c r="AK526" s="590">
        <v>74</v>
      </c>
      <c r="AL526" s="590">
        <v>1736.4864864864867</v>
      </c>
      <c r="AM526" s="281" t="str">
        <f t="shared" si="442"/>
        <v xml:space="preserve">  </v>
      </c>
      <c r="AN526" s="590">
        <v>1790.1181930593693</v>
      </c>
      <c r="AO526" s="590">
        <v>48.938862678231288</v>
      </c>
      <c r="AP526" s="590">
        <v>2.7338341606703191</v>
      </c>
      <c r="AQ526" s="237">
        <v>3</v>
      </c>
      <c r="AR526" s="429" t="str">
        <f t="shared" si="445"/>
        <v xml:space="preserve">  </v>
      </c>
      <c r="AS526" s="519"/>
      <c r="AT526" s="662" t="s">
        <v>178</v>
      </c>
      <c r="AU526" s="662" t="s">
        <v>178</v>
      </c>
      <c r="AV526" s="662" t="s">
        <v>178</v>
      </c>
      <c r="AW526" s="661" t="s">
        <v>2720</v>
      </c>
      <c r="AX526" s="661" t="s">
        <v>2720</v>
      </c>
      <c r="AY526" s="10"/>
      <c r="AZ526" s="334"/>
      <c r="BA526" s="662" t="s">
        <v>178</v>
      </c>
      <c r="BB526" s="662" t="s">
        <v>178</v>
      </c>
      <c r="BC526" s="662" t="s">
        <v>178</v>
      </c>
      <c r="BD526" s="661" t="s">
        <v>2720</v>
      </c>
      <c r="BE526" s="661" t="s">
        <v>2720</v>
      </c>
      <c r="BF526" s="10"/>
      <c r="BG526" s="334"/>
      <c r="BH526" s="852" t="s">
        <v>178</v>
      </c>
      <c r="BI526" s="67" t="s">
        <v>1952</v>
      </c>
      <c r="BJ526" s="227">
        <v>4.8103254421562927</v>
      </c>
      <c r="BK526" s="591"/>
      <c r="BL526" s="591">
        <v>4.9859461878656072E-2</v>
      </c>
      <c r="BM526" s="591">
        <v>0.42240504518771776</v>
      </c>
      <c r="BN526" s="31" t="str">
        <f t="shared" si="431"/>
        <v xml:space="preserve">  </v>
      </c>
      <c r="BP526" s="417" t="s">
        <v>1952</v>
      </c>
      <c r="BQ526" s="716">
        <v>3.0014355757291174E-2</v>
      </c>
      <c r="BS526" s="715">
        <v>3.0717745593709816E-3</v>
      </c>
      <c r="BT526" s="715">
        <v>7.6281105776603688E-3</v>
      </c>
      <c r="BU526" s="31" t="str">
        <f t="shared" si="437"/>
        <v xml:space="preserve">  </v>
      </c>
      <c r="BV526" s="520"/>
      <c r="BW526" s="31">
        <f t="shared" si="438"/>
        <v>0.62395686358877289</v>
      </c>
      <c r="BX526" s="336"/>
      <c r="BY526" s="33">
        <v>321.05729532967644</v>
      </c>
      <c r="BZ526" s="31"/>
      <c r="CA526" s="31">
        <v>0.4959758662129562</v>
      </c>
      <c r="CB526" s="31">
        <v>1.9421831605780542</v>
      </c>
      <c r="CC526" s="31"/>
      <c r="CD526" s="336"/>
      <c r="CE526" s="457">
        <v>588.2902793834952</v>
      </c>
      <c r="CF526" s="457"/>
      <c r="CG526" s="227">
        <v>7.5392331469742016E-2</v>
      </c>
      <c r="CH526" s="227">
        <v>0.29522750317528823</v>
      </c>
      <c r="CJ526" s="658"/>
      <c r="CK526" s="28">
        <v>0.94440969608252012</v>
      </c>
      <c r="CL526" s="5"/>
      <c r="CM526" s="591"/>
      <c r="CN526" s="591"/>
      <c r="CO526" s="31" t="str">
        <f t="shared" si="446"/>
        <v xml:space="preserve">  </v>
      </c>
      <c r="CP526" s="605"/>
      <c r="CQ526" s="28">
        <v>1.7013683767304792</v>
      </c>
      <c r="CR526" s="28"/>
      <c r="CU526" s="31" t="str">
        <f t="shared" si="428"/>
        <v xml:space="preserve">  </v>
      </c>
      <c r="CW526" s="336">
        <f t="shared" si="439"/>
        <v>0.2941561241001413</v>
      </c>
      <c r="CX526" s="227">
        <v>4.1943646285253449</v>
      </c>
      <c r="CY526" s="227"/>
      <c r="CZ526" s="227">
        <v>0.97543350377553739</v>
      </c>
      <c r="DA526" s="227">
        <v>0.20342047766141791</v>
      </c>
      <c r="DB526" s="675" t="str">
        <f t="shared" si="449"/>
        <v xml:space="preserve">  </v>
      </c>
      <c r="DC526" s="519"/>
      <c r="DD526" s="28">
        <v>7.2834574968311729</v>
      </c>
      <c r="DE526" s="28"/>
      <c r="DF526" s="28">
        <v>0.14382280488350044</v>
      </c>
      <c r="DG526" s="28">
        <v>2.9993334814485673E-2</v>
      </c>
      <c r="DH526" s="801" t="str">
        <f t="shared" si="448"/>
        <v xml:space="preserve">  </v>
      </c>
      <c r="DI526" s="335"/>
      <c r="DJ526" s="31">
        <f t="shared" si="440"/>
        <v>1.3064224640086057</v>
      </c>
      <c r="DK526" s="550">
        <f t="shared" si="441"/>
        <v>1.2380720457363237</v>
      </c>
      <c r="DL526" s="67"/>
    </row>
    <row r="527" spans="1:116" ht="30" x14ac:dyDescent="0.25">
      <c r="A527" s="536" t="s">
        <v>2535</v>
      </c>
      <c r="B527" s="18" t="s">
        <v>1253</v>
      </c>
      <c r="C527" s="419" t="s">
        <v>584</v>
      </c>
      <c r="D527" s="419">
        <v>9</v>
      </c>
      <c r="E527" s="213">
        <v>1703198</v>
      </c>
      <c r="F527" s="421"/>
      <c r="G527" s="420">
        <v>11452800</v>
      </c>
      <c r="H527" s="420" t="s">
        <v>1979</v>
      </c>
      <c r="I527" s="420"/>
      <c r="J527" s="420"/>
      <c r="K527" s="663" t="s">
        <v>1654</v>
      </c>
      <c r="L527" s="163" t="s">
        <v>1660</v>
      </c>
      <c r="M527" s="419"/>
      <c r="N527" s="419"/>
      <c r="O527" s="419"/>
      <c r="P527" s="117">
        <v>42787</v>
      </c>
      <c r="Q527" s="112">
        <v>0.55555555555555558</v>
      </c>
      <c r="R527" s="419" t="s">
        <v>1953</v>
      </c>
      <c r="S527" s="590" t="s">
        <v>1953</v>
      </c>
      <c r="T527" s="590">
        <v>128</v>
      </c>
      <c r="U527" s="590">
        <v>197.4</v>
      </c>
      <c r="V527" s="590">
        <v>69.400000000000006</v>
      </c>
      <c r="W527" s="590">
        <v>98</v>
      </c>
      <c r="X527" s="590">
        <v>708.16326530612253</v>
      </c>
      <c r="Y527" s="281" t="str">
        <f t="shared" si="443"/>
        <v xml:space="preserve">  </v>
      </c>
      <c r="Z527" s="590" t="s">
        <v>1953</v>
      </c>
      <c r="AA527" s="590">
        <v>129.19999999999999</v>
      </c>
      <c r="AB527" s="590">
        <v>196.6</v>
      </c>
      <c r="AC527" s="590">
        <v>67.400000000000006</v>
      </c>
      <c r="AD527" s="590">
        <v>96</v>
      </c>
      <c r="AE527" s="590">
        <v>702.08333333333337</v>
      </c>
      <c r="AF527" s="281" t="str">
        <f t="shared" si="444"/>
        <v xml:space="preserve">  </v>
      </c>
      <c r="AG527" s="590" t="s">
        <v>1953</v>
      </c>
      <c r="AH527" s="590">
        <v>130</v>
      </c>
      <c r="AI527" s="590">
        <v>201.2</v>
      </c>
      <c r="AJ527" s="590">
        <v>71.199999999999989</v>
      </c>
      <c r="AK527" s="590">
        <v>98</v>
      </c>
      <c r="AL527" s="590">
        <v>726.53061224489784</v>
      </c>
      <c r="AM527" s="281" t="str">
        <f t="shared" si="442"/>
        <v xml:space="preserve">  </v>
      </c>
      <c r="AN527" s="590">
        <v>712.25907029478458</v>
      </c>
      <c r="AO527" s="590">
        <v>12.727885740523361</v>
      </c>
      <c r="AP527" s="590">
        <v>1.7869741883744121</v>
      </c>
      <c r="AQ527" s="237">
        <v>3</v>
      </c>
      <c r="AR527" s="429" t="str">
        <f t="shared" si="445"/>
        <v xml:space="preserve">  </v>
      </c>
      <c r="AS527" s="519"/>
      <c r="AT527" s="662" t="s">
        <v>178</v>
      </c>
      <c r="AU527" s="662" t="s">
        <v>178</v>
      </c>
      <c r="AV527" s="662" t="s">
        <v>178</v>
      </c>
      <c r="AW527" s="661" t="s">
        <v>2720</v>
      </c>
      <c r="AX527" s="661" t="s">
        <v>2720</v>
      </c>
      <c r="AY527" s="10"/>
      <c r="AZ527" s="334"/>
      <c r="BA527" s="662" t="s">
        <v>178</v>
      </c>
      <c r="BB527" s="662" t="s">
        <v>178</v>
      </c>
      <c r="BC527" s="662" t="s">
        <v>178</v>
      </c>
      <c r="BD527" s="661" t="s">
        <v>2720</v>
      </c>
      <c r="BE527" s="661" t="s">
        <v>2720</v>
      </c>
      <c r="BF527" s="10"/>
      <c r="BG527" s="334"/>
      <c r="BH527" s="852" t="s">
        <v>178</v>
      </c>
      <c r="BI527" s="67" t="s">
        <v>1953</v>
      </c>
      <c r="BJ527" s="227">
        <v>3.8878181716596201</v>
      </c>
      <c r="BK527" s="591"/>
      <c r="BL527" s="591">
        <v>4.9859461878656072E-2</v>
      </c>
      <c r="BM527" s="591">
        <v>0.42240504518771776</v>
      </c>
      <c r="BN527" s="31" t="str">
        <f t="shared" si="431"/>
        <v xml:space="preserve">  </v>
      </c>
      <c r="BP527" s="417" t="s">
        <v>1953</v>
      </c>
      <c r="BQ527" s="716">
        <v>4.2858272057474209E-2</v>
      </c>
      <c r="BS527" s="715">
        <v>3.0717745593709816E-3</v>
      </c>
      <c r="BT527" s="715">
        <v>7.6281105776603688E-3</v>
      </c>
      <c r="BU527" s="31" t="str">
        <f t="shared" si="437"/>
        <v xml:space="preserve">  </v>
      </c>
      <c r="BV527" s="520"/>
      <c r="BW527" s="31">
        <f t="shared" si="438"/>
        <v>1.102373366375285</v>
      </c>
      <c r="BX527" s="336"/>
      <c r="BY527" s="33">
        <v>332.96353008132957</v>
      </c>
      <c r="BZ527" s="31"/>
      <c r="CA527" s="31">
        <v>0.4959758662129562</v>
      </c>
      <c r="CB527" s="31">
        <v>1.9421831605780542</v>
      </c>
      <c r="CC527" s="31"/>
      <c r="CD527" s="336"/>
      <c r="CE527" s="457">
        <v>235.79254069024768</v>
      </c>
      <c r="CF527" s="457"/>
      <c r="CG527" s="227">
        <v>7.5392331469742016E-2</v>
      </c>
      <c r="CH527" s="227">
        <v>0.29522750317528823</v>
      </c>
      <c r="CJ527" s="658"/>
      <c r="CK527" s="28">
        <v>0.93084147964989539</v>
      </c>
      <c r="CL527" s="5"/>
      <c r="CM527" s="591"/>
      <c r="CN527" s="591"/>
      <c r="CO527" s="31" t="str">
        <f t="shared" si="446"/>
        <v xml:space="preserve">  </v>
      </c>
      <c r="CP527" s="605"/>
      <c r="CQ527" s="28">
        <v>0.65352828883753078</v>
      </c>
      <c r="CR527" s="28"/>
      <c r="CU527" s="31" t="str">
        <f t="shared" si="428"/>
        <v xml:space="preserve">  </v>
      </c>
      <c r="CW527" s="336">
        <f t="shared" si="439"/>
        <v>0.2795625933634619</v>
      </c>
      <c r="CX527" s="227">
        <v>4.5257679035849678</v>
      </c>
      <c r="CY527" s="227"/>
      <c r="CZ527" s="227">
        <v>0.97543350377553739</v>
      </c>
      <c r="DA527" s="227">
        <v>0.20342047766141791</v>
      </c>
      <c r="DB527" s="675" t="str">
        <f t="shared" si="449"/>
        <v xml:space="preserve">  </v>
      </c>
      <c r="DC527" s="519"/>
      <c r="DD527" s="28">
        <v>3.2881089258698943</v>
      </c>
      <c r="DE527" s="28"/>
      <c r="DF527" s="28">
        <v>0.14382280488350044</v>
      </c>
      <c r="DG527" s="28">
        <v>2.9993334814485673E-2</v>
      </c>
      <c r="DH527" s="801" t="str">
        <f t="shared" si="448"/>
        <v xml:space="preserve">  </v>
      </c>
      <c r="DI527" s="335"/>
      <c r="DJ527" s="31">
        <f t="shared" si="440"/>
        <v>1.3592383233321395</v>
      </c>
      <c r="DK527" s="550">
        <f t="shared" si="441"/>
        <v>1.3944923432456529</v>
      </c>
      <c r="DL527" s="67"/>
    </row>
    <row r="528" spans="1:116" ht="45" x14ac:dyDescent="0.25">
      <c r="A528" s="536" t="s">
        <v>2536</v>
      </c>
      <c r="B528" s="18" t="s">
        <v>1254</v>
      </c>
      <c r="C528" s="419" t="s">
        <v>584</v>
      </c>
      <c r="D528" s="419">
        <v>9</v>
      </c>
      <c r="E528" s="213">
        <v>1703197</v>
      </c>
      <c r="F528" s="421"/>
      <c r="G528" s="420">
        <v>384115121402501</v>
      </c>
      <c r="H528" s="420" t="s">
        <v>1980</v>
      </c>
      <c r="I528" s="420"/>
      <c r="J528" s="420"/>
      <c r="K528" s="663" t="s">
        <v>1654</v>
      </c>
      <c r="L528" s="163" t="s">
        <v>1680</v>
      </c>
      <c r="M528" s="419"/>
      <c r="N528" s="419"/>
      <c r="O528" s="419"/>
      <c r="P528" s="117">
        <v>42787</v>
      </c>
      <c r="Q528" s="112">
        <v>0.5625</v>
      </c>
      <c r="R528" s="419" t="s">
        <v>1954</v>
      </c>
      <c r="S528" s="590" t="s">
        <v>1954</v>
      </c>
      <c r="T528" s="590">
        <v>127</v>
      </c>
      <c r="U528" s="590">
        <v>160.70000000000002</v>
      </c>
      <c r="V528" s="590">
        <v>33.700000000000017</v>
      </c>
      <c r="W528" s="590">
        <v>180</v>
      </c>
      <c r="X528" s="590">
        <v>187.22222222222231</v>
      </c>
      <c r="Y528" s="281" t="str">
        <f t="shared" si="443"/>
        <v xml:space="preserve">  </v>
      </c>
      <c r="Z528" s="590" t="s">
        <v>1954</v>
      </c>
      <c r="AA528" s="590">
        <v>125.5</v>
      </c>
      <c r="AB528" s="590">
        <v>159.6</v>
      </c>
      <c r="AC528" s="590">
        <v>34.099999999999994</v>
      </c>
      <c r="AD528" s="590">
        <v>176</v>
      </c>
      <c r="AE528" s="590">
        <v>193.74999999999997</v>
      </c>
      <c r="AF528" s="281" t="str">
        <f t="shared" si="444"/>
        <v xml:space="preserve">  </v>
      </c>
      <c r="AG528" s="590" t="s">
        <v>1954</v>
      </c>
      <c r="AH528" s="590">
        <v>126.2</v>
      </c>
      <c r="AI528" s="590">
        <v>157.79999999999998</v>
      </c>
      <c r="AJ528" s="590">
        <v>31.59999999999998</v>
      </c>
      <c r="AK528" s="590">
        <v>174</v>
      </c>
      <c r="AL528" s="590">
        <v>181.60919540229875</v>
      </c>
      <c r="AM528" s="281" t="str">
        <f t="shared" si="442"/>
        <v xml:space="preserve">  </v>
      </c>
      <c r="AN528" s="590">
        <v>187.52713920817368</v>
      </c>
      <c r="AO528" s="590">
        <v>6.0761430896689728</v>
      </c>
      <c r="AP528" s="590">
        <v>3.240140661946457</v>
      </c>
      <c r="AQ528" s="237">
        <v>3</v>
      </c>
      <c r="AR528" s="429" t="str">
        <f t="shared" si="445"/>
        <v xml:space="preserve">  </v>
      </c>
      <c r="AS528" s="519"/>
      <c r="AT528" s="662" t="s">
        <v>178</v>
      </c>
      <c r="AU528" s="662" t="s">
        <v>178</v>
      </c>
      <c r="AV528" s="662" t="s">
        <v>178</v>
      </c>
      <c r="AW528" s="661" t="s">
        <v>2720</v>
      </c>
      <c r="AX528" s="661" t="s">
        <v>2720</v>
      </c>
      <c r="AY528" s="10"/>
      <c r="AZ528" s="334"/>
      <c r="BA528" s="662" t="s">
        <v>178</v>
      </c>
      <c r="BB528" s="662" t="s">
        <v>178</v>
      </c>
      <c r="BC528" s="662" t="s">
        <v>178</v>
      </c>
      <c r="BD528" s="661" t="s">
        <v>2720</v>
      </c>
      <c r="BE528" s="661" t="s">
        <v>2720</v>
      </c>
      <c r="BF528" s="10"/>
      <c r="BG528" s="334"/>
      <c r="BH528" s="852" t="s">
        <v>178</v>
      </c>
      <c r="BI528" s="67" t="s">
        <v>1954</v>
      </c>
      <c r="BJ528" s="227">
        <v>3.3727770742081904</v>
      </c>
      <c r="BK528" s="591"/>
      <c r="BL528" s="591">
        <v>4.9859461878656072E-2</v>
      </c>
      <c r="BM528" s="591">
        <v>0.42240504518771776</v>
      </c>
      <c r="BN528" s="31" t="str">
        <f t="shared" si="431"/>
        <v xml:space="preserve">  </v>
      </c>
      <c r="BP528" s="417" t="s">
        <v>1954</v>
      </c>
      <c r="BQ528" s="716">
        <v>8.6069166451693546E-2</v>
      </c>
      <c r="BS528" s="715">
        <v>3.0717745593709816E-3</v>
      </c>
      <c r="BT528" s="715">
        <v>7.6281105776603688E-3</v>
      </c>
      <c r="BU528" s="31" t="str">
        <f t="shared" si="437"/>
        <v xml:space="preserve">  </v>
      </c>
      <c r="BV528" s="520"/>
      <c r="BW528" s="31">
        <f t="shared" si="438"/>
        <v>2.5518783055621772</v>
      </c>
      <c r="BX528" s="336"/>
      <c r="BY528" s="33">
        <v>321.39041120394592</v>
      </c>
      <c r="BZ528" s="31"/>
      <c r="CA528" s="31">
        <v>0.4959758662129562</v>
      </c>
      <c r="CB528" s="31">
        <v>1.9421831605780542</v>
      </c>
      <c r="CC528" s="31"/>
      <c r="CD528" s="336"/>
      <c r="CE528" s="457">
        <v>60.171426986516572</v>
      </c>
      <c r="CF528" s="457"/>
      <c r="CG528" s="227">
        <v>7.5392331469742016E-2</v>
      </c>
      <c r="CH528" s="227">
        <v>0.29522750317528823</v>
      </c>
      <c r="CJ528" s="658"/>
      <c r="CK528" s="28">
        <v>2.3601578997142822</v>
      </c>
      <c r="CL528" s="5"/>
      <c r="CM528" s="591"/>
      <c r="CN528" s="591"/>
      <c r="CO528" s="31" t="str">
        <f t="shared" si="446"/>
        <v xml:space="preserve">  </v>
      </c>
      <c r="CP528" s="605"/>
      <c r="CQ528" s="28">
        <v>0.45728059306964214</v>
      </c>
      <c r="CR528" s="28"/>
      <c r="CU528" s="31" t="str">
        <f t="shared" ref="CU528:CU591" si="450">IF(CQ528&lt;CS528,"&lt;MDL",IF(CQ528&lt;CT528,"E, &lt;RL",IF(CQ528&gt;CT528,"  ",)))</f>
        <v xml:space="preserve">  </v>
      </c>
      <c r="CW528" s="336">
        <f t="shared" si="439"/>
        <v>0.73435853013566976</v>
      </c>
      <c r="CX528" s="227">
        <v>4.6737624236389079</v>
      </c>
      <c r="CY528" s="227"/>
      <c r="CZ528" s="227">
        <v>0.97543350377553739</v>
      </c>
      <c r="DA528" s="227">
        <v>0.20342047766141791</v>
      </c>
      <c r="DB528" s="675" t="str">
        <f t="shared" si="449"/>
        <v xml:space="preserve">  </v>
      </c>
      <c r="DC528" s="519"/>
      <c r="DD528" s="28">
        <v>0.84879823325855996</v>
      </c>
      <c r="DE528" s="28"/>
      <c r="DF528" s="28">
        <v>0.14382280488350044</v>
      </c>
      <c r="DG528" s="28">
        <v>2.9993334814485673E-2</v>
      </c>
      <c r="DH528" s="801" t="str">
        <f t="shared" si="448"/>
        <v xml:space="preserve">  </v>
      </c>
      <c r="DI528" s="335"/>
      <c r="DJ528" s="31">
        <f t="shared" si="440"/>
        <v>1.4542320681350573</v>
      </c>
      <c r="DK528" s="550">
        <f t="shared" si="441"/>
        <v>1.4106333782789657</v>
      </c>
      <c r="DL528" s="67"/>
    </row>
    <row r="529" spans="1:116" ht="15" x14ac:dyDescent="0.25">
      <c r="A529" s="536" t="s">
        <v>2537</v>
      </c>
      <c r="B529" s="18" t="s">
        <v>1255</v>
      </c>
      <c r="C529" s="419" t="s">
        <v>584</v>
      </c>
      <c r="D529" s="419">
        <v>9</v>
      </c>
      <c r="E529" s="213">
        <v>1703196</v>
      </c>
      <c r="F529" s="421"/>
      <c r="G529" s="420">
        <v>11452900</v>
      </c>
      <c r="H529" s="420" t="s">
        <v>1981</v>
      </c>
      <c r="I529" s="420"/>
      <c r="J529" s="420"/>
      <c r="K529" s="663" t="s">
        <v>1088</v>
      </c>
      <c r="L529" s="163" t="s">
        <v>729</v>
      </c>
      <c r="M529" s="419"/>
      <c r="N529" s="419"/>
      <c r="O529" s="419"/>
      <c r="P529" s="117">
        <v>42787</v>
      </c>
      <c r="Q529" s="112">
        <v>0.57638888888888895</v>
      </c>
      <c r="R529" s="419" t="s">
        <v>1955</v>
      </c>
      <c r="S529" s="590" t="s">
        <v>1955</v>
      </c>
      <c r="T529" s="590">
        <v>129.6</v>
      </c>
      <c r="U529" s="590">
        <v>198.1</v>
      </c>
      <c r="V529" s="590">
        <v>68.5</v>
      </c>
      <c r="W529" s="590">
        <v>70</v>
      </c>
      <c r="X529" s="590">
        <v>978.57142857142844</v>
      </c>
      <c r="Y529" s="281" t="str">
        <f t="shared" si="443"/>
        <v xml:space="preserve">  </v>
      </c>
      <c r="Z529" s="590" t="s">
        <v>1955</v>
      </c>
      <c r="AA529" s="590">
        <v>127.4</v>
      </c>
      <c r="AB529" s="590">
        <v>195.70000000000002</v>
      </c>
      <c r="AC529" s="590">
        <v>68.300000000000011</v>
      </c>
      <c r="AD529" s="590">
        <v>70</v>
      </c>
      <c r="AE529" s="590">
        <v>975.71428571428578</v>
      </c>
      <c r="AF529" s="281" t="str">
        <f t="shared" si="444"/>
        <v xml:space="preserve">  </v>
      </c>
      <c r="AG529" s="590" t="s">
        <v>1955</v>
      </c>
      <c r="AH529" s="590">
        <v>129.30000000000001</v>
      </c>
      <c r="AI529" s="590">
        <v>196.70000000000002</v>
      </c>
      <c r="AJ529" s="590">
        <v>67.400000000000006</v>
      </c>
      <c r="AK529" s="590">
        <v>68</v>
      </c>
      <c r="AL529" s="590">
        <v>991.17647058823536</v>
      </c>
      <c r="AM529" s="281" t="str">
        <f t="shared" si="442"/>
        <v xml:space="preserve">  </v>
      </c>
      <c r="AN529" s="590">
        <v>981.82072829131664</v>
      </c>
      <c r="AO529" s="590">
        <v>8.2272870237580378</v>
      </c>
      <c r="AP529" s="590">
        <v>0.83796224572241007</v>
      </c>
      <c r="AQ529" s="237">
        <v>3</v>
      </c>
      <c r="AR529" s="429" t="str">
        <f t="shared" si="445"/>
        <v xml:space="preserve">  </v>
      </c>
      <c r="AS529" s="519"/>
      <c r="AT529" s="662" t="s">
        <v>178</v>
      </c>
      <c r="AU529" s="662" t="s">
        <v>178</v>
      </c>
      <c r="AV529" s="662" t="s">
        <v>178</v>
      </c>
      <c r="AW529" s="661" t="s">
        <v>2720</v>
      </c>
      <c r="AX529" s="661" t="s">
        <v>2720</v>
      </c>
      <c r="AY529" s="10"/>
      <c r="AZ529" s="334"/>
      <c r="BA529" s="662" t="s">
        <v>178</v>
      </c>
      <c r="BB529" s="662" t="s">
        <v>178</v>
      </c>
      <c r="BC529" s="662" t="s">
        <v>178</v>
      </c>
      <c r="BD529" s="661" t="s">
        <v>2720</v>
      </c>
      <c r="BE529" s="661" t="s">
        <v>2720</v>
      </c>
      <c r="BF529" s="10"/>
      <c r="BG529" s="334"/>
      <c r="BH529" s="852" t="s">
        <v>178</v>
      </c>
      <c r="BI529" s="18" t="s">
        <v>1955</v>
      </c>
      <c r="BJ529" s="28">
        <v>5.503066432578481</v>
      </c>
      <c r="BK529" s="591">
        <v>1.5189830876935075</v>
      </c>
      <c r="BL529" s="591">
        <v>4.9859461878656072E-2</v>
      </c>
      <c r="BM529" s="591">
        <v>0.42240504518771776</v>
      </c>
      <c r="BN529" s="31" t="str">
        <f t="shared" si="431"/>
        <v xml:space="preserve">  </v>
      </c>
      <c r="BO529" s="520" t="s">
        <v>3006</v>
      </c>
      <c r="BP529" s="417" t="s">
        <v>1955</v>
      </c>
      <c r="BQ529" s="716">
        <v>2.9978748966133423E-2</v>
      </c>
      <c r="BS529" s="715">
        <v>3.0717745593709816E-3</v>
      </c>
      <c r="BT529" s="715">
        <v>7.6281105776603688E-3</v>
      </c>
      <c r="BU529" s="31" t="str">
        <f t="shared" si="437"/>
        <v xml:space="preserve">  </v>
      </c>
      <c r="BV529" s="520"/>
      <c r="BW529" s="31">
        <f t="shared" si="438"/>
        <v>0.54476443876194991</v>
      </c>
      <c r="BX529" s="336"/>
      <c r="BY529" s="33">
        <v>322.70334076535022</v>
      </c>
      <c r="BZ529" s="31"/>
      <c r="CA529" s="31">
        <v>0.4959758662129562</v>
      </c>
      <c r="CB529" s="31">
        <v>1.9421831605780542</v>
      </c>
      <c r="CC529" s="31"/>
      <c r="CD529" s="336"/>
      <c r="CE529" s="457">
        <v>315.78826917752127</v>
      </c>
      <c r="CF529" s="457"/>
      <c r="CG529" s="227">
        <v>7.5392331469742016E-2</v>
      </c>
      <c r="CH529" s="227">
        <v>0.29522750317528823</v>
      </c>
      <c r="CJ529" s="658"/>
      <c r="CK529" s="28">
        <v>1.1490971611808467</v>
      </c>
      <c r="CL529" s="5"/>
      <c r="CM529" s="591"/>
      <c r="CN529" s="591"/>
      <c r="CO529" s="31" t="str">
        <f t="shared" si="446"/>
        <v xml:space="preserve">  </v>
      </c>
      <c r="CP529" s="605"/>
      <c r="CQ529" s="28">
        <v>1.1211905158378832</v>
      </c>
      <c r="CR529" s="28"/>
      <c r="CU529" s="31" t="str">
        <f t="shared" si="450"/>
        <v xml:space="preserve">  </v>
      </c>
      <c r="CW529" s="336">
        <f t="shared" si="439"/>
        <v>0.35608468088850637</v>
      </c>
      <c r="CX529" s="227">
        <v>4.3540611518381018</v>
      </c>
      <c r="CY529" s="227"/>
      <c r="CZ529" s="227">
        <v>0.97543350377553739</v>
      </c>
      <c r="DA529" s="227">
        <v>0.20342047766141791</v>
      </c>
      <c r="DB529" s="675" t="str">
        <f t="shared" si="449"/>
        <v xml:space="preserve">  </v>
      </c>
      <c r="DC529" s="519"/>
      <c r="DD529" s="28">
        <v>4.3156429652042361</v>
      </c>
      <c r="DE529" s="28"/>
      <c r="DF529" s="28">
        <v>0.14382280488350044</v>
      </c>
      <c r="DG529" s="28">
        <v>2.9993334814485673E-2</v>
      </c>
      <c r="DH529" s="801" t="str">
        <f t="shared" si="448"/>
        <v xml:space="preserve">  </v>
      </c>
      <c r="DI529" s="335"/>
      <c r="DJ529" s="31">
        <f t="shared" si="440"/>
        <v>1.3492457628457288</v>
      </c>
      <c r="DK529" s="550">
        <f t="shared" si="441"/>
        <v>1.3666254849948798</v>
      </c>
      <c r="DL529" s="67"/>
    </row>
    <row r="530" spans="1:116" ht="15" x14ac:dyDescent="0.25">
      <c r="A530" s="536" t="s">
        <v>2538</v>
      </c>
      <c r="B530" s="18" t="s">
        <v>1256</v>
      </c>
      <c r="C530" s="419" t="s">
        <v>584</v>
      </c>
      <c r="D530" s="419">
        <v>9</v>
      </c>
      <c r="E530" s="213" t="s">
        <v>1827</v>
      </c>
      <c r="F530" s="421"/>
      <c r="G530" s="420">
        <v>11452500</v>
      </c>
      <c r="H530" s="420" t="s">
        <v>1982</v>
      </c>
      <c r="I530" s="420"/>
      <c r="J530" s="420"/>
      <c r="K530" s="663" t="s">
        <v>1737</v>
      </c>
      <c r="L530" s="163" t="s">
        <v>951</v>
      </c>
      <c r="M530" s="419"/>
      <c r="N530" s="419"/>
      <c r="O530" s="419"/>
      <c r="P530" s="117">
        <v>42810</v>
      </c>
      <c r="Q530" s="112">
        <v>0.4513888888888889</v>
      </c>
      <c r="R530" s="419" t="s">
        <v>1956</v>
      </c>
      <c r="S530" s="590" t="s">
        <v>1956</v>
      </c>
      <c r="T530" s="590">
        <v>127.5</v>
      </c>
      <c r="U530" s="590">
        <v>203.3</v>
      </c>
      <c r="V530" s="590">
        <v>75.800000000000011</v>
      </c>
      <c r="W530" s="590">
        <v>230</v>
      </c>
      <c r="X530" s="590">
        <v>329.56521739130437</v>
      </c>
      <c r="Y530" s="281" t="str">
        <f t="shared" si="443"/>
        <v xml:space="preserve">  </v>
      </c>
      <c r="Z530" s="590" t="s">
        <v>1956</v>
      </c>
      <c r="AA530" s="590">
        <v>127.7</v>
      </c>
      <c r="AB530" s="590">
        <v>203.2</v>
      </c>
      <c r="AC530" s="590">
        <v>75.499999999999986</v>
      </c>
      <c r="AD530" s="590">
        <v>220</v>
      </c>
      <c r="AE530" s="590">
        <v>343.18181818181813</v>
      </c>
      <c r="AF530" s="281" t="str">
        <f t="shared" si="444"/>
        <v xml:space="preserve">  </v>
      </c>
      <c r="AG530" s="590" t="s">
        <v>1956</v>
      </c>
      <c r="AH530" s="590">
        <v>128.30000000000001</v>
      </c>
      <c r="AI530" s="590">
        <v>202.9</v>
      </c>
      <c r="AJ530" s="590">
        <v>74.599999999999994</v>
      </c>
      <c r="AK530" s="590">
        <v>228</v>
      </c>
      <c r="AL530" s="590">
        <v>327.19298245614033</v>
      </c>
      <c r="AM530" s="281" t="str">
        <f t="shared" si="442"/>
        <v xml:space="preserve">  </v>
      </c>
      <c r="AN530" s="590">
        <v>333.31333934308759</v>
      </c>
      <c r="AO530" s="590">
        <v>8.6282692696598922</v>
      </c>
      <c r="AP530" s="590">
        <v>2.5886360523899117</v>
      </c>
      <c r="AQ530" s="237">
        <v>3</v>
      </c>
      <c r="AR530" s="429" t="str">
        <f t="shared" si="445"/>
        <v xml:space="preserve">  </v>
      </c>
      <c r="AS530" s="519"/>
      <c r="AT530" s="662" t="s">
        <v>178</v>
      </c>
      <c r="AU530" s="662" t="s">
        <v>178</v>
      </c>
      <c r="AV530" s="662" t="s">
        <v>178</v>
      </c>
      <c r="AW530" s="661" t="s">
        <v>2720</v>
      </c>
      <c r="AX530" s="661" t="s">
        <v>2720</v>
      </c>
      <c r="AY530" s="10"/>
      <c r="AZ530" s="334"/>
      <c r="BA530" s="662" t="s">
        <v>178</v>
      </c>
      <c r="BB530" s="662" t="s">
        <v>178</v>
      </c>
      <c r="BC530" s="662" t="s">
        <v>178</v>
      </c>
      <c r="BD530" s="661" t="s">
        <v>2720</v>
      </c>
      <c r="BE530" s="661" t="s">
        <v>2720</v>
      </c>
      <c r="BF530" s="10"/>
      <c r="BG530" s="334"/>
      <c r="BH530" s="852" t="s">
        <v>178</v>
      </c>
      <c r="BI530" s="67" t="s">
        <v>1956</v>
      </c>
      <c r="BJ530" s="227">
        <v>1.1785738180511238</v>
      </c>
      <c r="BK530" s="591"/>
      <c r="BL530" s="591">
        <v>4.9859461878656072E-2</v>
      </c>
      <c r="BM530" s="591">
        <v>0.42240504518771776</v>
      </c>
      <c r="BN530" s="31" t="str">
        <f t="shared" si="431"/>
        <v xml:space="preserve">  </v>
      </c>
      <c r="BP530" s="417" t="s">
        <v>1956</v>
      </c>
      <c r="BQ530" s="716">
        <v>2.4341181096142462E-2</v>
      </c>
      <c r="BS530" s="715">
        <v>3.0717745593709816E-3</v>
      </c>
      <c r="BT530" s="715">
        <v>7.6281105776603688E-3</v>
      </c>
      <c r="BU530" s="31" t="str">
        <f t="shared" si="437"/>
        <v xml:space="preserve">  </v>
      </c>
      <c r="BV530" s="520"/>
      <c r="BW530" s="31">
        <f t="shared" si="438"/>
        <v>2.0653081481474587</v>
      </c>
      <c r="BX530" s="336"/>
      <c r="BY530" s="33">
        <v>230.13634921236843</v>
      </c>
      <c r="BZ530" s="31"/>
      <c r="CA530" s="31">
        <v>0.4959758662129562</v>
      </c>
      <c r="CB530" s="31">
        <v>1.9421831605780542</v>
      </c>
      <c r="CC530" s="31"/>
      <c r="CD530" s="336"/>
      <c r="CE530" s="457">
        <v>75.844935957815338</v>
      </c>
      <c r="CF530" s="457"/>
      <c r="CG530" s="227">
        <v>7.5392331469742016E-2</v>
      </c>
      <c r="CH530" s="227">
        <v>0.29522750317528823</v>
      </c>
      <c r="CJ530" s="658"/>
      <c r="CK530" s="28">
        <v>1.1369026986511117</v>
      </c>
      <c r="CL530" s="5"/>
      <c r="CM530" s="591"/>
      <c r="CN530" s="591"/>
      <c r="CO530" s="31" t="str">
        <f t="shared" si="446"/>
        <v xml:space="preserve">  </v>
      </c>
      <c r="CP530" s="605"/>
      <c r="CQ530" s="28">
        <v>0.3901643352189042</v>
      </c>
      <c r="CR530" s="28"/>
      <c r="CU530" s="31" t="str">
        <f t="shared" si="450"/>
        <v xml:space="preserve">  </v>
      </c>
      <c r="CW530" s="336">
        <f t="shared" si="439"/>
        <v>0.49401265925270454</v>
      </c>
      <c r="CX530" s="227">
        <v>2.9310890559027878</v>
      </c>
      <c r="CY530" s="227"/>
      <c r="CZ530" s="227">
        <v>0.97543350377553739</v>
      </c>
      <c r="DA530" s="227">
        <v>0.20342047766141791</v>
      </c>
      <c r="DB530" s="675" t="str">
        <f t="shared" si="449"/>
        <v xml:space="preserve">  </v>
      </c>
      <c r="DC530" s="519"/>
      <c r="DD530" s="28">
        <v>0.95903177004538576</v>
      </c>
      <c r="DE530" s="28"/>
      <c r="DF530" s="28">
        <v>0.14382280488350044</v>
      </c>
      <c r="DG530" s="28">
        <v>2.9993334814485673E-2</v>
      </c>
      <c r="DH530" s="801" t="str">
        <f t="shared" si="448"/>
        <v xml:space="preserve">  </v>
      </c>
      <c r="DI530" s="335"/>
      <c r="DJ530" s="31">
        <f t="shared" si="440"/>
        <v>1.2736315084228595</v>
      </c>
      <c r="DK530" s="550">
        <f t="shared" si="441"/>
        <v>1.264463814141521</v>
      </c>
      <c r="DL530" s="67"/>
    </row>
    <row r="531" spans="1:116" ht="30" x14ac:dyDescent="0.25">
      <c r="A531" s="536" t="s">
        <v>2539</v>
      </c>
      <c r="B531" s="18" t="s">
        <v>1257</v>
      </c>
      <c r="C531" s="419" t="s">
        <v>584</v>
      </c>
      <c r="D531" s="419">
        <v>9</v>
      </c>
      <c r="E531" s="213" t="s">
        <v>1827</v>
      </c>
      <c r="F531" s="421"/>
      <c r="G531" s="420">
        <v>11452600</v>
      </c>
      <c r="H531" s="420" t="s">
        <v>1983</v>
      </c>
      <c r="I531" s="420"/>
      <c r="J531" s="420"/>
      <c r="K531" s="663" t="s">
        <v>1657</v>
      </c>
      <c r="L531" s="163" t="s">
        <v>1658</v>
      </c>
      <c r="M531" s="419"/>
      <c r="N531" s="419"/>
      <c r="O531" s="419"/>
      <c r="P531" s="117">
        <v>42810</v>
      </c>
      <c r="Q531" s="112">
        <v>0.55555555555555558</v>
      </c>
      <c r="R531" s="419" t="s">
        <v>1957</v>
      </c>
      <c r="S531" s="590" t="s">
        <v>1957</v>
      </c>
      <c r="T531" s="590">
        <v>131.1</v>
      </c>
      <c r="U531" s="590">
        <v>200.6</v>
      </c>
      <c r="V531" s="590">
        <v>69.5</v>
      </c>
      <c r="W531" s="590">
        <v>234</v>
      </c>
      <c r="X531" s="590">
        <v>297.008547008547</v>
      </c>
      <c r="Y531" s="281" t="str">
        <f t="shared" si="443"/>
        <v xml:space="preserve">  </v>
      </c>
      <c r="Z531" s="590" t="s">
        <v>1957</v>
      </c>
      <c r="AA531" s="590">
        <v>130.9</v>
      </c>
      <c r="AB531" s="590">
        <v>197.9</v>
      </c>
      <c r="AC531" s="590">
        <v>67</v>
      </c>
      <c r="AD531" s="590">
        <v>226</v>
      </c>
      <c r="AE531" s="590">
        <v>296.46017699115043</v>
      </c>
      <c r="AF531" s="281" t="str">
        <f t="shared" si="444"/>
        <v xml:space="preserve">  </v>
      </c>
      <c r="AG531" s="590" t="s">
        <v>1957</v>
      </c>
      <c r="AH531" s="590">
        <v>130.30000000000001</v>
      </c>
      <c r="AI531" s="590">
        <v>202.8</v>
      </c>
      <c r="AJ531" s="590">
        <v>72.5</v>
      </c>
      <c r="AK531" s="590">
        <v>232</v>
      </c>
      <c r="AL531" s="590">
        <v>312.5</v>
      </c>
      <c r="AM531" s="281" t="str">
        <f t="shared" si="442"/>
        <v xml:space="preserve">  </v>
      </c>
      <c r="AN531" s="590">
        <v>301.98957466656583</v>
      </c>
      <c r="AO531" s="590">
        <v>9.1064239927792876</v>
      </c>
      <c r="AP531" s="590">
        <v>3.0154762802106383</v>
      </c>
      <c r="AQ531" s="237">
        <v>3</v>
      </c>
      <c r="AR531" s="429" t="str">
        <f t="shared" si="445"/>
        <v xml:space="preserve">  </v>
      </c>
      <c r="AS531" s="519"/>
      <c r="AT531" s="662" t="s">
        <v>178</v>
      </c>
      <c r="AU531" s="662" t="s">
        <v>178</v>
      </c>
      <c r="AV531" s="662" t="s">
        <v>178</v>
      </c>
      <c r="AW531" s="661" t="s">
        <v>2720</v>
      </c>
      <c r="AX531" s="661" t="s">
        <v>2720</v>
      </c>
      <c r="AY531" s="10"/>
      <c r="AZ531" s="334"/>
      <c r="BA531" s="662" t="s">
        <v>178</v>
      </c>
      <c r="BB531" s="662" t="s">
        <v>178</v>
      </c>
      <c r="BC531" s="662" t="s">
        <v>178</v>
      </c>
      <c r="BD531" s="661" t="s">
        <v>2720</v>
      </c>
      <c r="BE531" s="661" t="s">
        <v>2720</v>
      </c>
      <c r="BF531" s="10"/>
      <c r="BG531" s="334"/>
      <c r="BH531" s="852" t="s">
        <v>178</v>
      </c>
      <c r="BI531" s="67" t="s">
        <v>1957</v>
      </c>
      <c r="BJ531" s="227">
        <v>1.5598921502985146</v>
      </c>
      <c r="BK531" s="591"/>
      <c r="BL531" s="591">
        <v>4.9859461878656072E-2</v>
      </c>
      <c r="BM531" s="591">
        <v>0.42240504518771776</v>
      </c>
      <c r="BN531" s="31" t="str">
        <f t="shared" si="431"/>
        <v xml:space="preserve">  </v>
      </c>
      <c r="BP531" s="417" t="s">
        <v>1957</v>
      </c>
      <c r="BQ531" s="716">
        <v>2.4391290391628555E-2</v>
      </c>
      <c r="BS531" s="715">
        <v>3.0717745593709816E-3</v>
      </c>
      <c r="BT531" s="715">
        <v>7.6281105776603688E-3</v>
      </c>
      <c r="BU531" s="31" t="str">
        <f t="shared" si="437"/>
        <v xml:space="preserve">  </v>
      </c>
      <c r="BV531" s="520"/>
      <c r="BW531" s="31">
        <f t="shared" si="438"/>
        <v>1.5636523580787831</v>
      </c>
      <c r="BX531" s="336"/>
      <c r="BY531" s="33">
        <v>181.05076674603788</v>
      </c>
      <c r="BZ531" s="31"/>
      <c r="CA531" s="31">
        <v>0.4959758662129562</v>
      </c>
      <c r="CB531" s="31">
        <v>1.9421831605780542</v>
      </c>
      <c r="CC531" s="31"/>
      <c r="CD531" s="336"/>
      <c r="CE531" s="457">
        <v>53.773625166024075</v>
      </c>
      <c r="CF531" s="457"/>
      <c r="CG531" s="227">
        <v>7.5392331469742016E-2</v>
      </c>
      <c r="CH531" s="227">
        <v>0.29522750317528823</v>
      </c>
      <c r="CJ531" s="658"/>
      <c r="CK531" s="28">
        <v>1.1702002116087709</v>
      </c>
      <c r="CL531" s="5"/>
      <c r="CM531" s="591"/>
      <c r="CN531" s="591"/>
      <c r="CO531" s="31" t="str">
        <f t="shared" si="446"/>
        <v xml:space="preserve">  </v>
      </c>
      <c r="CP531" s="605"/>
      <c r="CQ531" s="28">
        <v>0.34691776184861783</v>
      </c>
      <c r="CR531" s="28"/>
      <c r="CU531" s="31" t="str">
        <f t="shared" si="450"/>
        <v xml:space="preserve">  </v>
      </c>
      <c r="CW531" s="336">
        <f t="shared" si="439"/>
        <v>0.64633816947609235</v>
      </c>
      <c r="CX531" s="227">
        <v>2.8572532735145288</v>
      </c>
      <c r="CY531" s="227"/>
      <c r="CZ531" s="227">
        <v>0.97543350377553739</v>
      </c>
      <c r="DA531" s="227">
        <v>0.20342047766141791</v>
      </c>
      <c r="DB531" s="675" t="str">
        <f t="shared" si="449"/>
        <v xml:space="preserve">  </v>
      </c>
      <c r="DC531" s="519"/>
      <c r="DD531" s="28">
        <v>0.89289164797329024</v>
      </c>
      <c r="DE531" s="28"/>
      <c r="DF531" s="28">
        <v>0.14382280488350044</v>
      </c>
      <c r="DG531" s="28">
        <v>2.9993334814485673E-2</v>
      </c>
      <c r="DH531" s="801" t="str">
        <f t="shared" si="448"/>
        <v xml:space="preserve">  </v>
      </c>
      <c r="DI531" s="335"/>
      <c r="DJ531" s="31">
        <f t="shared" si="440"/>
        <v>1.5781503303559232</v>
      </c>
      <c r="DK531" s="550">
        <f t="shared" si="441"/>
        <v>1.6604639267234083</v>
      </c>
      <c r="DL531" s="67"/>
    </row>
    <row r="532" spans="1:116" ht="45" x14ac:dyDescent="0.25">
      <c r="A532" s="536" t="s">
        <v>2540</v>
      </c>
      <c r="B532" s="18" t="s">
        <v>1258</v>
      </c>
      <c r="C532" s="419" t="s">
        <v>584</v>
      </c>
      <c r="D532" s="419">
        <v>9</v>
      </c>
      <c r="E532" s="213" t="s">
        <v>1827</v>
      </c>
      <c r="F532" s="421"/>
      <c r="G532" s="420">
        <v>384115121402501</v>
      </c>
      <c r="H532" s="420" t="s">
        <v>1984</v>
      </c>
      <c r="I532" s="420"/>
      <c r="J532" s="420"/>
      <c r="K532" s="663" t="s">
        <v>1654</v>
      </c>
      <c r="L532" s="163" t="s">
        <v>1680</v>
      </c>
      <c r="M532" s="419"/>
      <c r="N532" s="419"/>
      <c r="O532" s="419"/>
      <c r="P532" s="117">
        <v>42810</v>
      </c>
      <c r="Q532" s="112">
        <v>0.61111111111111105</v>
      </c>
      <c r="R532" s="419" t="s">
        <v>1958</v>
      </c>
      <c r="S532" s="590" t="s">
        <v>1958</v>
      </c>
      <c r="T532" s="590">
        <v>128.69999999999999</v>
      </c>
      <c r="U532" s="590">
        <v>135.5</v>
      </c>
      <c r="V532" s="590">
        <v>6.8000000000000114</v>
      </c>
      <c r="W532" s="590">
        <v>346</v>
      </c>
      <c r="X532" s="590">
        <v>19.65317919075148</v>
      </c>
      <c r="Y532" s="281" t="str">
        <f t="shared" si="443"/>
        <v xml:space="preserve">  </v>
      </c>
      <c r="Z532" s="590" t="s">
        <v>1958</v>
      </c>
      <c r="AA532" s="590">
        <v>128.80000000000001</v>
      </c>
      <c r="AB532" s="590">
        <v>137.5</v>
      </c>
      <c r="AC532" s="590">
        <v>8.6999999999999886</v>
      </c>
      <c r="AD532" s="590">
        <v>460</v>
      </c>
      <c r="AE532" s="590">
        <v>18.913043478260843</v>
      </c>
      <c r="AF532" s="281" t="str">
        <f t="shared" si="444"/>
        <v xml:space="preserve">  </v>
      </c>
      <c r="AG532" s="590" t="s">
        <v>1958</v>
      </c>
      <c r="AH532" s="590">
        <v>128.6</v>
      </c>
      <c r="AI532" s="590">
        <v>134.69999999999999</v>
      </c>
      <c r="AJ532" s="590">
        <v>6.0999999999999943</v>
      </c>
      <c r="AK532" s="590">
        <v>348</v>
      </c>
      <c r="AL532" s="590">
        <v>17.528735632183892</v>
      </c>
      <c r="AM532" s="281" t="str">
        <f t="shared" si="442"/>
        <v xml:space="preserve">  </v>
      </c>
      <c r="AN532" s="590">
        <v>18.69831943373207</v>
      </c>
      <c r="AO532" s="590">
        <v>1.0783760567904521</v>
      </c>
      <c r="AP532" s="590">
        <v>5.7672351818155612</v>
      </c>
      <c r="AQ532" s="237">
        <v>3</v>
      </c>
      <c r="AR532" s="429" t="str">
        <f t="shared" si="445"/>
        <v xml:space="preserve">  </v>
      </c>
      <c r="AS532" s="519"/>
      <c r="AT532" s="662" t="s">
        <v>178</v>
      </c>
      <c r="AU532" s="662" t="s">
        <v>178</v>
      </c>
      <c r="AV532" s="662" t="s">
        <v>178</v>
      </c>
      <c r="AW532" s="661" t="s">
        <v>2720</v>
      </c>
      <c r="AX532" s="661" t="s">
        <v>2720</v>
      </c>
      <c r="AY532" s="10"/>
      <c r="AZ532" s="334"/>
      <c r="BA532" s="662" t="s">
        <v>178</v>
      </c>
      <c r="BB532" s="662" t="s">
        <v>178</v>
      </c>
      <c r="BC532" s="662" t="s">
        <v>178</v>
      </c>
      <c r="BD532" s="661" t="s">
        <v>2720</v>
      </c>
      <c r="BE532" s="661" t="s">
        <v>2720</v>
      </c>
      <c r="BF532" s="10"/>
      <c r="BG532" s="334"/>
      <c r="BH532" s="852" t="s">
        <v>178</v>
      </c>
      <c r="BI532" s="67" t="s">
        <v>1958</v>
      </c>
      <c r="BJ532" s="227">
        <v>1.6999159948489675</v>
      </c>
      <c r="BK532" s="591"/>
      <c r="BL532" s="591">
        <v>4.9859461878656072E-2</v>
      </c>
      <c r="BM532" s="591">
        <v>0.42240504518771776</v>
      </c>
      <c r="BN532" s="31" t="str">
        <f t="shared" si="431"/>
        <v xml:space="preserve">  </v>
      </c>
      <c r="BP532" s="417" t="s">
        <v>1958</v>
      </c>
      <c r="BQ532" s="716">
        <v>5.8224591894907349E-2</v>
      </c>
      <c r="BR532" s="716">
        <v>1.0833519092120526E-3</v>
      </c>
      <c r="BS532" s="715">
        <v>3.0717745593709816E-3</v>
      </c>
      <c r="BT532" s="715">
        <v>7.6281105776603688E-3</v>
      </c>
      <c r="BU532" s="31" t="str">
        <f t="shared" si="437"/>
        <v xml:space="preserve">  </v>
      </c>
      <c r="BV532" s="520"/>
      <c r="BW532" s="31">
        <f t="shared" si="438"/>
        <v>3.4251452466673467</v>
      </c>
      <c r="BX532" s="336"/>
      <c r="BY532" s="33">
        <v>214.18453529712056</v>
      </c>
      <c r="BZ532" s="31"/>
      <c r="CA532" s="31">
        <v>0.4959758662129562</v>
      </c>
      <c r="CB532" s="31">
        <v>1.9421831605780542</v>
      </c>
      <c r="CC532" s="31"/>
      <c r="CD532" s="336"/>
      <c r="CE532" s="457">
        <v>4.2094070520821454</v>
      </c>
      <c r="CF532" s="457"/>
      <c r="CG532" s="227">
        <v>7.5392331469742016E-2</v>
      </c>
      <c r="CH532" s="227">
        <v>0.29522750317528823</v>
      </c>
      <c r="CJ532" s="658"/>
      <c r="CK532" s="28">
        <v>8.8189716815677173</v>
      </c>
      <c r="CL532" s="5"/>
      <c r="CM532" s="591"/>
      <c r="CN532" s="591"/>
      <c r="CO532" s="31" t="str">
        <f t="shared" si="446"/>
        <v xml:space="preserve">  </v>
      </c>
      <c r="CP532" s="605"/>
      <c r="CQ532" s="28">
        <v>0.16679359484704187</v>
      </c>
      <c r="CR532" s="28"/>
      <c r="CU532" s="31" t="str">
        <f t="shared" si="450"/>
        <v xml:space="preserve">  </v>
      </c>
      <c r="CW532" s="336">
        <f t="shared" si="439"/>
        <v>4.1174642554533101</v>
      </c>
      <c r="CX532" s="227">
        <v>5.6598596264973633</v>
      </c>
      <c r="CZ532" s="227">
        <v>7.8609161479130059</v>
      </c>
      <c r="DA532" s="227">
        <v>1.6393442622950836</v>
      </c>
      <c r="DB532" s="675" t="str">
        <f t="shared" si="449"/>
        <v>E, &lt;RL</v>
      </c>
      <c r="DC532" s="519"/>
      <c r="DD532" s="28">
        <v>9.9210183108143363E-2</v>
      </c>
      <c r="DE532" s="28"/>
      <c r="DF532" s="28">
        <v>0.14382280488350044</v>
      </c>
      <c r="DG532" s="28">
        <v>2.9993334814485673E-2</v>
      </c>
      <c r="DH532" s="28" t="str">
        <f t="shared" si="448"/>
        <v>E, &lt;RL</v>
      </c>
      <c r="DI532" s="335"/>
      <c r="DJ532" s="31">
        <f t="shared" si="440"/>
        <v>2.6425155385966153</v>
      </c>
      <c r="DK532" s="550">
        <f t="shared" si="441"/>
        <v>2.3568683636587231</v>
      </c>
      <c r="DL532" s="67"/>
    </row>
    <row r="533" spans="1:116" ht="30" x14ac:dyDescent="0.25">
      <c r="A533" s="536" t="s">
        <v>2541</v>
      </c>
      <c r="B533" s="18" t="s">
        <v>1259</v>
      </c>
      <c r="C533" s="419" t="s">
        <v>584</v>
      </c>
      <c r="D533" s="419">
        <v>9</v>
      </c>
      <c r="E533" s="213" t="s">
        <v>1827</v>
      </c>
      <c r="F533" s="421"/>
      <c r="G533" s="420">
        <v>11452800</v>
      </c>
      <c r="H533" s="420" t="s">
        <v>1985</v>
      </c>
      <c r="I533" s="420"/>
      <c r="J533" s="420"/>
      <c r="K533" s="663" t="s">
        <v>1654</v>
      </c>
      <c r="L533" s="163" t="s">
        <v>1660</v>
      </c>
      <c r="M533" s="419"/>
      <c r="N533" s="419"/>
      <c r="O533" s="419"/>
      <c r="P533" s="117">
        <v>42810</v>
      </c>
      <c r="Q533" s="112">
        <v>0.68055555555555547</v>
      </c>
      <c r="R533" s="419" t="s">
        <v>1959</v>
      </c>
      <c r="S533" s="590" t="s">
        <v>1959</v>
      </c>
      <c r="T533" s="590">
        <v>128.80000000000001</v>
      </c>
      <c r="U533" s="590">
        <v>136.80000000000001</v>
      </c>
      <c r="V533" s="590">
        <v>8</v>
      </c>
      <c r="W533" s="590">
        <v>452</v>
      </c>
      <c r="X533" s="590">
        <v>17.699115044247787</v>
      </c>
      <c r="Y533" s="281" t="str">
        <f t="shared" si="443"/>
        <v xml:space="preserve">  </v>
      </c>
      <c r="Z533" s="590" t="s">
        <v>1959</v>
      </c>
      <c r="AA533" s="590">
        <v>127.1</v>
      </c>
      <c r="AB533" s="590">
        <v>135.19999999999999</v>
      </c>
      <c r="AC533" s="590">
        <v>8.0999999999999943</v>
      </c>
      <c r="AD533" s="590">
        <v>454</v>
      </c>
      <c r="AE533" s="590">
        <v>17.841409691629941</v>
      </c>
      <c r="AF533" s="281" t="str">
        <f t="shared" si="444"/>
        <v xml:space="preserve">  </v>
      </c>
      <c r="AG533" s="590" t="s">
        <v>1959</v>
      </c>
      <c r="AH533" s="590">
        <v>125.8</v>
      </c>
      <c r="AI533" s="590">
        <v>134</v>
      </c>
      <c r="AJ533" s="590">
        <v>8.2000000000000028</v>
      </c>
      <c r="AK533" s="590">
        <v>448</v>
      </c>
      <c r="AL533" s="590">
        <v>18.303571428571434</v>
      </c>
      <c r="AM533" s="281" t="str">
        <f t="shared" si="442"/>
        <v xml:space="preserve">  </v>
      </c>
      <c r="AN533" s="590">
        <v>17.948032054816384</v>
      </c>
      <c r="AO533" s="590">
        <v>0.3160191867371363</v>
      </c>
      <c r="AP533" s="590">
        <v>1.7607456113960529</v>
      </c>
      <c r="AQ533" s="237">
        <v>3</v>
      </c>
      <c r="AR533" s="429" t="str">
        <f t="shared" si="445"/>
        <v xml:space="preserve">  </v>
      </c>
      <c r="AS533" s="519"/>
      <c r="AT533" s="662" t="s">
        <v>178</v>
      </c>
      <c r="AU533" s="662" t="s">
        <v>178</v>
      </c>
      <c r="AV533" s="662" t="s">
        <v>178</v>
      </c>
      <c r="AW533" s="661" t="s">
        <v>2720</v>
      </c>
      <c r="AX533" s="661" t="s">
        <v>2720</v>
      </c>
      <c r="AY533" s="10"/>
      <c r="AZ533" s="334"/>
      <c r="BA533" s="662" t="s">
        <v>178</v>
      </c>
      <c r="BB533" s="662" t="s">
        <v>178</v>
      </c>
      <c r="BC533" s="662" t="s">
        <v>178</v>
      </c>
      <c r="BD533" s="661" t="s">
        <v>2720</v>
      </c>
      <c r="BE533" s="661" t="s">
        <v>2720</v>
      </c>
      <c r="BF533" s="10"/>
      <c r="BG533" s="334"/>
      <c r="BH533" s="852" t="s">
        <v>178</v>
      </c>
      <c r="BI533" s="67" t="s">
        <v>1959</v>
      </c>
      <c r="BJ533" s="227">
        <v>1.6654943502289892</v>
      </c>
      <c r="BK533" s="591"/>
      <c r="BL533" s="591">
        <v>4.9859461878656072E-2</v>
      </c>
      <c r="BM533" s="591">
        <v>0.42240504518771776</v>
      </c>
      <c r="BN533" s="31" t="str">
        <f t="shared" si="431"/>
        <v xml:space="preserve">  </v>
      </c>
      <c r="BP533" s="417" t="s">
        <v>1959</v>
      </c>
      <c r="BQ533" s="716">
        <v>3.5103332023555027E-2</v>
      </c>
      <c r="BS533" s="715">
        <v>3.0717745593709816E-3</v>
      </c>
      <c r="BT533" s="715">
        <v>7.6281105776603688E-3</v>
      </c>
      <c r="BU533" s="31" t="str">
        <f t="shared" si="437"/>
        <v xml:space="preserve">  </v>
      </c>
      <c r="BV533" s="520"/>
      <c r="BW533" s="31">
        <f t="shared" si="438"/>
        <v>2.1076824438779189</v>
      </c>
      <c r="BX533" s="336"/>
      <c r="BY533" s="33">
        <v>218.02431775406816</v>
      </c>
      <c r="BZ533" s="31"/>
      <c r="CA533" s="31">
        <v>0.4959758662129562</v>
      </c>
      <c r="CB533" s="31">
        <v>1.9421831605780542</v>
      </c>
      <c r="CC533" s="31"/>
      <c r="CD533" s="336"/>
      <c r="CE533" s="457">
        <v>3.8588374823728877</v>
      </c>
      <c r="CF533" s="457"/>
      <c r="CG533" s="227">
        <v>7.5392331469742016E-2</v>
      </c>
      <c r="CH533" s="227">
        <v>0.29522750317528823</v>
      </c>
      <c r="CJ533" s="658"/>
      <c r="CK533" s="28">
        <v>4.7459813266276374</v>
      </c>
      <c r="CL533" s="5">
        <v>8.8802145404675237E-2</v>
      </c>
      <c r="CM533" s="591"/>
      <c r="CN533" s="591"/>
      <c r="CO533" s="31" t="str">
        <f t="shared" si="446"/>
        <v xml:space="preserve">  </v>
      </c>
      <c r="CP533" s="605"/>
      <c r="CQ533" s="28">
        <v>8.3090641779528573E-2</v>
      </c>
      <c r="CR533" s="28"/>
      <c r="CU533" s="31" t="str">
        <f t="shared" si="450"/>
        <v xml:space="preserve">  </v>
      </c>
      <c r="CW533" s="336">
        <f t="shared" si="439"/>
        <v>2.1768128324020775</v>
      </c>
      <c r="CX533" s="227">
        <v>5.3799343197667966</v>
      </c>
      <c r="CY533" s="227"/>
      <c r="CZ533" s="227">
        <v>7.8609161479130059</v>
      </c>
      <c r="DA533" s="227">
        <v>1.6393442622950836</v>
      </c>
      <c r="DB533" s="675" t="str">
        <f t="shared" ref="DB533" si="451">IF(CX533&lt;DA533,"&lt;MDL",IF(CX533&lt;CZ533,"E, &lt;RL",IF(CX533&gt;CZ533,"  ",)))</f>
        <v>E, &lt;RL</v>
      </c>
      <c r="DC533" s="519"/>
      <c r="DD533" s="28">
        <v>9.8472012102874443E-2</v>
      </c>
      <c r="DE533" s="28"/>
      <c r="DF533" s="28">
        <v>0.14382280488350044</v>
      </c>
      <c r="DG533" s="28">
        <v>2.9993334814485673E-2</v>
      </c>
      <c r="DH533" s="28" t="str">
        <f t="shared" si="448"/>
        <v>E, &lt;RL</v>
      </c>
      <c r="DI533" s="335"/>
      <c r="DJ533" s="31">
        <f t="shared" si="440"/>
        <v>2.4675845223079071</v>
      </c>
      <c r="DK533" s="550">
        <f t="shared" si="441"/>
        <v>2.5518569401456559</v>
      </c>
      <c r="DL533" s="67"/>
    </row>
    <row r="534" spans="1:116" ht="15" x14ac:dyDescent="0.25">
      <c r="A534" s="536" t="s">
        <v>2542</v>
      </c>
      <c r="B534" s="18" t="s">
        <v>1260</v>
      </c>
      <c r="C534" s="419" t="s">
        <v>584</v>
      </c>
      <c r="D534" s="419">
        <v>7</v>
      </c>
      <c r="E534" s="213" t="s">
        <v>1827</v>
      </c>
      <c r="F534" s="421"/>
      <c r="G534" s="420">
        <v>11452900</v>
      </c>
      <c r="H534" s="420" t="s">
        <v>1986</v>
      </c>
      <c r="I534" s="420"/>
      <c r="J534" s="420"/>
      <c r="K534" s="663" t="s">
        <v>1088</v>
      </c>
      <c r="L534" s="163" t="s">
        <v>729</v>
      </c>
      <c r="M534" s="419"/>
      <c r="N534" s="419"/>
      <c r="O534" s="419"/>
      <c r="P534" s="117">
        <v>42810</v>
      </c>
      <c r="Q534" s="112">
        <v>0.69444444444444453</v>
      </c>
      <c r="R534" s="419" t="s">
        <v>1960</v>
      </c>
      <c r="S534" s="590" t="s">
        <v>1960</v>
      </c>
      <c r="T534" s="590">
        <v>126.7</v>
      </c>
      <c r="U534" s="590">
        <v>147.60000000000002</v>
      </c>
      <c r="V534" s="590">
        <v>20.90000000000002</v>
      </c>
      <c r="W534" s="590">
        <v>338</v>
      </c>
      <c r="X534" s="590">
        <v>61.834319526627276</v>
      </c>
      <c r="Y534" s="281" t="str">
        <f t="shared" si="443"/>
        <v xml:space="preserve">  </v>
      </c>
      <c r="Z534" s="590" t="s">
        <v>1960</v>
      </c>
      <c r="AA534" s="590">
        <v>128.5</v>
      </c>
      <c r="AB534" s="590">
        <v>149.79999999999998</v>
      </c>
      <c r="AC534" s="590">
        <v>21.299999999999983</v>
      </c>
      <c r="AD534" s="590">
        <v>352</v>
      </c>
      <c r="AE534" s="590">
        <v>60.511363636363591</v>
      </c>
      <c r="AF534" s="281" t="str">
        <f t="shared" si="444"/>
        <v xml:space="preserve">  </v>
      </c>
      <c r="AG534" s="590" t="s">
        <v>1960</v>
      </c>
      <c r="AH534" s="590">
        <v>128.6</v>
      </c>
      <c r="AI534" s="590">
        <v>149.10000000000002</v>
      </c>
      <c r="AJ534" s="590">
        <v>20.500000000000028</v>
      </c>
      <c r="AK534" s="590">
        <v>338</v>
      </c>
      <c r="AL534" s="590">
        <v>60.650887573964575</v>
      </c>
      <c r="AM534" s="281" t="str">
        <f t="shared" si="442"/>
        <v xml:space="preserve">  </v>
      </c>
      <c r="AN534" s="590">
        <v>60.99885691231848</v>
      </c>
      <c r="AO534" s="590">
        <v>0.72688724519122383</v>
      </c>
      <c r="AP534" s="590">
        <v>1.191640765065602</v>
      </c>
      <c r="AQ534" s="237">
        <v>3</v>
      </c>
      <c r="AR534" s="429" t="str">
        <f t="shared" si="445"/>
        <v xml:space="preserve">  </v>
      </c>
      <c r="AS534" s="519"/>
      <c r="AT534" s="662" t="s">
        <v>178</v>
      </c>
      <c r="AU534" s="662" t="s">
        <v>178</v>
      </c>
      <c r="AV534" s="662" t="s">
        <v>178</v>
      </c>
      <c r="AW534" s="661" t="s">
        <v>2720</v>
      </c>
      <c r="AX534" s="661" t="s">
        <v>2720</v>
      </c>
      <c r="AY534" s="10"/>
      <c r="AZ534" s="334"/>
      <c r="BA534" s="662" t="s">
        <v>178</v>
      </c>
      <c r="BB534" s="662" t="s">
        <v>178</v>
      </c>
      <c r="BC534" s="662" t="s">
        <v>178</v>
      </c>
      <c r="BD534" s="661" t="s">
        <v>2720</v>
      </c>
      <c r="BE534" s="661" t="s">
        <v>2720</v>
      </c>
      <c r="BF534" s="10"/>
      <c r="BG534" s="334"/>
      <c r="BH534" s="852" t="s">
        <v>178</v>
      </c>
      <c r="BI534" s="67" t="s">
        <v>1960</v>
      </c>
      <c r="BJ534" s="227">
        <v>1.5313931896262853</v>
      </c>
      <c r="BK534" s="591"/>
      <c r="BL534" s="591">
        <v>4.9859461878656072E-2</v>
      </c>
      <c r="BM534" s="591">
        <v>0.42240504518771776</v>
      </c>
      <c r="BN534" s="31" t="str">
        <f t="shared" si="431"/>
        <v xml:space="preserve">  </v>
      </c>
      <c r="BP534" s="417" t="s">
        <v>1960</v>
      </c>
      <c r="BQ534" s="716">
        <v>2.8373629173151095E-2</v>
      </c>
      <c r="BS534" s="715">
        <v>3.0717745593709816E-3</v>
      </c>
      <c r="BT534" s="715">
        <v>7.6281105776603688E-3</v>
      </c>
      <c r="BU534" s="31" t="str">
        <f t="shared" si="437"/>
        <v xml:space="preserve">  </v>
      </c>
      <c r="BV534" s="520"/>
      <c r="BW534" s="31">
        <f t="shared" si="438"/>
        <v>1.8527984429704349</v>
      </c>
      <c r="BX534" s="336"/>
      <c r="BY534" s="33">
        <v>226.01569536183899</v>
      </c>
      <c r="BZ534" s="31"/>
      <c r="CA534" s="31">
        <v>0.4959758662129562</v>
      </c>
      <c r="CB534" s="31">
        <v>1.9421831605780542</v>
      </c>
      <c r="CC534" s="31"/>
      <c r="CD534" s="336"/>
      <c r="CE534" s="457">
        <v>13.975526725036802</v>
      </c>
      <c r="CF534" s="457"/>
      <c r="CG534" s="227">
        <v>7.5392331469742016E-2</v>
      </c>
      <c r="CH534" s="227">
        <v>0.29522750317528823</v>
      </c>
      <c r="CJ534" s="658"/>
      <c r="CK534" s="28">
        <v>2.5214806357158466</v>
      </c>
      <c r="CL534" s="5"/>
      <c r="CM534" s="591"/>
      <c r="CN534" s="591"/>
      <c r="CO534" s="31" t="str">
        <f t="shared" si="446"/>
        <v xml:space="preserve">  </v>
      </c>
      <c r="CP534" s="605"/>
      <c r="CQ534" s="28">
        <v>0.15257823164985085</v>
      </c>
      <c r="CR534" s="28"/>
      <c r="CU534" s="31" t="str">
        <f t="shared" si="450"/>
        <v xml:space="preserve">  </v>
      </c>
      <c r="CW534" s="336">
        <f t="shared" si="439"/>
        <v>1.1156219180615272</v>
      </c>
      <c r="CX534" s="227">
        <v>3.4618707796760217</v>
      </c>
      <c r="CY534" s="227"/>
      <c r="CZ534" s="227">
        <v>0.97543350377553739</v>
      </c>
      <c r="DA534" s="227">
        <v>0.20342047766141791</v>
      </c>
      <c r="DB534" s="675" t="str">
        <f t="shared" si="449"/>
        <v xml:space="preserve">  </v>
      </c>
      <c r="DC534" s="519"/>
      <c r="DD534" s="28">
        <v>0.20996553545372348</v>
      </c>
      <c r="DE534" s="28"/>
      <c r="DF534" s="28">
        <v>0.14382280488350044</v>
      </c>
      <c r="DG534" s="28">
        <v>2.9993334814485673E-2</v>
      </c>
      <c r="DH534" s="801" t="str">
        <f t="shared" si="448"/>
        <v xml:space="preserve">  </v>
      </c>
      <c r="DI534" s="335"/>
      <c r="DJ534" s="31">
        <f t="shared" si="440"/>
        <v>1.5316948560292472</v>
      </c>
      <c r="DK534" s="550">
        <f t="shared" si="441"/>
        <v>1.5023801219425634</v>
      </c>
      <c r="DL534" s="67"/>
    </row>
    <row r="535" spans="1:116" ht="15" x14ac:dyDescent="0.25">
      <c r="A535" s="536" t="s">
        <v>2543</v>
      </c>
      <c r="B535" s="18" t="s">
        <v>1261</v>
      </c>
      <c r="C535" s="419" t="s">
        <v>584</v>
      </c>
      <c r="D535" s="419">
        <v>7</v>
      </c>
      <c r="E535" s="213" t="s">
        <v>1827</v>
      </c>
      <c r="F535" s="421"/>
      <c r="G535" s="420">
        <v>11452900</v>
      </c>
      <c r="H535" s="420" t="s">
        <v>1987</v>
      </c>
      <c r="I535" s="420"/>
      <c r="J535" s="420"/>
      <c r="K535" s="663" t="s">
        <v>1088</v>
      </c>
      <c r="L535" s="163" t="s">
        <v>729</v>
      </c>
      <c r="M535" s="419"/>
      <c r="N535" s="419"/>
      <c r="O535" s="104" t="s">
        <v>40</v>
      </c>
      <c r="P535" s="117">
        <v>42810</v>
      </c>
      <c r="Q535" s="112">
        <v>0.69513888888888886</v>
      </c>
      <c r="R535" s="419" t="s">
        <v>1961</v>
      </c>
      <c r="S535" s="590" t="s">
        <v>1961</v>
      </c>
      <c r="T535" s="590">
        <v>127.3</v>
      </c>
      <c r="U535" s="590">
        <v>146.9</v>
      </c>
      <c r="V535" s="590">
        <v>19.600000000000009</v>
      </c>
      <c r="W535" s="590">
        <v>326</v>
      </c>
      <c r="X535" s="590">
        <v>60.122699386503093</v>
      </c>
      <c r="Y535" s="281" t="str">
        <f t="shared" si="443"/>
        <v xml:space="preserve">  </v>
      </c>
      <c r="Z535" s="590" t="s">
        <v>1961</v>
      </c>
      <c r="AA535" s="590">
        <v>127.6</v>
      </c>
      <c r="AB535" s="590">
        <v>147.60000000000002</v>
      </c>
      <c r="AC535" s="590">
        <v>20.000000000000028</v>
      </c>
      <c r="AD535" s="590">
        <v>334</v>
      </c>
      <c r="AE535" s="590">
        <v>59.880239520958163</v>
      </c>
      <c r="AF535" s="281" t="str">
        <f t="shared" si="444"/>
        <v xml:space="preserve">  </v>
      </c>
      <c r="AG535" s="590" t="s">
        <v>1961</v>
      </c>
      <c r="AH535" s="590">
        <v>127.4</v>
      </c>
      <c r="AI535" s="590">
        <v>146.9</v>
      </c>
      <c r="AJ535" s="590">
        <v>19.5</v>
      </c>
      <c r="AK535" s="590">
        <v>320</v>
      </c>
      <c r="AL535" s="590">
        <v>60.9375</v>
      </c>
      <c r="AM535" s="281" t="str">
        <f t="shared" si="442"/>
        <v xml:space="preserve">  </v>
      </c>
      <c r="AN535" s="590">
        <v>60.313479635820421</v>
      </c>
      <c r="AO535" s="590">
        <v>0.55384813602929928</v>
      </c>
      <c r="AP535" s="590">
        <v>0.91828251225679003</v>
      </c>
      <c r="AQ535" s="237">
        <v>3</v>
      </c>
      <c r="AR535" s="429" t="str">
        <f t="shared" si="445"/>
        <v xml:space="preserve">  </v>
      </c>
      <c r="AS535" s="519"/>
      <c r="AT535" s="662" t="s">
        <v>178</v>
      </c>
      <c r="AU535" s="662" t="s">
        <v>178</v>
      </c>
      <c r="AV535" s="662" t="s">
        <v>178</v>
      </c>
      <c r="AW535" s="661" t="s">
        <v>2720</v>
      </c>
      <c r="AX535" s="661" t="s">
        <v>2720</v>
      </c>
      <c r="AY535" s="10"/>
      <c r="AZ535" s="334"/>
      <c r="BA535" s="662" t="s">
        <v>178</v>
      </c>
      <c r="BB535" s="662" t="s">
        <v>178</v>
      </c>
      <c r="BC535" s="662" t="s">
        <v>178</v>
      </c>
      <c r="BD535" s="661" t="s">
        <v>2720</v>
      </c>
      <c r="BE535" s="661" t="s">
        <v>2720</v>
      </c>
      <c r="BF535" s="10"/>
      <c r="BG535" s="334"/>
      <c r="BH535" s="852" t="s">
        <v>178</v>
      </c>
      <c r="BI535" s="67" t="s">
        <v>1961</v>
      </c>
      <c r="BJ535" s="227">
        <v>1.7664127848189124</v>
      </c>
      <c r="BK535" s="591"/>
      <c r="BL535" s="591">
        <v>4.9859461878656072E-2</v>
      </c>
      <c r="BM535" s="591">
        <v>0.42240504518771776</v>
      </c>
      <c r="BN535" s="31" t="str">
        <f t="shared" ref="BN535:BN598" si="452">IF(BJ535&lt;BL535,"&lt;MDL",IF(BJ535&lt;BM535,"E, &lt;RL",IF(BJ535&gt;BM535,"  ",)))</f>
        <v xml:space="preserve">  </v>
      </c>
      <c r="BP535" s="417" t="s">
        <v>1961</v>
      </c>
      <c r="BQ535" s="716">
        <v>2.9997579447531748E-2</v>
      </c>
      <c r="BS535" s="715">
        <v>3.0717745593709816E-3</v>
      </c>
      <c r="BT535" s="715">
        <v>7.6281105776603688E-3</v>
      </c>
      <c r="BU535" s="31" t="str">
        <f t="shared" si="437"/>
        <v xml:space="preserve">  </v>
      </c>
      <c r="BV535" s="520"/>
      <c r="BW535" s="31">
        <f t="shared" si="438"/>
        <v>1.6982202407806402</v>
      </c>
      <c r="BX535" s="336"/>
      <c r="BY535" s="33">
        <v>241.82823215921044</v>
      </c>
      <c r="BZ535" s="31"/>
      <c r="CA535" s="31">
        <v>0.4959758662129562</v>
      </c>
      <c r="CB535" s="31">
        <v>1.9421831605780542</v>
      </c>
      <c r="CC535" s="31"/>
      <c r="CD535" s="336"/>
      <c r="CE535" s="457">
        <v>14.53936610527769</v>
      </c>
      <c r="CF535" s="457"/>
      <c r="CG535" s="227">
        <v>7.5392331469742016E-2</v>
      </c>
      <c r="CH535" s="227">
        <v>0.29522750317528823</v>
      </c>
      <c r="CJ535" s="658"/>
      <c r="CK535" s="28">
        <v>2.2617906434570725</v>
      </c>
      <c r="CL535" s="5"/>
      <c r="CM535" s="591"/>
      <c r="CN535" s="591"/>
      <c r="CO535" s="31" t="str">
        <f t="shared" si="446"/>
        <v xml:space="preserve">  </v>
      </c>
      <c r="CP535" s="605"/>
      <c r="CQ535" s="28">
        <v>0.13543656547647154</v>
      </c>
      <c r="CR535" s="28"/>
      <c r="CU535" s="31" t="str">
        <f t="shared" si="450"/>
        <v xml:space="preserve">  </v>
      </c>
      <c r="CW535" s="336">
        <f t="shared" si="439"/>
        <v>0.93528808578809619</v>
      </c>
      <c r="CX535" s="227">
        <v>3.3443159160557046</v>
      </c>
      <c r="CY535" s="227"/>
      <c r="CZ535" s="227">
        <v>0.97543350377553739</v>
      </c>
      <c r="DA535" s="227">
        <v>0.20342047766141791</v>
      </c>
      <c r="DB535" s="675" t="str">
        <f t="shared" si="449"/>
        <v xml:space="preserve">  </v>
      </c>
      <c r="DC535" s="519"/>
      <c r="DD535" s="28">
        <v>0.20379425113464447</v>
      </c>
      <c r="DE535" s="28"/>
      <c r="DF535" s="28">
        <v>0.14382280488350044</v>
      </c>
      <c r="DG535" s="28">
        <v>2.9993334814485673E-2</v>
      </c>
      <c r="DH535" s="801" t="str">
        <f t="shared" si="448"/>
        <v xml:space="preserve">  </v>
      </c>
      <c r="DI535" s="335"/>
      <c r="DJ535" s="31">
        <f t="shared" si="440"/>
        <v>1.3829303080931987</v>
      </c>
      <c r="DK535" s="550">
        <f t="shared" si="441"/>
        <v>1.4016721888629557</v>
      </c>
      <c r="DL535" s="67"/>
    </row>
    <row r="536" spans="1:116" ht="15" x14ac:dyDescent="0.25">
      <c r="A536" s="536" t="s">
        <v>2544</v>
      </c>
      <c r="B536" s="18" t="s">
        <v>1262</v>
      </c>
      <c r="C536" s="419" t="s">
        <v>584</v>
      </c>
      <c r="D536" s="419">
        <v>7</v>
      </c>
      <c r="E536" s="213" t="s">
        <v>1827</v>
      </c>
      <c r="F536" s="421"/>
      <c r="G536" s="420">
        <v>11452500</v>
      </c>
      <c r="H536" s="420" t="s">
        <v>1988</v>
      </c>
      <c r="I536" s="420"/>
      <c r="J536" s="420"/>
      <c r="K536" s="663" t="s">
        <v>1737</v>
      </c>
      <c r="L536" s="163" t="s">
        <v>951</v>
      </c>
      <c r="M536" s="419"/>
      <c r="N536" s="419"/>
      <c r="O536" s="419"/>
      <c r="P536" s="117">
        <v>42829</v>
      </c>
      <c r="Q536" s="112">
        <v>0.4375</v>
      </c>
      <c r="R536" s="419" t="s">
        <v>1962</v>
      </c>
      <c r="S536" s="590" t="s">
        <v>1962</v>
      </c>
      <c r="T536" s="590">
        <v>130.1</v>
      </c>
      <c r="U536" s="590">
        <v>154.70000000000002</v>
      </c>
      <c r="V536" s="590">
        <v>24.600000000000023</v>
      </c>
      <c r="W536" s="590">
        <v>250</v>
      </c>
      <c r="X536" s="590">
        <v>98.400000000000091</v>
      </c>
      <c r="Y536" s="281" t="str">
        <f t="shared" si="443"/>
        <v xml:space="preserve">  </v>
      </c>
      <c r="Z536" s="590" t="s">
        <v>1962</v>
      </c>
      <c r="AA536" s="590">
        <v>130.6</v>
      </c>
      <c r="AB536" s="590">
        <v>153.9</v>
      </c>
      <c r="AC536" s="590">
        <v>23.300000000000011</v>
      </c>
      <c r="AD536" s="590">
        <v>256</v>
      </c>
      <c r="AE536" s="590">
        <v>91.015625000000043</v>
      </c>
      <c r="AF536" s="281" t="str">
        <f t="shared" si="444"/>
        <v xml:space="preserve">  </v>
      </c>
      <c r="AG536" s="590" t="s">
        <v>1962</v>
      </c>
      <c r="AH536" s="590">
        <v>127.5</v>
      </c>
      <c r="AI536" s="590">
        <v>149.79999999999998</v>
      </c>
      <c r="AJ536" s="590">
        <v>22.299999999999983</v>
      </c>
      <c r="AK536" s="590">
        <v>240</v>
      </c>
      <c r="AL536" s="590">
        <v>92.9166666666666</v>
      </c>
      <c r="AM536" s="281" t="str">
        <f t="shared" si="442"/>
        <v xml:space="preserve">  </v>
      </c>
      <c r="AN536" s="590">
        <v>94.110763888888911</v>
      </c>
      <c r="AO536" s="590">
        <v>3.8342730298253027</v>
      </c>
      <c r="AP536" s="590">
        <v>4.0742130563855641</v>
      </c>
      <c r="AQ536" s="237">
        <v>3</v>
      </c>
      <c r="AR536" s="429" t="str">
        <f t="shared" si="445"/>
        <v xml:space="preserve">  </v>
      </c>
      <c r="AS536" s="519"/>
      <c r="AT536" s="662" t="s">
        <v>178</v>
      </c>
      <c r="AU536" s="662" t="s">
        <v>178</v>
      </c>
      <c r="AV536" s="662" t="s">
        <v>178</v>
      </c>
      <c r="AW536" s="661" t="s">
        <v>2720</v>
      </c>
      <c r="AX536" s="661" t="s">
        <v>2720</v>
      </c>
      <c r="AY536" s="10"/>
      <c r="AZ536" s="334"/>
      <c r="BA536" s="662" t="s">
        <v>178</v>
      </c>
      <c r="BB536" s="662" t="s">
        <v>178</v>
      </c>
      <c r="BC536" s="662" t="s">
        <v>178</v>
      </c>
      <c r="BD536" s="661" t="s">
        <v>2720</v>
      </c>
      <c r="BE536" s="661" t="s">
        <v>2720</v>
      </c>
      <c r="BF536" s="10"/>
      <c r="BG536" s="334"/>
      <c r="BH536" s="852" t="s">
        <v>178</v>
      </c>
      <c r="BI536" s="67" t="s">
        <v>1962</v>
      </c>
      <c r="BJ536" s="227">
        <v>1.6273776564719844</v>
      </c>
      <c r="BK536" s="591"/>
      <c r="BL536" s="591">
        <v>4.9859461878656072E-2</v>
      </c>
      <c r="BM536" s="591">
        <v>0.42240504518771776</v>
      </c>
      <c r="BN536" s="31" t="str">
        <f t="shared" si="452"/>
        <v xml:space="preserve">  </v>
      </c>
      <c r="BP536" s="417" t="s">
        <v>1962</v>
      </c>
      <c r="BQ536" s="716">
        <v>4.6653282954157924E-2</v>
      </c>
      <c r="BS536" s="715">
        <v>3.074099974138959E-3</v>
      </c>
      <c r="BT536" s="715">
        <v>7.5736898112922458E-3</v>
      </c>
      <c r="BU536" s="31" t="str">
        <f t="shared" si="437"/>
        <v xml:space="preserve">  </v>
      </c>
      <c r="BV536" s="520"/>
      <c r="BW536" s="31">
        <f t="shared" si="438"/>
        <v>2.866776667887788</v>
      </c>
      <c r="BX536" s="336"/>
      <c r="BY536" s="33">
        <v>948.13803740211745</v>
      </c>
      <c r="BZ536" s="31"/>
      <c r="CA536" s="31">
        <v>0.4959758662129562</v>
      </c>
      <c r="CB536" s="31">
        <v>1.9421831605780542</v>
      </c>
      <c r="CC536" s="31"/>
      <c r="CD536" s="336"/>
      <c r="CE536" s="457">
        <v>93.29678288036844</v>
      </c>
      <c r="CF536" s="457"/>
      <c r="CG536" s="227">
        <v>7.5392331469742016E-2</v>
      </c>
      <c r="CH536" s="227">
        <v>0.29522750317528823</v>
      </c>
      <c r="CJ536" s="658"/>
      <c r="CK536" s="28">
        <v>2.2810336491286693</v>
      </c>
      <c r="CL536" s="5"/>
      <c r="CM536" s="591"/>
      <c r="CN536" s="591"/>
      <c r="CO536" s="31" t="str">
        <f t="shared" si="446"/>
        <v xml:space="preserve">  </v>
      </c>
      <c r="CP536" s="605"/>
      <c r="CQ536" s="28">
        <v>0.2076097032214767</v>
      </c>
      <c r="CR536" s="28"/>
      <c r="CU536" s="31" t="str">
        <f t="shared" si="450"/>
        <v xml:space="preserve">  </v>
      </c>
      <c r="CW536" s="336">
        <f t="shared" si="439"/>
        <v>0.24058033315261393</v>
      </c>
      <c r="CX536" s="227">
        <v>5.0746972585361254</v>
      </c>
      <c r="CY536" s="227"/>
      <c r="CZ536" s="227">
        <v>0.97543350377553739</v>
      </c>
      <c r="DA536" s="227">
        <v>0.20342047766141791</v>
      </c>
      <c r="DB536" s="675" t="str">
        <f t="shared" si="449"/>
        <v xml:space="preserve">  </v>
      </c>
      <c r="DC536" s="519"/>
      <c r="DD536" s="28">
        <v>0.47152395360564803</v>
      </c>
      <c r="DE536" s="28"/>
      <c r="DF536" s="28">
        <v>0.14382280488350044</v>
      </c>
      <c r="DG536" s="28">
        <v>2.9993334814485673E-2</v>
      </c>
      <c r="DH536" s="801" t="str">
        <f t="shared" si="448"/>
        <v xml:space="preserve">  </v>
      </c>
      <c r="DI536" s="335"/>
      <c r="DJ536" s="31">
        <f t="shared" si="440"/>
        <v>0.53522768398161857</v>
      </c>
      <c r="DK536" s="550">
        <f t="shared" si="441"/>
        <v>0.50540215755378026</v>
      </c>
      <c r="DL536" s="67"/>
    </row>
    <row r="537" spans="1:116" ht="15" x14ac:dyDescent="0.25">
      <c r="A537" s="536" t="s">
        <v>2545</v>
      </c>
      <c r="B537" s="18" t="s">
        <v>1263</v>
      </c>
      <c r="C537" s="419" t="s">
        <v>584</v>
      </c>
      <c r="D537" s="419">
        <v>7</v>
      </c>
      <c r="E537" s="213" t="s">
        <v>1827</v>
      </c>
      <c r="F537" s="421"/>
      <c r="G537" s="420">
        <v>11452500</v>
      </c>
      <c r="H537" s="420" t="s">
        <v>1989</v>
      </c>
      <c r="I537" s="420"/>
      <c r="J537" s="420"/>
      <c r="K537" s="663" t="s">
        <v>1737</v>
      </c>
      <c r="L537" s="163" t="s">
        <v>951</v>
      </c>
      <c r="M537" s="419"/>
      <c r="N537" s="419"/>
      <c r="O537" s="104" t="s">
        <v>40</v>
      </c>
      <c r="P537" s="117">
        <v>42829</v>
      </c>
      <c r="Q537" s="112">
        <v>0.4381944444444445</v>
      </c>
      <c r="R537" s="419" t="s">
        <v>1963</v>
      </c>
      <c r="S537" s="590" t="s">
        <v>1963</v>
      </c>
      <c r="T537" s="590">
        <v>127.2</v>
      </c>
      <c r="U537" s="590">
        <v>151.19999999999999</v>
      </c>
      <c r="V537" s="590">
        <v>23.999999999999986</v>
      </c>
      <c r="W537" s="590">
        <v>252</v>
      </c>
      <c r="X537" s="590">
        <v>95.238095238095184</v>
      </c>
      <c r="Y537" s="281" t="str">
        <f t="shared" si="443"/>
        <v xml:space="preserve">  </v>
      </c>
      <c r="Z537" s="590" t="s">
        <v>1963</v>
      </c>
      <c r="AA537" s="590">
        <v>130.19999999999999</v>
      </c>
      <c r="AB537" s="590">
        <v>153.79999999999998</v>
      </c>
      <c r="AC537" s="590">
        <v>23.599999999999994</v>
      </c>
      <c r="AD537" s="590">
        <v>244</v>
      </c>
      <c r="AE537" s="590">
        <v>96.72131147540982</v>
      </c>
      <c r="AF537" s="281" t="str">
        <f t="shared" si="444"/>
        <v xml:space="preserve">  </v>
      </c>
      <c r="AG537" s="590" t="s">
        <v>1963</v>
      </c>
      <c r="AH537" s="590">
        <v>128.1</v>
      </c>
      <c r="AI537" s="590">
        <v>150.10000000000002</v>
      </c>
      <c r="AJ537" s="590">
        <v>22.000000000000028</v>
      </c>
      <c r="AK537" s="590">
        <v>242</v>
      </c>
      <c r="AL537" s="590">
        <v>90.909090909091034</v>
      </c>
      <c r="AM537" s="281" t="str">
        <f t="shared" si="442"/>
        <v xml:space="preserve">  </v>
      </c>
      <c r="AN537" s="590">
        <v>94.289499207532018</v>
      </c>
      <c r="AO537" s="590">
        <v>3.0199921853847438</v>
      </c>
      <c r="AP537" s="590">
        <v>3.2028934406976903</v>
      </c>
      <c r="AQ537" s="237">
        <v>3</v>
      </c>
      <c r="AR537" s="429" t="str">
        <f t="shared" si="445"/>
        <v xml:space="preserve">  </v>
      </c>
      <c r="AS537" s="519"/>
      <c r="AT537" s="662" t="s">
        <v>178</v>
      </c>
      <c r="AU537" s="662" t="s">
        <v>178</v>
      </c>
      <c r="AV537" s="662" t="s">
        <v>178</v>
      </c>
      <c r="AW537" s="661" t="s">
        <v>2720</v>
      </c>
      <c r="AX537" s="661" t="s">
        <v>2720</v>
      </c>
      <c r="AY537" s="10"/>
      <c r="AZ537" s="334"/>
      <c r="BA537" s="662" t="s">
        <v>178</v>
      </c>
      <c r="BB537" s="662" t="s">
        <v>178</v>
      </c>
      <c r="BC537" s="662" t="s">
        <v>178</v>
      </c>
      <c r="BD537" s="661" t="s">
        <v>2720</v>
      </c>
      <c r="BE537" s="661" t="s">
        <v>2720</v>
      </c>
      <c r="BF537" s="10"/>
      <c r="BG537" s="334"/>
      <c r="BH537" s="852" t="s">
        <v>178</v>
      </c>
      <c r="BI537" s="67" t="s">
        <v>1963</v>
      </c>
      <c r="BJ537" s="227">
        <v>1.4958172551210844</v>
      </c>
      <c r="BK537" s="591"/>
      <c r="BL537" s="591">
        <v>4.9859461878656072E-2</v>
      </c>
      <c r="BM537" s="591">
        <v>0.42240504518771776</v>
      </c>
      <c r="BN537" s="31" t="str">
        <f t="shared" si="452"/>
        <v xml:space="preserve">  </v>
      </c>
      <c r="BP537" s="417" t="s">
        <v>1963</v>
      </c>
      <c r="BQ537" s="716">
        <v>5.2962843507826055E-2</v>
      </c>
      <c r="BS537" s="715">
        <v>3.074099974138959E-3</v>
      </c>
      <c r="BT537" s="715">
        <v>7.5736898112922458E-3</v>
      </c>
      <c r="BU537" s="31" t="str">
        <f t="shared" si="437"/>
        <v xml:space="preserve">  </v>
      </c>
      <c r="BV537" s="520"/>
      <c r="BW537" s="31">
        <f t="shared" si="438"/>
        <v>3.5407295461061374</v>
      </c>
      <c r="BX537" s="336"/>
      <c r="BY537" s="33">
        <v>366.7819494166215</v>
      </c>
      <c r="BZ537" s="31"/>
      <c r="CA537" s="31">
        <v>0.4959758662129562</v>
      </c>
      <c r="CB537" s="31">
        <v>1.9421831605780542</v>
      </c>
      <c r="CC537" s="31"/>
      <c r="CD537" s="336"/>
      <c r="CE537" s="457">
        <v>34.931614230154409</v>
      </c>
      <c r="CF537" s="457"/>
      <c r="CG537" s="227">
        <v>7.5392331469742016E-2</v>
      </c>
      <c r="CH537" s="227">
        <v>0.29522750317528823</v>
      </c>
      <c r="CJ537" s="658"/>
      <c r="CK537" s="28">
        <v>2.0251404515591576</v>
      </c>
      <c r="CL537" s="5"/>
      <c r="CM537" s="591"/>
      <c r="CN537" s="591"/>
      <c r="CO537" s="31" t="str">
        <f t="shared" si="446"/>
        <v xml:space="preserve">  </v>
      </c>
      <c r="CP537" s="605"/>
      <c r="CQ537" s="28">
        <v>0.19587424039670548</v>
      </c>
      <c r="CR537" s="28"/>
      <c r="CU537" s="31" t="str">
        <f t="shared" si="450"/>
        <v xml:space="preserve">  </v>
      </c>
      <c r="CW537" s="336">
        <f t="shared" si="439"/>
        <v>0.55213743609253629</v>
      </c>
      <c r="CX537" s="227">
        <v>5.2310823820657335</v>
      </c>
      <c r="CY537" s="227"/>
      <c r="CZ537" s="227">
        <v>0.97543350377553739</v>
      </c>
      <c r="DA537" s="227">
        <v>0.20342047766141791</v>
      </c>
      <c r="DB537" s="675" t="str">
        <f t="shared" si="449"/>
        <v xml:space="preserve">  </v>
      </c>
      <c r="DC537" s="519"/>
      <c r="DD537" s="28">
        <v>0.47555294382415825</v>
      </c>
      <c r="DE537" s="28"/>
      <c r="DF537" s="28">
        <v>0.14382280488350044</v>
      </c>
      <c r="DG537" s="28">
        <v>2.9993334814485673E-2</v>
      </c>
      <c r="DH537" s="801" t="str">
        <f t="shared" si="448"/>
        <v xml:space="preserve">  </v>
      </c>
      <c r="DI537" s="335"/>
      <c r="DJ537" s="31">
        <f t="shared" si="440"/>
        <v>1.426210420219953</v>
      </c>
      <c r="DK537" s="550">
        <f t="shared" si="441"/>
        <v>1.3613826738463215</v>
      </c>
      <c r="DL537" s="67"/>
    </row>
    <row r="538" spans="1:116" ht="30" x14ac:dyDescent="0.25">
      <c r="A538" s="536" t="s">
        <v>2546</v>
      </c>
      <c r="B538" s="18" t="s">
        <v>1264</v>
      </c>
      <c r="C538" s="419" t="s">
        <v>584</v>
      </c>
      <c r="D538" s="419">
        <v>9</v>
      </c>
      <c r="E538" s="213" t="s">
        <v>1827</v>
      </c>
      <c r="F538" s="421"/>
      <c r="G538" s="420">
        <v>11452600</v>
      </c>
      <c r="H538" s="420" t="s">
        <v>1990</v>
      </c>
      <c r="I538" s="420"/>
      <c r="J538" s="420"/>
      <c r="K538" s="663" t="s">
        <v>1657</v>
      </c>
      <c r="L538" s="163" t="s">
        <v>1658</v>
      </c>
      <c r="M538" s="419"/>
      <c r="N538" s="419"/>
      <c r="O538" s="419"/>
      <c r="P538" s="117">
        <v>42829</v>
      </c>
      <c r="Q538" s="112">
        <v>0.56944444444444442</v>
      </c>
      <c r="R538" s="419" t="s">
        <v>1964</v>
      </c>
      <c r="S538" s="590" t="s">
        <v>1964</v>
      </c>
      <c r="T538" s="590">
        <v>129.69999999999999</v>
      </c>
      <c r="U538" s="590">
        <v>148.19999999999999</v>
      </c>
      <c r="V538" s="590">
        <v>18.5</v>
      </c>
      <c r="W538" s="590">
        <v>566</v>
      </c>
      <c r="X538" s="590">
        <v>32.685512367491171</v>
      </c>
      <c r="Y538" s="281" t="str">
        <f t="shared" si="443"/>
        <v xml:space="preserve">  </v>
      </c>
      <c r="Z538" s="590" t="s">
        <v>1964</v>
      </c>
      <c r="AA538" s="590">
        <v>128.6</v>
      </c>
      <c r="AB538" s="590">
        <v>147</v>
      </c>
      <c r="AC538" s="590">
        <v>18.400000000000006</v>
      </c>
      <c r="AD538" s="590">
        <v>564</v>
      </c>
      <c r="AE538" s="590">
        <v>32.624113475177317</v>
      </c>
      <c r="AF538" s="281" t="str">
        <f t="shared" si="444"/>
        <v xml:space="preserve">  </v>
      </c>
      <c r="AG538" s="590" t="s">
        <v>1964</v>
      </c>
      <c r="AH538" s="590">
        <v>126.6</v>
      </c>
      <c r="AI538" s="590">
        <v>145.5</v>
      </c>
      <c r="AJ538" s="590">
        <v>18.900000000000006</v>
      </c>
      <c r="AK538" s="590">
        <v>564</v>
      </c>
      <c r="AL538" s="590">
        <v>33.510638297872354</v>
      </c>
      <c r="AM538" s="281" t="str">
        <f t="shared" si="442"/>
        <v xml:space="preserve">  </v>
      </c>
      <c r="AN538" s="590">
        <v>32.940088046846945</v>
      </c>
      <c r="AO538" s="590">
        <v>0.49506378144963115</v>
      </c>
      <c r="AP538" s="590">
        <v>1.502921852381081</v>
      </c>
      <c r="AQ538" s="237">
        <v>3</v>
      </c>
      <c r="AR538" s="429" t="str">
        <f t="shared" si="445"/>
        <v xml:space="preserve">  </v>
      </c>
      <c r="AS538" s="519"/>
      <c r="AT538" s="662" t="s">
        <v>178</v>
      </c>
      <c r="AU538" s="662" t="s">
        <v>178</v>
      </c>
      <c r="AV538" s="662" t="s">
        <v>178</v>
      </c>
      <c r="AW538" s="661" t="s">
        <v>2720</v>
      </c>
      <c r="AX538" s="661" t="s">
        <v>2720</v>
      </c>
      <c r="AY538" s="10"/>
      <c r="AZ538" s="334"/>
      <c r="BA538" s="662" t="s">
        <v>178</v>
      </c>
      <c r="BB538" s="662" t="s">
        <v>178</v>
      </c>
      <c r="BC538" s="662" t="s">
        <v>178</v>
      </c>
      <c r="BD538" s="661" t="s">
        <v>2720</v>
      </c>
      <c r="BE538" s="661" t="s">
        <v>2720</v>
      </c>
      <c r="BF538" s="10"/>
      <c r="BG538" s="334"/>
      <c r="BH538" s="852" t="s">
        <v>178</v>
      </c>
      <c r="BI538" s="67" t="s">
        <v>1964</v>
      </c>
      <c r="BJ538" s="227">
        <v>1.4508063339436759</v>
      </c>
      <c r="BK538" s="591"/>
      <c r="BL538" s="591">
        <v>4.9859461878656072E-2</v>
      </c>
      <c r="BM538" s="591">
        <v>0.42240504518771776</v>
      </c>
      <c r="BN538" s="31" t="str">
        <f t="shared" si="452"/>
        <v xml:space="preserve">  </v>
      </c>
      <c r="BP538" s="417" t="s">
        <v>1964</v>
      </c>
      <c r="BQ538" s="716">
        <v>5.2337934048013443E-2</v>
      </c>
      <c r="BS538" s="715">
        <v>3.074099974138959E-3</v>
      </c>
      <c r="BT538" s="715">
        <v>7.5736898112922458E-3</v>
      </c>
      <c r="BU538" s="31" t="str">
        <f t="shared" si="437"/>
        <v xml:space="preserve">  </v>
      </c>
      <c r="BV538" s="520"/>
      <c r="BW538" s="31">
        <f t="shared" si="438"/>
        <v>3.6075065860613575</v>
      </c>
      <c r="BX538" s="336"/>
      <c r="BY538" s="33">
        <v>310.23794666270948</v>
      </c>
      <c r="BZ538" s="31"/>
      <c r="CA538" s="31">
        <v>0.4959758662129562</v>
      </c>
      <c r="CB538" s="31">
        <v>1.9421831605780542</v>
      </c>
      <c r="CC538" s="31"/>
      <c r="CD538" s="336"/>
      <c r="CE538" s="457">
        <v>10.140286242509054</v>
      </c>
      <c r="CF538" s="457"/>
      <c r="CG538" s="227">
        <v>7.5392331469742016E-2</v>
      </c>
      <c r="CH538" s="227">
        <v>0.29522750317528823</v>
      </c>
      <c r="CJ538" s="658"/>
      <c r="CK538" s="28">
        <v>4.1785270375743293</v>
      </c>
      <c r="CL538" s="5"/>
      <c r="CM538" s="591"/>
      <c r="CN538" s="591"/>
      <c r="CO538" s="31" t="str">
        <f t="shared" si="446"/>
        <v xml:space="preserve">  </v>
      </c>
      <c r="CP538" s="605"/>
      <c r="CQ538" s="28">
        <v>0.1363207402329214</v>
      </c>
      <c r="CR538" s="28"/>
      <c r="CU538" s="31" t="str">
        <f t="shared" si="450"/>
        <v xml:space="preserve">  </v>
      </c>
      <c r="CW538" s="336">
        <f t="shared" si="439"/>
        <v>1.3468781245245995</v>
      </c>
      <c r="CX538" s="227">
        <v>5.1757270129433497</v>
      </c>
      <c r="CY538" s="227"/>
      <c r="CZ538" s="227">
        <v>0.97543350377553739</v>
      </c>
      <c r="DA538" s="227">
        <v>0.20342047766141791</v>
      </c>
      <c r="DB538" s="675" t="str">
        <f t="shared" si="449"/>
        <v xml:space="preserve">  </v>
      </c>
      <c r="DC538" s="519"/>
      <c r="DD538" s="28">
        <v>0.17344191585927191</v>
      </c>
      <c r="DE538" s="28"/>
      <c r="DF538" s="28">
        <v>0.14382280488350044</v>
      </c>
      <c r="DG538" s="28">
        <v>2.9993334814485673E-2</v>
      </c>
      <c r="DH538" s="801" t="str">
        <f t="shared" si="448"/>
        <v xml:space="preserve">  </v>
      </c>
      <c r="DI538" s="335"/>
      <c r="DJ538" s="31">
        <f t="shared" si="440"/>
        <v>1.6683088154172181</v>
      </c>
      <c r="DK538" s="550">
        <f t="shared" si="441"/>
        <v>1.7104242593486834</v>
      </c>
      <c r="DL538" s="67"/>
    </row>
    <row r="539" spans="1:116" ht="30" x14ac:dyDescent="0.25">
      <c r="A539" s="536" t="s">
        <v>2547</v>
      </c>
      <c r="B539" s="18" t="s">
        <v>1265</v>
      </c>
      <c r="C539" s="419" t="s">
        <v>584</v>
      </c>
      <c r="D539" s="419">
        <v>9</v>
      </c>
      <c r="E539" s="213" t="s">
        <v>1827</v>
      </c>
      <c r="F539" s="421"/>
      <c r="G539" s="420">
        <v>11452800</v>
      </c>
      <c r="H539" s="420" t="s">
        <v>1991</v>
      </c>
      <c r="I539" s="420"/>
      <c r="J539" s="420"/>
      <c r="K539" s="663" t="s">
        <v>1654</v>
      </c>
      <c r="L539" s="163" t="s">
        <v>1660</v>
      </c>
      <c r="M539" s="419"/>
      <c r="N539" s="419"/>
      <c r="O539" s="419"/>
      <c r="P539" s="117">
        <v>42829</v>
      </c>
      <c r="Q539" s="112">
        <v>0.61111111111111105</v>
      </c>
      <c r="R539" s="419" t="s">
        <v>1965</v>
      </c>
      <c r="S539" s="590" t="s">
        <v>1965</v>
      </c>
      <c r="T539" s="590">
        <v>129.30000000000001</v>
      </c>
      <c r="U539" s="590">
        <v>153.19999999999999</v>
      </c>
      <c r="V539" s="590">
        <v>23.899999999999977</v>
      </c>
      <c r="W539" s="590">
        <v>390</v>
      </c>
      <c r="X539" s="590">
        <v>61.282051282051221</v>
      </c>
      <c r="Y539" s="281" t="str">
        <f t="shared" si="443"/>
        <v xml:space="preserve">  </v>
      </c>
      <c r="Z539" s="590" t="s">
        <v>1965</v>
      </c>
      <c r="AA539" s="590">
        <v>128.69999999999999</v>
      </c>
      <c r="AB539" s="590">
        <v>150.60000000000002</v>
      </c>
      <c r="AC539" s="590">
        <v>21.900000000000034</v>
      </c>
      <c r="AD539" s="590">
        <v>376</v>
      </c>
      <c r="AE539" s="590">
        <v>58.244680851063919</v>
      </c>
      <c r="AF539" s="281" t="str">
        <f t="shared" si="444"/>
        <v xml:space="preserve">  </v>
      </c>
      <c r="AG539" s="590" t="s">
        <v>1965</v>
      </c>
      <c r="AH539" s="590">
        <v>127.5</v>
      </c>
      <c r="AI539" s="590">
        <v>152.4</v>
      </c>
      <c r="AJ539" s="590">
        <v>24.900000000000006</v>
      </c>
      <c r="AK539" s="590">
        <v>412</v>
      </c>
      <c r="AL539" s="590">
        <v>60.436893203883514</v>
      </c>
      <c r="AM539" s="281" t="str">
        <f t="shared" si="442"/>
        <v xml:space="preserve">  </v>
      </c>
      <c r="AN539" s="590">
        <v>59.98787511233288</v>
      </c>
      <c r="AO539" s="590">
        <v>1.5676790866321539</v>
      </c>
      <c r="AP539" s="590">
        <v>2.6133265825744436</v>
      </c>
      <c r="AQ539" s="237">
        <v>3</v>
      </c>
      <c r="AR539" s="429" t="str">
        <f t="shared" si="445"/>
        <v xml:space="preserve">  </v>
      </c>
      <c r="AS539" s="519"/>
      <c r="AT539" s="662" t="s">
        <v>178</v>
      </c>
      <c r="AU539" s="662" t="s">
        <v>178</v>
      </c>
      <c r="AV539" s="662" t="s">
        <v>178</v>
      </c>
      <c r="AW539" s="661" t="s">
        <v>2720</v>
      </c>
      <c r="AX539" s="661" t="s">
        <v>2720</v>
      </c>
      <c r="AY539" s="10"/>
      <c r="AZ539" s="334"/>
      <c r="BA539" s="662" t="s">
        <v>178</v>
      </c>
      <c r="BB539" s="662" t="s">
        <v>178</v>
      </c>
      <c r="BC539" s="662" t="s">
        <v>178</v>
      </c>
      <c r="BD539" s="661" t="s">
        <v>2720</v>
      </c>
      <c r="BE539" s="661" t="s">
        <v>2720</v>
      </c>
      <c r="BF539" s="10"/>
      <c r="BG539" s="334"/>
      <c r="BH539" s="852" t="s">
        <v>178</v>
      </c>
      <c r="BI539" s="67" t="s">
        <v>1965</v>
      </c>
      <c r="BJ539" s="227">
        <v>1.8771457062484411</v>
      </c>
      <c r="BK539" s="591"/>
      <c r="BL539" s="591">
        <v>4.9859461878656072E-2</v>
      </c>
      <c r="BM539" s="591">
        <v>0.42240504518771776</v>
      </c>
      <c r="BN539" s="31" t="str">
        <f t="shared" si="452"/>
        <v xml:space="preserve">  </v>
      </c>
      <c r="BP539" s="417" t="s">
        <v>1965</v>
      </c>
      <c r="BQ539" s="716">
        <v>0.15953017621774612</v>
      </c>
      <c r="BS539" s="715">
        <v>3.074099974138959E-3</v>
      </c>
      <c r="BT539" s="715">
        <v>7.5736898112922458E-3</v>
      </c>
      <c r="BU539" s="31" t="str">
        <f t="shared" si="437"/>
        <v xml:space="preserve">  </v>
      </c>
      <c r="BV539" s="520"/>
      <c r="BW539" s="31">
        <f t="shared" si="438"/>
        <v>8.4985505220356217</v>
      </c>
      <c r="BX539" s="336"/>
      <c r="BY539" s="33">
        <v>306.36888958096517</v>
      </c>
      <c r="BZ539" s="31"/>
      <c r="CA539" s="31">
        <v>0.4959758662129562</v>
      </c>
      <c r="CB539" s="31">
        <v>1.9421831605780542</v>
      </c>
      <c r="CC539" s="31"/>
      <c r="CD539" s="336"/>
      <c r="CE539" s="457">
        <v>18.774914002525797</v>
      </c>
      <c r="CF539" s="457"/>
      <c r="CG539" s="227">
        <v>7.5392331469742016E-2</v>
      </c>
      <c r="CH539" s="227">
        <v>0.29522750317528823</v>
      </c>
      <c r="CJ539" s="658"/>
      <c r="CK539" s="28">
        <v>8.6709820882811393</v>
      </c>
      <c r="CL539" s="5"/>
      <c r="CM539" s="591"/>
      <c r="CN539" s="591"/>
      <c r="CO539" s="31" t="str">
        <f t="shared" si="446"/>
        <v xml:space="preserve">  </v>
      </c>
      <c r="CP539" s="605"/>
      <c r="CQ539" s="28">
        <v>0.5050385843972266</v>
      </c>
      <c r="CR539" s="28"/>
      <c r="CU539" s="31" t="str">
        <f t="shared" si="450"/>
        <v xml:space="preserve">  </v>
      </c>
      <c r="CW539" s="336">
        <f t="shared" si="439"/>
        <v>2.8302423591836758</v>
      </c>
      <c r="CX539" s="227">
        <v>2.6960732491235739</v>
      </c>
      <c r="CY539" s="227"/>
      <c r="CZ539" s="227">
        <v>0.97543350377553739</v>
      </c>
      <c r="DA539" s="227">
        <v>0.20342047766141791</v>
      </c>
      <c r="DB539" s="675" t="str">
        <f t="shared" si="449"/>
        <v xml:space="preserve">  </v>
      </c>
      <c r="DC539" s="519"/>
      <c r="DD539" s="28">
        <v>0.16294229102712868</v>
      </c>
      <c r="DE539" s="28"/>
      <c r="DF539" s="28">
        <v>0.14382280488350044</v>
      </c>
      <c r="DG539" s="28">
        <v>2.9993334814485673E-2</v>
      </c>
      <c r="DH539" s="801" t="str">
        <f t="shared" si="448"/>
        <v xml:space="preserve">  </v>
      </c>
      <c r="DI539" s="335"/>
      <c r="DJ539" s="31">
        <f t="shared" si="440"/>
        <v>0.88000881969808264</v>
      </c>
      <c r="DK539" s="550">
        <f t="shared" si="441"/>
        <v>0.86787236950969782</v>
      </c>
      <c r="DL539" s="67"/>
    </row>
    <row r="540" spans="1:116" ht="45" x14ac:dyDescent="0.25">
      <c r="A540" s="536" t="s">
        <v>2548</v>
      </c>
      <c r="B540" s="18" t="s">
        <v>1266</v>
      </c>
      <c r="C540" s="419" t="s">
        <v>584</v>
      </c>
      <c r="D540" s="419">
        <v>9</v>
      </c>
      <c r="E540" s="213" t="s">
        <v>1827</v>
      </c>
      <c r="F540" s="421"/>
      <c r="G540" s="420">
        <v>384115121402501</v>
      </c>
      <c r="H540" s="420" t="s">
        <v>1992</v>
      </c>
      <c r="I540" s="420"/>
      <c r="J540" s="420"/>
      <c r="K540" s="663" t="s">
        <v>1654</v>
      </c>
      <c r="L540" s="163" t="s">
        <v>1680</v>
      </c>
      <c r="M540" s="419"/>
      <c r="N540" s="419"/>
      <c r="O540" s="419"/>
      <c r="P540" s="117">
        <v>42829</v>
      </c>
      <c r="Q540" s="112">
        <v>0.63888888888888895</v>
      </c>
      <c r="R540" s="419" t="s">
        <v>1966</v>
      </c>
      <c r="S540" s="590" t="s">
        <v>1966</v>
      </c>
      <c r="T540" s="590">
        <v>129.5</v>
      </c>
      <c r="U540" s="590">
        <v>139.6</v>
      </c>
      <c r="V540" s="590">
        <v>10.099999999999994</v>
      </c>
      <c r="W540" s="590">
        <v>696</v>
      </c>
      <c r="X540" s="590">
        <v>14.511494252873556</v>
      </c>
      <c r="Y540" s="281" t="str">
        <f t="shared" si="443"/>
        <v xml:space="preserve">  </v>
      </c>
      <c r="Z540" s="590" t="s">
        <v>1966</v>
      </c>
      <c r="AA540" s="590">
        <v>129.80000000000001</v>
      </c>
      <c r="AB540" s="590">
        <v>139.5</v>
      </c>
      <c r="AC540" s="590">
        <v>9.6999999999999886</v>
      </c>
      <c r="AD540" s="590">
        <v>688</v>
      </c>
      <c r="AE540" s="590">
        <v>14.09883720930231</v>
      </c>
      <c r="AF540" s="281" t="str">
        <f t="shared" si="444"/>
        <v xml:space="preserve">  </v>
      </c>
      <c r="AG540" s="590" t="s">
        <v>1966</v>
      </c>
      <c r="AH540" s="590">
        <v>127.7</v>
      </c>
      <c r="AI540" s="590">
        <v>135.19999999999999</v>
      </c>
      <c r="AJ540" s="590">
        <v>7.4999999999999858</v>
      </c>
      <c r="AK540" s="590">
        <v>508</v>
      </c>
      <c r="AL540" s="590">
        <v>14.763779527559027</v>
      </c>
      <c r="AM540" s="281" t="str">
        <f t="shared" si="442"/>
        <v xml:space="preserve">  </v>
      </c>
      <c r="AN540" s="590">
        <v>14.458036996578295</v>
      </c>
      <c r="AO540" s="590">
        <v>0.33567890958491409</v>
      </c>
      <c r="AP540" s="590">
        <v>2.3217460964054619</v>
      </c>
      <c r="AQ540" s="237">
        <v>3</v>
      </c>
      <c r="AR540" s="429" t="str">
        <f t="shared" si="445"/>
        <v xml:space="preserve">  </v>
      </c>
      <c r="AS540" s="519"/>
      <c r="AT540" s="662" t="s">
        <v>178</v>
      </c>
      <c r="AU540" s="662" t="s">
        <v>178</v>
      </c>
      <c r="AV540" s="662" t="s">
        <v>178</v>
      </c>
      <c r="AW540" s="661" t="s">
        <v>2720</v>
      </c>
      <c r="AX540" s="661" t="s">
        <v>2720</v>
      </c>
      <c r="AY540" s="10"/>
      <c r="AZ540" s="334"/>
      <c r="BA540" s="662" t="s">
        <v>178</v>
      </c>
      <c r="BB540" s="662" t="s">
        <v>178</v>
      </c>
      <c r="BC540" s="662" t="s">
        <v>178</v>
      </c>
      <c r="BD540" s="661" t="s">
        <v>2720</v>
      </c>
      <c r="BE540" s="661" t="s">
        <v>2720</v>
      </c>
      <c r="BF540" s="10"/>
      <c r="BG540" s="334"/>
      <c r="BH540" s="852" t="s">
        <v>178</v>
      </c>
      <c r="BI540" s="67" t="s">
        <v>1966</v>
      </c>
      <c r="BJ540" s="227">
        <v>1.8713825728779641</v>
      </c>
      <c r="BK540" s="591">
        <v>2.3033574092583775E-2</v>
      </c>
      <c r="BL540" s="591">
        <v>4.9859461878656072E-2</v>
      </c>
      <c r="BM540" s="591">
        <v>0.42240504518771776</v>
      </c>
      <c r="BN540" s="31" t="str">
        <f t="shared" si="452"/>
        <v xml:space="preserve">  </v>
      </c>
      <c r="BP540" s="417" t="s">
        <v>1966</v>
      </c>
      <c r="BQ540" s="716">
        <v>0.17139560268483905</v>
      </c>
      <c r="BS540" s="715">
        <v>3.074099974138959E-3</v>
      </c>
      <c r="BT540" s="715">
        <v>7.5736898112922458E-3</v>
      </c>
      <c r="BU540" s="31" t="str">
        <f t="shared" si="437"/>
        <v xml:space="preserve">  </v>
      </c>
      <c r="BV540" s="520"/>
      <c r="BW540" s="31">
        <f t="shared" si="438"/>
        <v>9.158768771756435</v>
      </c>
      <c r="BX540" s="336"/>
      <c r="BY540" s="33">
        <v>265.19953604612897</v>
      </c>
      <c r="BZ540" s="31"/>
      <c r="CA540" s="31">
        <v>0.4959758662129562</v>
      </c>
      <c r="CB540" s="31">
        <v>1.9421831605780542</v>
      </c>
      <c r="CC540" s="31"/>
      <c r="CD540" s="336"/>
      <c r="CE540" s="457">
        <v>3.8484415431981338</v>
      </c>
      <c r="CF540" s="457"/>
      <c r="CG540" s="227">
        <v>7.5392331469742016E-2</v>
      </c>
      <c r="CH540" s="227">
        <v>0.29522750317528823</v>
      </c>
      <c r="CJ540" s="658"/>
      <c r="CK540" s="28">
        <v>26.011704715288968</v>
      </c>
      <c r="CL540" s="5"/>
      <c r="CM540" s="591"/>
      <c r="CN540" s="591"/>
      <c r="CO540" s="31" t="str">
        <f t="shared" si="446"/>
        <v xml:space="preserve">  </v>
      </c>
      <c r="CP540" s="605"/>
      <c r="CQ540" s="28">
        <v>0.36673479031730133</v>
      </c>
      <c r="CR540" s="28"/>
      <c r="CU540" s="31" t="str">
        <f t="shared" si="450"/>
        <v xml:space="preserve">  </v>
      </c>
      <c r="CW540" s="336">
        <f t="shared" si="439"/>
        <v>9.8083522705576964</v>
      </c>
      <c r="CX540" s="227">
        <v>5.8820615229450439</v>
      </c>
      <c r="CY540" s="227"/>
      <c r="CZ540" s="227">
        <v>7.8609161479130059</v>
      </c>
      <c r="DA540" s="227">
        <v>1.6393442622950836</v>
      </c>
      <c r="DB540" s="675" t="str">
        <f t="shared" si="449"/>
        <v>E, &lt;RL</v>
      </c>
      <c r="DC540" s="519"/>
      <c r="DD540" s="28">
        <v>8.6841459492298712E-2</v>
      </c>
      <c r="DE540" s="28"/>
      <c r="DF540" s="28">
        <v>0.14382280488350044</v>
      </c>
      <c r="DG540" s="28">
        <v>2.9993334814485673E-2</v>
      </c>
      <c r="DH540" s="28" t="str">
        <f t="shared" si="448"/>
        <v>E, &lt;RL</v>
      </c>
      <c r="DI540" s="335"/>
      <c r="DJ540" s="31">
        <f t="shared" si="440"/>
        <v>2.2179757968814529</v>
      </c>
      <c r="DK540" s="550">
        <f t="shared" si="441"/>
        <v>2.2565357565528115</v>
      </c>
      <c r="DL540" s="67"/>
    </row>
    <row r="541" spans="1:116" ht="15" x14ac:dyDescent="0.25">
      <c r="A541" s="536" t="s">
        <v>2549</v>
      </c>
      <c r="B541" s="18" t="s">
        <v>1267</v>
      </c>
      <c r="C541" s="419" t="s">
        <v>584</v>
      </c>
      <c r="D541" s="419">
        <v>9</v>
      </c>
      <c r="E541" s="213" t="s">
        <v>1827</v>
      </c>
      <c r="F541" s="421"/>
      <c r="G541" s="420">
        <v>11452900</v>
      </c>
      <c r="H541" s="420" t="s">
        <v>1993</v>
      </c>
      <c r="I541" s="420"/>
      <c r="J541" s="420"/>
      <c r="K541" s="663" t="s">
        <v>1088</v>
      </c>
      <c r="L541" s="163" t="s">
        <v>729</v>
      </c>
      <c r="M541" s="419"/>
      <c r="N541" s="419"/>
      <c r="O541" s="419"/>
      <c r="P541" s="117">
        <v>42829</v>
      </c>
      <c r="Q541" s="112">
        <v>0.65972222222222221</v>
      </c>
      <c r="R541" s="419" t="s">
        <v>1967</v>
      </c>
      <c r="S541" s="590" t="s">
        <v>1967</v>
      </c>
      <c r="T541" s="590">
        <v>125.7</v>
      </c>
      <c r="U541" s="590">
        <v>141.19999999999999</v>
      </c>
      <c r="V541" s="590">
        <v>15.499999999999986</v>
      </c>
      <c r="W541" s="590">
        <v>698</v>
      </c>
      <c r="X541" s="590">
        <v>22.206303724928347</v>
      </c>
      <c r="Y541" s="281" t="str">
        <f t="shared" si="443"/>
        <v xml:space="preserve">  </v>
      </c>
      <c r="Z541" s="590" t="s">
        <v>1967</v>
      </c>
      <c r="AA541" s="590">
        <v>127.5</v>
      </c>
      <c r="AB541" s="590">
        <v>144</v>
      </c>
      <c r="AC541" s="590">
        <v>16.5</v>
      </c>
      <c r="AD541" s="590">
        <v>768</v>
      </c>
      <c r="AE541" s="590">
        <v>21.484375</v>
      </c>
      <c r="AF541" s="281" t="str">
        <f t="shared" si="444"/>
        <v xml:space="preserve">  </v>
      </c>
      <c r="AG541" s="590" t="s">
        <v>1967</v>
      </c>
      <c r="AH541" s="590">
        <v>126.1</v>
      </c>
      <c r="AI541" s="590">
        <v>146.30000000000001</v>
      </c>
      <c r="AJ541" s="590">
        <v>20.200000000000017</v>
      </c>
      <c r="AK541" s="590">
        <v>910</v>
      </c>
      <c r="AL541" s="590">
        <v>22.197802197802215</v>
      </c>
      <c r="AM541" s="281" t="str">
        <f t="shared" si="442"/>
        <v xml:space="preserve">  </v>
      </c>
      <c r="AN541" s="590">
        <v>21.962826974243523</v>
      </c>
      <c r="AO541" s="590">
        <v>0.41437336754913551</v>
      </c>
      <c r="AP541" s="590">
        <v>1.8867032374069324</v>
      </c>
      <c r="AQ541" s="237">
        <v>3</v>
      </c>
      <c r="AR541" s="429" t="str">
        <f t="shared" si="445"/>
        <v xml:space="preserve">  </v>
      </c>
      <c r="AS541" s="519"/>
      <c r="AT541" s="662" t="s">
        <v>178</v>
      </c>
      <c r="AU541" s="662" t="s">
        <v>178</v>
      </c>
      <c r="AV541" s="662" t="s">
        <v>178</v>
      </c>
      <c r="AW541" s="661" t="s">
        <v>2720</v>
      </c>
      <c r="AX541" s="661" t="s">
        <v>2720</v>
      </c>
      <c r="AY541" s="10"/>
      <c r="AZ541" s="334"/>
      <c r="BA541" s="662" t="s">
        <v>178</v>
      </c>
      <c r="BB541" s="662" t="s">
        <v>178</v>
      </c>
      <c r="BC541" s="662" t="s">
        <v>178</v>
      </c>
      <c r="BD541" s="661" t="s">
        <v>2720</v>
      </c>
      <c r="BE541" s="661" t="s">
        <v>2720</v>
      </c>
      <c r="BF541" s="10"/>
      <c r="BG541" s="334"/>
      <c r="BH541" s="852" t="s">
        <v>178</v>
      </c>
      <c r="BI541" s="67" t="s">
        <v>1967</v>
      </c>
      <c r="BJ541" s="227">
        <v>1.744377041919889</v>
      </c>
      <c r="BK541" s="591"/>
      <c r="BL541" s="591">
        <v>4.9859461878656072E-2</v>
      </c>
      <c r="BM541" s="591">
        <v>0.42240504518771776</v>
      </c>
      <c r="BN541" s="31" t="str">
        <f t="shared" si="452"/>
        <v xml:space="preserve">  </v>
      </c>
      <c r="BP541" s="417" t="s">
        <v>1967</v>
      </c>
      <c r="BQ541" s="716">
        <v>0.12330226791204173</v>
      </c>
      <c r="BS541" s="715">
        <v>3.074099974138959E-3</v>
      </c>
      <c r="BT541" s="715">
        <v>7.5736898112922458E-3</v>
      </c>
      <c r="BU541" s="31" t="str">
        <f t="shared" si="437"/>
        <v xml:space="preserve">  </v>
      </c>
      <c r="BV541" s="520"/>
      <c r="BW541" s="31">
        <f t="shared" si="438"/>
        <v>7.0685559915609364</v>
      </c>
      <c r="BX541" s="336"/>
      <c r="BY541" s="33">
        <v>296.36407959600598</v>
      </c>
      <c r="BZ541" s="31"/>
      <c r="CA541" s="31">
        <v>0.4959758662129562</v>
      </c>
      <c r="CB541" s="31">
        <v>1.9421831605780542</v>
      </c>
      <c r="CC541" s="31"/>
      <c r="CD541" s="336"/>
      <c r="CE541" s="457">
        <v>6.5811507646677487</v>
      </c>
      <c r="CF541" s="457"/>
      <c r="CG541" s="227">
        <v>7.5392331469742016E-2</v>
      </c>
      <c r="CH541" s="227">
        <v>0.29522750317528823</v>
      </c>
      <c r="CJ541" s="658"/>
      <c r="CK541" s="28">
        <v>12.797196445044642</v>
      </c>
      <c r="CL541" s="5"/>
      <c r="CM541" s="591"/>
      <c r="CN541" s="591"/>
      <c r="CO541" s="31" t="str">
        <f t="shared" si="446"/>
        <v xml:space="preserve">  </v>
      </c>
      <c r="CP541" s="605"/>
      <c r="CQ541" s="28">
        <v>0.27493976737400577</v>
      </c>
      <c r="CR541" s="28"/>
      <c r="CU541" s="31" t="str">
        <f t="shared" si="450"/>
        <v xml:space="preserve">  </v>
      </c>
      <c r="CW541" s="336">
        <f t="shared" si="439"/>
        <v>4.3180659621400039</v>
      </c>
      <c r="CX541" s="227">
        <v>3.8930992645406719</v>
      </c>
      <c r="CY541" s="227"/>
      <c r="CZ541" s="227">
        <v>0.97543350377553739</v>
      </c>
      <c r="DA541" s="227">
        <v>0.20342047766141791</v>
      </c>
      <c r="DB541" s="675" t="str">
        <f t="shared" si="449"/>
        <v xml:space="preserve">  </v>
      </c>
      <c r="DC541" s="519"/>
      <c r="DD541" s="28">
        <v>8.6418247410683116E-2</v>
      </c>
      <c r="DE541" s="28"/>
      <c r="DF541" s="28">
        <v>5.2694053299197019E-2</v>
      </c>
      <c r="DG541" s="28">
        <v>1.0989010989010988E-2</v>
      </c>
      <c r="DH541" s="28" t="str">
        <f t="shared" si="448"/>
        <v xml:space="preserve">  </v>
      </c>
      <c r="DI541" s="335"/>
      <c r="DJ541" s="31">
        <f t="shared" si="440"/>
        <v>1.3136204866148489</v>
      </c>
      <c r="DK541" s="550">
        <f t="shared" si="441"/>
        <v>1.3131175762548568</v>
      </c>
      <c r="DL541" s="67"/>
    </row>
    <row r="542" spans="1:116" ht="15" x14ac:dyDescent="0.25">
      <c r="A542" s="536" t="s">
        <v>2550</v>
      </c>
      <c r="B542" s="18" t="s">
        <v>1268</v>
      </c>
      <c r="C542" s="419" t="s">
        <v>584</v>
      </c>
      <c r="D542" s="419">
        <v>9</v>
      </c>
      <c r="E542" s="213" t="s">
        <v>1827</v>
      </c>
      <c r="F542" s="421"/>
      <c r="G542" s="420">
        <v>11452500</v>
      </c>
      <c r="H542" s="420" t="s">
        <v>1994</v>
      </c>
      <c r="I542" s="420"/>
      <c r="J542" s="420"/>
      <c r="K542" s="663" t="s">
        <v>1737</v>
      </c>
      <c r="L542" s="163" t="s">
        <v>951</v>
      </c>
      <c r="M542" s="419"/>
      <c r="N542" s="419"/>
      <c r="O542" s="419"/>
      <c r="P542" s="117">
        <v>42851</v>
      </c>
      <c r="Q542" s="112">
        <v>0.4375</v>
      </c>
      <c r="R542" s="419" t="s">
        <v>1968</v>
      </c>
      <c r="S542" s="590" t="s">
        <v>1968</v>
      </c>
      <c r="T542" s="590">
        <v>127</v>
      </c>
      <c r="U542" s="590">
        <v>224.89999999999998</v>
      </c>
      <c r="V542" s="590">
        <v>97.899999999999977</v>
      </c>
      <c r="W542" s="590">
        <v>714</v>
      </c>
      <c r="X542" s="590">
        <v>137.11484593837531</v>
      </c>
      <c r="Y542" s="281" t="str">
        <f t="shared" si="443"/>
        <v xml:space="preserve">  </v>
      </c>
      <c r="Z542" s="590" t="s">
        <v>1968</v>
      </c>
      <c r="AA542" s="590">
        <v>128.30000000000001</v>
      </c>
      <c r="AB542" s="590">
        <v>259.79999999999995</v>
      </c>
      <c r="AC542" s="590">
        <v>131.49999999999994</v>
      </c>
      <c r="AD542" s="590">
        <v>688</v>
      </c>
      <c r="AE542" s="590">
        <v>191.1337209302325</v>
      </c>
      <c r="AF542" s="281" t="str">
        <f t="shared" si="444"/>
        <v xml:space="preserve">  </v>
      </c>
      <c r="AG542" s="590" t="s">
        <v>1968</v>
      </c>
      <c r="AH542" s="590">
        <v>127.4</v>
      </c>
      <c r="AI542" s="590">
        <v>240.1</v>
      </c>
      <c r="AJ542" s="590">
        <v>112.69999999999999</v>
      </c>
      <c r="AK542" s="590">
        <v>680</v>
      </c>
      <c r="AL542" s="590">
        <v>165.73529411764704</v>
      </c>
      <c r="AM542" s="281" t="str">
        <f t="shared" si="442"/>
        <v xml:space="preserve">  </v>
      </c>
      <c r="AN542" s="590">
        <v>164.66128699541829</v>
      </c>
      <c r="AO542" s="590">
        <v>27.025447865306877</v>
      </c>
      <c r="AP542" s="590">
        <v>16.412751508530878</v>
      </c>
      <c r="AQ542" s="237">
        <v>3</v>
      </c>
      <c r="AR542" s="429" t="str">
        <f t="shared" si="445"/>
        <v xml:space="preserve">  </v>
      </c>
      <c r="AS542" s="519"/>
      <c r="AT542" s="662" t="s">
        <v>178</v>
      </c>
      <c r="AU542" s="662" t="s">
        <v>178</v>
      </c>
      <c r="AV542" s="662" t="s">
        <v>178</v>
      </c>
      <c r="AW542" s="661" t="s">
        <v>2720</v>
      </c>
      <c r="AX542" s="661" t="s">
        <v>2720</v>
      </c>
      <c r="AY542" s="10"/>
      <c r="AZ542" s="334"/>
      <c r="BA542" s="662" t="s">
        <v>178</v>
      </c>
      <c r="BB542" s="662" t="s">
        <v>178</v>
      </c>
      <c r="BC542" s="662" t="s">
        <v>178</v>
      </c>
      <c r="BD542" s="661" t="s">
        <v>2720</v>
      </c>
      <c r="BE542" s="661" t="s">
        <v>2720</v>
      </c>
      <c r="BF542" s="10"/>
      <c r="BG542" s="334"/>
      <c r="BH542" s="852" t="s">
        <v>178</v>
      </c>
      <c r="BI542" s="67" t="s">
        <v>1968</v>
      </c>
      <c r="BJ542" s="227">
        <v>1.2312626687488191</v>
      </c>
      <c r="BK542" s="591"/>
      <c r="BL542" s="591">
        <v>4.9859461878656072E-2</v>
      </c>
      <c r="BM542" s="591">
        <v>0.42240504518771776</v>
      </c>
      <c r="BN542" s="31" t="str">
        <f t="shared" si="452"/>
        <v xml:space="preserve">  </v>
      </c>
      <c r="BP542" s="417" t="s">
        <v>1968</v>
      </c>
      <c r="BQ542" s="716">
        <v>5.4996063292036025E-2</v>
      </c>
      <c r="BS542" s="715">
        <v>3.074099974138959E-3</v>
      </c>
      <c r="BT542" s="715">
        <v>7.5736898112922458E-3</v>
      </c>
      <c r="BU542" s="31" t="str">
        <f t="shared" si="437"/>
        <v xml:space="preserve">  </v>
      </c>
      <c r="BV542" s="520"/>
      <c r="BW542" s="31">
        <f t="shared" si="438"/>
        <v>4.4666393847481594</v>
      </c>
      <c r="BX542" s="336"/>
      <c r="BY542" s="33">
        <v>199.65127288037459</v>
      </c>
      <c r="BZ542" s="31"/>
      <c r="CA542" s="31">
        <v>0.4959758662129562</v>
      </c>
      <c r="CB542" s="31">
        <v>1.9421831605780542</v>
      </c>
      <c r="CC542" s="31"/>
      <c r="CD542" s="336"/>
      <c r="CE542" s="457">
        <v>27.375153522393095</v>
      </c>
      <c r="CF542" s="457"/>
      <c r="CG542" s="227">
        <v>7.5392331469742016E-2</v>
      </c>
      <c r="CH542" s="227">
        <v>0.29522750317528823</v>
      </c>
      <c r="CJ542" s="658"/>
      <c r="CK542" s="28">
        <v>1.3498601402996584</v>
      </c>
      <c r="CL542" s="5"/>
      <c r="CM542" s="591"/>
      <c r="CN542" s="591"/>
      <c r="CO542" s="31" t="str">
        <f t="shared" si="446"/>
        <v xml:space="preserve">  </v>
      </c>
      <c r="CP542" s="605"/>
      <c r="CQ542" s="28">
        <v>0.25800379135087942</v>
      </c>
      <c r="CR542" s="28"/>
      <c r="CU542" s="31" t="str">
        <f t="shared" si="450"/>
        <v xml:space="preserve">  </v>
      </c>
      <c r="CW542" s="336">
        <f t="shared" si="439"/>
        <v>0.67610895779685631</v>
      </c>
      <c r="CX542" s="227">
        <v>2.5698987981695343</v>
      </c>
      <c r="CY542" s="227"/>
      <c r="CZ542" s="227">
        <v>0.97543350377553739</v>
      </c>
      <c r="DA542" s="227">
        <v>0.20342047766141791</v>
      </c>
      <c r="DB542" s="675" t="str">
        <f t="shared" si="449"/>
        <v xml:space="preserve">  </v>
      </c>
      <c r="DC542" s="519"/>
      <c r="DD542" s="28">
        <v>0.42592293316721541</v>
      </c>
      <c r="DE542" s="28"/>
      <c r="DF542" s="28">
        <v>0.14382280488350044</v>
      </c>
      <c r="DG542" s="28">
        <v>2.9993334814485673E-2</v>
      </c>
      <c r="DH542" s="801" t="str">
        <f t="shared" si="448"/>
        <v xml:space="preserve">  </v>
      </c>
      <c r="DI542" s="335"/>
      <c r="DJ542" s="31">
        <f t="shared" si="440"/>
        <v>1.287193796009177</v>
      </c>
      <c r="DK542" s="550">
        <f t="shared" si="441"/>
        <v>1.5558741353498053</v>
      </c>
      <c r="DL542" s="67"/>
    </row>
    <row r="543" spans="1:116" ht="30" x14ac:dyDescent="0.25">
      <c r="A543" s="536" t="s">
        <v>2551</v>
      </c>
      <c r="B543" s="18" t="s">
        <v>1269</v>
      </c>
      <c r="C543" s="419" t="s">
        <v>584</v>
      </c>
      <c r="D543" s="419">
        <v>9</v>
      </c>
      <c r="E543" s="213" t="s">
        <v>1827</v>
      </c>
      <c r="F543" s="421"/>
      <c r="G543" s="420">
        <v>11452600</v>
      </c>
      <c r="H543" s="420" t="s">
        <v>1995</v>
      </c>
      <c r="I543" s="420"/>
      <c r="J543" s="420"/>
      <c r="K543" s="663" t="s">
        <v>1657</v>
      </c>
      <c r="L543" s="163" t="s">
        <v>1658</v>
      </c>
      <c r="M543" s="419"/>
      <c r="N543" s="419"/>
      <c r="O543" s="419"/>
      <c r="P543" s="117">
        <v>42851</v>
      </c>
      <c r="Q543" s="112">
        <v>0.52083333333333337</v>
      </c>
      <c r="R543" s="419" t="s">
        <v>1969</v>
      </c>
      <c r="S543" s="590" t="s">
        <v>1969</v>
      </c>
      <c r="T543" s="590">
        <v>125.6</v>
      </c>
      <c r="U543" s="590">
        <v>248.79999999999998</v>
      </c>
      <c r="V543" s="590">
        <v>123.19999999999999</v>
      </c>
      <c r="W543" s="590">
        <v>384</v>
      </c>
      <c r="X543" s="590">
        <v>320.83333333333331</v>
      </c>
      <c r="Y543" s="281" t="str">
        <f t="shared" si="443"/>
        <v xml:space="preserve">  </v>
      </c>
      <c r="Z543" s="590" t="s">
        <v>1969</v>
      </c>
      <c r="AA543" s="590">
        <v>127.7</v>
      </c>
      <c r="AB543" s="590">
        <v>264</v>
      </c>
      <c r="AC543" s="590">
        <v>136.30000000000001</v>
      </c>
      <c r="AD543" s="590">
        <v>412</v>
      </c>
      <c r="AE543" s="590">
        <v>330.82524271844665</v>
      </c>
      <c r="AF543" s="281" t="str">
        <f t="shared" si="444"/>
        <v xml:space="preserve">  </v>
      </c>
      <c r="AG543" s="590" t="s">
        <v>1969</v>
      </c>
      <c r="AH543" s="590">
        <v>129.30000000000001</v>
      </c>
      <c r="AI543" s="590">
        <v>290.8</v>
      </c>
      <c r="AJ543" s="590">
        <v>161.5</v>
      </c>
      <c r="AK543" s="590">
        <v>508</v>
      </c>
      <c r="AL543" s="590">
        <v>317.91338582677167</v>
      </c>
      <c r="AM543" s="281" t="str">
        <f t="shared" si="442"/>
        <v xml:space="preserve">  </v>
      </c>
      <c r="AN543" s="590">
        <v>323.19065395951719</v>
      </c>
      <c r="AO543" s="590">
        <v>6.7710215254972903</v>
      </c>
      <c r="AP543" s="590">
        <v>2.0950548670090647</v>
      </c>
      <c r="AQ543" s="237">
        <v>3</v>
      </c>
      <c r="AR543" s="429" t="str">
        <f t="shared" si="445"/>
        <v xml:space="preserve">  </v>
      </c>
      <c r="AS543" s="519"/>
      <c r="AT543" s="662" t="s">
        <v>178</v>
      </c>
      <c r="AU543" s="662" t="s">
        <v>178</v>
      </c>
      <c r="AV543" s="662" t="s">
        <v>178</v>
      </c>
      <c r="AW543" s="661" t="s">
        <v>2720</v>
      </c>
      <c r="AX543" s="661" t="s">
        <v>2720</v>
      </c>
      <c r="AY543" s="10"/>
      <c r="AZ543" s="334"/>
      <c r="BA543" s="662" t="s">
        <v>178</v>
      </c>
      <c r="BB543" s="662" t="s">
        <v>178</v>
      </c>
      <c r="BC543" s="662" t="s">
        <v>178</v>
      </c>
      <c r="BD543" s="661" t="s">
        <v>2720</v>
      </c>
      <c r="BE543" s="661" t="s">
        <v>2720</v>
      </c>
      <c r="BF543" s="10"/>
      <c r="BG543" s="334"/>
      <c r="BH543" s="852" t="s">
        <v>178</v>
      </c>
      <c r="BI543" s="67" t="s">
        <v>1969</v>
      </c>
      <c r="BJ543" s="227">
        <v>1.1070619830888591</v>
      </c>
      <c r="BK543" s="591"/>
      <c r="BL543" s="591">
        <v>4.9859461878656072E-2</v>
      </c>
      <c r="BM543" s="591">
        <v>0.42240504518771776</v>
      </c>
      <c r="BN543" s="31" t="str">
        <f t="shared" si="452"/>
        <v xml:space="preserve">  </v>
      </c>
      <c r="BP543" s="417" t="s">
        <v>1969</v>
      </c>
      <c r="BQ543" s="716">
        <v>0.10209968143305023</v>
      </c>
      <c r="BS543" s="715">
        <v>3.074099974138959E-3</v>
      </c>
      <c r="BT543" s="715">
        <v>7.5736898112922458E-3</v>
      </c>
      <c r="BU543" s="31" t="str">
        <f t="shared" si="437"/>
        <v xml:space="preserve">  </v>
      </c>
      <c r="BV543" s="520"/>
      <c r="BW543" s="31">
        <f t="shared" si="438"/>
        <v>9.2225803968245508</v>
      </c>
      <c r="BX543" s="336"/>
      <c r="BY543" s="33">
        <v>206.97088936644519</v>
      </c>
      <c r="BZ543" s="31"/>
      <c r="CA543" s="31">
        <v>0.4959758662129562</v>
      </c>
      <c r="CB543" s="31">
        <v>1.9421831605780542</v>
      </c>
      <c r="CC543" s="31"/>
      <c r="CD543" s="336"/>
      <c r="CE543" s="457">
        <v>66.40316033840115</v>
      </c>
      <c r="CF543" s="457"/>
      <c r="CG543" s="227">
        <v>7.5392331469742016E-2</v>
      </c>
      <c r="CH543" s="227">
        <v>0.29522750317528823</v>
      </c>
      <c r="CJ543" s="658"/>
      <c r="CK543" s="28">
        <v>4.9395623301546934</v>
      </c>
      <c r="CL543" s="5"/>
      <c r="CM543" s="591"/>
      <c r="CN543" s="591"/>
      <c r="CO543" s="31" t="str">
        <f t="shared" si="446"/>
        <v xml:space="preserve">  </v>
      </c>
      <c r="CP543" s="605"/>
      <c r="CQ543" s="28">
        <v>1.634131906796322</v>
      </c>
      <c r="CR543" s="28"/>
      <c r="CU543" s="31" t="str">
        <f t="shared" si="450"/>
        <v xml:space="preserve">  </v>
      </c>
      <c r="CW543" s="336">
        <f t="shared" si="439"/>
        <v>2.3865976250452889</v>
      </c>
      <c r="CX543" s="227">
        <v>3.0285213790906913</v>
      </c>
      <c r="CY543" s="227"/>
      <c r="CZ543" s="227">
        <v>0.97543350377553739</v>
      </c>
      <c r="DA543" s="227">
        <v>0.20342047766141791</v>
      </c>
      <c r="DB543" s="675" t="str">
        <f t="shared" si="449"/>
        <v xml:space="preserve">  </v>
      </c>
      <c r="DC543" s="519"/>
      <c r="DD543" s="28">
        <v>0.96280748567548569</v>
      </c>
      <c r="DE543" s="28"/>
      <c r="DF543" s="28">
        <v>0.14382280488350044</v>
      </c>
      <c r="DG543" s="28">
        <v>2.9993334814485673E-2</v>
      </c>
      <c r="DH543" s="801" t="str">
        <f t="shared" si="448"/>
        <v xml:space="preserve">  </v>
      </c>
      <c r="DI543" s="335"/>
      <c r="DJ543" s="31">
        <f t="shared" si="440"/>
        <v>1.4632595860998823</v>
      </c>
      <c r="DK543" s="550">
        <f t="shared" si="441"/>
        <v>1.4499422629418004</v>
      </c>
      <c r="DL543" s="67"/>
    </row>
    <row r="544" spans="1:116" ht="15" x14ac:dyDescent="0.25">
      <c r="A544" s="536" t="s">
        <v>2552</v>
      </c>
      <c r="B544" s="18" t="s">
        <v>1270</v>
      </c>
      <c r="C544" s="419" t="s">
        <v>584</v>
      </c>
      <c r="D544" s="419">
        <v>7</v>
      </c>
      <c r="E544" s="213" t="s">
        <v>1827</v>
      </c>
      <c r="F544" s="421"/>
      <c r="G544" s="420">
        <v>11452900</v>
      </c>
      <c r="H544" s="420" t="s">
        <v>1996</v>
      </c>
      <c r="I544" s="420"/>
      <c r="J544" s="420"/>
      <c r="K544" s="663" t="s">
        <v>1088</v>
      </c>
      <c r="L544" s="163" t="s">
        <v>729</v>
      </c>
      <c r="M544" s="419"/>
      <c r="N544" s="419"/>
      <c r="O544" s="419"/>
      <c r="P544" s="117">
        <v>42851</v>
      </c>
      <c r="Q544" s="112">
        <v>0.60416666666666663</v>
      </c>
      <c r="R544" s="419" t="s">
        <v>1970</v>
      </c>
      <c r="S544" s="590" t="s">
        <v>1970</v>
      </c>
      <c r="T544" s="590">
        <v>128</v>
      </c>
      <c r="U544" s="590">
        <v>136.1</v>
      </c>
      <c r="V544" s="590">
        <v>8.0999999999999943</v>
      </c>
      <c r="W544" s="590">
        <v>558</v>
      </c>
      <c r="X544" s="590">
        <v>14.516129032258053</v>
      </c>
      <c r="Y544" s="281" t="str">
        <f t="shared" si="443"/>
        <v xml:space="preserve">  </v>
      </c>
      <c r="Z544" s="590" t="s">
        <v>1970</v>
      </c>
      <c r="AA544" s="590">
        <v>127.8</v>
      </c>
      <c r="AB544" s="590">
        <v>135.80000000000001</v>
      </c>
      <c r="AC544" s="590">
        <v>8.0000000000000142</v>
      </c>
      <c r="AD544" s="590">
        <v>558</v>
      </c>
      <c r="AE544" s="590">
        <v>14.336917562724038</v>
      </c>
      <c r="AF544" s="281" t="str">
        <f t="shared" si="444"/>
        <v xml:space="preserve">  </v>
      </c>
      <c r="AG544" s="590" t="s">
        <v>1970</v>
      </c>
      <c r="AH544" s="590">
        <v>127.6</v>
      </c>
      <c r="AI544" s="590">
        <v>136</v>
      </c>
      <c r="AJ544" s="590">
        <v>8.4000000000000057</v>
      </c>
      <c r="AK544" s="590">
        <v>560</v>
      </c>
      <c r="AL544" s="590">
        <v>15.000000000000009</v>
      </c>
      <c r="AM544" s="281" t="str">
        <f t="shared" si="442"/>
        <v xml:space="preserve">  </v>
      </c>
      <c r="AN544" s="590">
        <v>14.617682198327365</v>
      </c>
      <c r="AO544" s="590">
        <v>0.34300781887587733</v>
      </c>
      <c r="AP544" s="590">
        <v>2.3465267216927601</v>
      </c>
      <c r="AQ544" s="237">
        <v>3</v>
      </c>
      <c r="AR544" s="429" t="str">
        <f t="shared" si="445"/>
        <v xml:space="preserve">  </v>
      </c>
      <c r="AS544" s="519"/>
      <c r="AT544" s="662" t="s">
        <v>178</v>
      </c>
      <c r="AU544" s="662" t="s">
        <v>178</v>
      </c>
      <c r="AV544" s="662" t="s">
        <v>178</v>
      </c>
      <c r="AW544" s="661" t="s">
        <v>2720</v>
      </c>
      <c r="AX544" s="661" t="s">
        <v>2720</v>
      </c>
      <c r="AY544" s="10"/>
      <c r="AZ544" s="334"/>
      <c r="BA544" s="662" t="s">
        <v>178</v>
      </c>
      <c r="BB544" s="662" t="s">
        <v>178</v>
      </c>
      <c r="BC544" s="662" t="s">
        <v>178</v>
      </c>
      <c r="BD544" s="661" t="s">
        <v>2720</v>
      </c>
      <c r="BE544" s="661" t="s">
        <v>2720</v>
      </c>
      <c r="BF544" s="10"/>
      <c r="BG544" s="334"/>
      <c r="BH544" s="852" t="s">
        <v>178</v>
      </c>
      <c r="BI544" s="67" t="s">
        <v>1970</v>
      </c>
      <c r="BJ544" s="227">
        <v>2.1878883328879808</v>
      </c>
      <c r="BK544" s="591"/>
      <c r="BL544" s="591">
        <v>4.9859461878656072E-2</v>
      </c>
      <c r="BM544" s="591">
        <v>0.42240504518771776</v>
      </c>
      <c r="BN544" s="31" t="str">
        <f t="shared" si="452"/>
        <v xml:space="preserve">  </v>
      </c>
      <c r="BP544" s="417" t="s">
        <v>1970</v>
      </c>
      <c r="BQ544" s="716">
        <v>0.13028114631561105</v>
      </c>
      <c r="BS544" s="715">
        <v>3.074099974138959E-3</v>
      </c>
      <c r="BT544" s="715">
        <v>7.5736898112922458E-3</v>
      </c>
      <c r="BU544" s="31" t="str">
        <f t="shared" ref="BU544:BU546" si="453">IF(BQ544&lt;BS544,"&lt;MDL",IF(BQ544&lt;BT544,"E, &lt;RL",IF(BQ544&gt;BT544,"  ",)))</f>
        <v xml:space="preserve">  </v>
      </c>
      <c r="BV544" s="520"/>
      <c r="BW544" s="31">
        <f t="shared" si="438"/>
        <v>5.9546524544807014</v>
      </c>
      <c r="BX544" s="336"/>
      <c r="BY544" s="33">
        <v>209.96163928601584</v>
      </c>
      <c r="BZ544" s="31"/>
      <c r="CA544" s="31">
        <v>0.4959758662129562</v>
      </c>
      <c r="CB544" s="31">
        <v>1.9421831605780542</v>
      </c>
      <c r="CC544" s="31"/>
      <c r="CD544" s="336"/>
      <c r="CE544" s="457">
        <v>3.0478302477002277</v>
      </c>
      <c r="CF544" s="457"/>
      <c r="CG544" s="227">
        <v>7.5392331469742016E-2</v>
      </c>
      <c r="CH544" s="227">
        <v>0.29522750317528823</v>
      </c>
      <c r="CJ544" s="658"/>
      <c r="CK544" s="28">
        <v>20.320150922224762</v>
      </c>
      <c r="CL544" s="5"/>
      <c r="CM544" s="591"/>
      <c r="CN544" s="591"/>
      <c r="CO544" s="31" t="str">
        <f t="shared" si="446"/>
        <v xml:space="preserve">  </v>
      </c>
      <c r="CP544" s="605"/>
      <c r="CQ544" s="28">
        <v>0.29132832863404701</v>
      </c>
      <c r="CR544" s="28"/>
      <c r="CU544" s="31" t="str">
        <f t="shared" si="450"/>
        <v xml:space="preserve">  </v>
      </c>
      <c r="CW544" s="336">
        <f t="shared" si="439"/>
        <v>9.678030230343202</v>
      </c>
      <c r="CX544" s="227">
        <v>6.8502269288956077</v>
      </c>
      <c r="CY544" s="227"/>
      <c r="CZ544" s="227">
        <v>0.97543350377553739</v>
      </c>
      <c r="DA544" s="227">
        <v>0.20342047766141791</v>
      </c>
      <c r="DB544" s="675" t="str">
        <f t="shared" si="449"/>
        <v xml:space="preserve">  </v>
      </c>
      <c r="DC544" s="519"/>
      <c r="DD544" s="28">
        <v>0.10275340393343418</v>
      </c>
      <c r="DE544" s="28"/>
      <c r="DF544" s="28">
        <v>5.2694053299197019E-2</v>
      </c>
      <c r="DG544" s="28">
        <v>1.0989010989010988E-2</v>
      </c>
      <c r="DH544" s="801" t="str">
        <f t="shared" si="448"/>
        <v xml:space="preserve">  </v>
      </c>
      <c r="DI544" s="335"/>
      <c r="DJ544" s="31">
        <f t="shared" si="440"/>
        <v>3.2626088042511561</v>
      </c>
      <c r="DK544" s="550">
        <f t="shared" si="441"/>
        <v>3.3713624310595329</v>
      </c>
      <c r="DL544" s="67"/>
    </row>
    <row r="545" spans="1:116" s="586" customFormat="1" ht="15" x14ac:dyDescent="0.25">
      <c r="A545" s="587" t="s">
        <v>2553</v>
      </c>
      <c r="B545" s="455" t="s">
        <v>1271</v>
      </c>
      <c r="C545" s="423" t="s">
        <v>584</v>
      </c>
      <c r="D545" s="423">
        <v>7</v>
      </c>
      <c r="E545" s="424" t="s">
        <v>1827</v>
      </c>
      <c r="F545" s="425"/>
      <c r="G545" s="426">
        <v>11452900</v>
      </c>
      <c r="H545" s="426" t="s">
        <v>1997</v>
      </c>
      <c r="I545" s="426"/>
      <c r="J545" s="426"/>
      <c r="K545" s="702" t="s">
        <v>1088</v>
      </c>
      <c r="L545" s="317" t="s">
        <v>729</v>
      </c>
      <c r="M545" s="423"/>
      <c r="N545" s="423"/>
      <c r="O545" s="432" t="s">
        <v>40</v>
      </c>
      <c r="P545" s="318">
        <v>42851</v>
      </c>
      <c r="Q545" s="319">
        <v>0.60486111111111118</v>
      </c>
      <c r="R545" s="423" t="s">
        <v>1971</v>
      </c>
      <c r="S545" s="592" t="s">
        <v>1971</v>
      </c>
      <c r="T545" s="592">
        <v>128.6</v>
      </c>
      <c r="U545" s="592">
        <v>145.6</v>
      </c>
      <c r="V545" s="592">
        <v>17</v>
      </c>
      <c r="W545" s="592">
        <v>692</v>
      </c>
      <c r="X545" s="592">
        <v>24.566473988439309</v>
      </c>
      <c r="Y545" s="352" t="str">
        <f t="shared" si="443"/>
        <v xml:space="preserve">  </v>
      </c>
      <c r="Z545" s="592" t="s">
        <v>1971</v>
      </c>
      <c r="AA545" s="592">
        <v>127</v>
      </c>
      <c r="AB545" s="592">
        <v>149.29999999999998</v>
      </c>
      <c r="AC545" s="592">
        <v>22.299999999999983</v>
      </c>
      <c r="AD545" s="592">
        <v>926</v>
      </c>
      <c r="AE545" s="592">
        <v>24.082073434125249</v>
      </c>
      <c r="AF545" s="352" t="str">
        <f t="shared" si="444"/>
        <v xml:space="preserve">  </v>
      </c>
      <c r="AG545" s="592" t="s">
        <v>1971</v>
      </c>
      <c r="AH545" s="592">
        <v>126.9</v>
      </c>
      <c r="AI545" s="592">
        <v>143.6</v>
      </c>
      <c r="AJ545" s="592">
        <v>16.699999999999989</v>
      </c>
      <c r="AK545" s="592">
        <v>670</v>
      </c>
      <c r="AL545" s="592">
        <v>24.925373134328339</v>
      </c>
      <c r="AM545" s="352" t="str">
        <f t="shared" si="442"/>
        <v xml:space="preserve">  </v>
      </c>
      <c r="AN545" s="592">
        <v>24.524640185630968</v>
      </c>
      <c r="AO545" s="592">
        <v>0.42320343380425324</v>
      </c>
      <c r="AP545" s="592">
        <v>1.7256254550564576</v>
      </c>
      <c r="AQ545" s="320">
        <v>3</v>
      </c>
      <c r="AR545" s="354" t="str">
        <f t="shared" si="445"/>
        <v xml:space="preserve">  </v>
      </c>
      <c r="AS545" s="589"/>
      <c r="AT545" s="736" t="s">
        <v>178</v>
      </c>
      <c r="AU545" s="736" t="s">
        <v>178</v>
      </c>
      <c r="AV545" s="736" t="s">
        <v>178</v>
      </c>
      <c r="AW545" s="737" t="s">
        <v>2720</v>
      </c>
      <c r="AX545" s="737" t="s">
        <v>2720</v>
      </c>
      <c r="AY545" s="435"/>
      <c r="AZ545" s="738"/>
      <c r="BA545" s="736" t="s">
        <v>178</v>
      </c>
      <c r="BB545" s="736" t="s">
        <v>178</v>
      </c>
      <c r="BC545" s="736" t="s">
        <v>178</v>
      </c>
      <c r="BD545" s="737" t="s">
        <v>2720</v>
      </c>
      <c r="BE545" s="737" t="s">
        <v>2720</v>
      </c>
      <c r="BF545" s="435"/>
      <c r="BG545" s="738"/>
      <c r="BH545" s="865" t="s">
        <v>178</v>
      </c>
      <c r="BI545" s="427" t="s">
        <v>1971</v>
      </c>
      <c r="BJ545" s="459">
        <v>1.9040988257392644</v>
      </c>
      <c r="BK545" s="593"/>
      <c r="BL545" s="593">
        <v>4.9859461878656072E-2</v>
      </c>
      <c r="BM545" s="593">
        <v>0.42240504518771776</v>
      </c>
      <c r="BN545" s="321" t="str">
        <f t="shared" si="452"/>
        <v xml:space="preserve">  </v>
      </c>
      <c r="BO545" s="584"/>
      <c r="BP545" s="422" t="s">
        <v>1971</v>
      </c>
      <c r="BQ545" s="734">
        <v>0.14304507013827483</v>
      </c>
      <c r="BR545" s="734"/>
      <c r="BS545" s="509">
        <v>3.074099974138959E-3</v>
      </c>
      <c r="BT545" s="509">
        <v>7.5736898112922458E-3</v>
      </c>
      <c r="BU545" s="321" t="str">
        <f t="shared" si="453"/>
        <v xml:space="preserve">  </v>
      </c>
      <c r="BV545" s="584"/>
      <c r="BW545" s="321">
        <f t="shared" si="438"/>
        <v>7.5124814008925052</v>
      </c>
      <c r="BX545" s="769"/>
      <c r="BY545" s="322">
        <v>254.82643550005588</v>
      </c>
      <c r="BZ545" s="321"/>
      <c r="CA545" s="321">
        <v>0.4959758662129562</v>
      </c>
      <c r="CB545" s="321">
        <v>1.9421831605780542</v>
      </c>
      <c r="CC545" s="321"/>
      <c r="CD545" s="769"/>
      <c r="CE545" s="458">
        <v>6.2601869992788304</v>
      </c>
      <c r="CF545" s="458"/>
      <c r="CG545" s="459">
        <v>7.5392331469742002E-2</v>
      </c>
      <c r="CH545" s="459">
        <v>0.29522750317528823</v>
      </c>
      <c r="CI545" s="320"/>
      <c r="CJ545" s="871"/>
      <c r="CK545" s="483">
        <v>14.622487799370722</v>
      </c>
      <c r="CL545" s="886"/>
      <c r="CM545" s="593"/>
      <c r="CN545" s="593"/>
      <c r="CO545" s="321" t="str">
        <f t="shared" si="446"/>
        <v xml:space="preserve">  </v>
      </c>
      <c r="CP545" s="608"/>
      <c r="CQ545" s="483">
        <v>0.35213982497404633</v>
      </c>
      <c r="CR545" s="483"/>
      <c r="CS545" s="583"/>
      <c r="CT545" s="583"/>
      <c r="CU545" s="321" t="str">
        <f t="shared" si="450"/>
        <v xml:space="preserve">  </v>
      </c>
      <c r="CV545" s="609"/>
      <c r="CW545" s="769">
        <f t="shared" si="439"/>
        <v>5.7382146285868822</v>
      </c>
      <c r="CX545" s="459">
        <v>4.9387264804732478</v>
      </c>
      <c r="CY545" s="459"/>
      <c r="CZ545" s="459">
        <v>0.97543350377553739</v>
      </c>
      <c r="DA545" s="459">
        <v>0.20342047766141791</v>
      </c>
      <c r="DB545" s="935" t="str">
        <f t="shared" si="449"/>
        <v xml:space="preserve">  </v>
      </c>
      <c r="DC545" s="589"/>
      <c r="DD545" s="483">
        <v>0.12309960033418385</v>
      </c>
      <c r="DE545" s="483"/>
      <c r="DF545" s="483">
        <v>5.2694053299197019E-2</v>
      </c>
      <c r="DG545" s="483">
        <v>1.0989010989010988E-2</v>
      </c>
      <c r="DH545" s="979" t="str">
        <f t="shared" si="448"/>
        <v xml:space="preserve">  </v>
      </c>
      <c r="DI545" s="946"/>
      <c r="DJ545" s="321">
        <f t="shared" si="440"/>
        <v>1.9380746235302437</v>
      </c>
      <c r="DK545" s="960">
        <f t="shared" si="441"/>
        <v>1.9663885495491564</v>
      </c>
      <c r="DL545" s="427"/>
    </row>
    <row r="546" spans="1:116" ht="15" x14ac:dyDescent="0.25">
      <c r="A546" s="536" t="s">
        <v>2554</v>
      </c>
      <c r="B546" s="18" t="s">
        <v>1272</v>
      </c>
      <c r="C546" s="419" t="s">
        <v>584</v>
      </c>
      <c r="D546" s="419">
        <v>7</v>
      </c>
      <c r="E546" s="213" t="s">
        <v>1827</v>
      </c>
      <c r="F546" s="421"/>
      <c r="G546" s="420">
        <v>11451800</v>
      </c>
      <c r="H546" s="420">
        <v>201705151200</v>
      </c>
      <c r="I546" s="420"/>
      <c r="J546" s="420"/>
      <c r="K546" s="663" t="s">
        <v>1655</v>
      </c>
      <c r="L546" s="163" t="s">
        <v>1656</v>
      </c>
      <c r="M546" s="419"/>
      <c r="N546" s="419"/>
      <c r="O546" s="104"/>
      <c r="P546" s="117">
        <v>42870</v>
      </c>
      <c r="Q546" s="112">
        <v>0.5</v>
      </c>
      <c r="R546" s="419" t="s">
        <v>1998</v>
      </c>
      <c r="S546" s="590" t="s">
        <v>1998</v>
      </c>
      <c r="T546" s="590">
        <v>127.2</v>
      </c>
      <c r="U546" s="590">
        <v>133.89999999999998</v>
      </c>
      <c r="V546" s="590">
        <v>6.6999999999999744</v>
      </c>
      <c r="W546" s="590">
        <v>272</v>
      </c>
      <c r="X546" s="590">
        <v>24.632352941176375</v>
      </c>
      <c r="Y546" s="281" t="str">
        <f t="shared" si="443"/>
        <v xml:space="preserve">  </v>
      </c>
      <c r="Z546" s="590" t="s">
        <v>1998</v>
      </c>
      <c r="AA546" s="590">
        <v>126.9</v>
      </c>
      <c r="AB546" s="590">
        <v>134.1</v>
      </c>
      <c r="AC546" s="590">
        <v>7.1999999999999886</v>
      </c>
      <c r="AD546" s="590">
        <v>272</v>
      </c>
      <c r="AE546" s="590">
        <v>26.470588235294073</v>
      </c>
      <c r="AF546" s="281" t="str">
        <f t="shared" si="444"/>
        <v xml:space="preserve">  </v>
      </c>
      <c r="AG546" s="590" t="s">
        <v>1998</v>
      </c>
      <c r="AH546" s="590">
        <v>130</v>
      </c>
      <c r="AI546" s="590">
        <v>137.19999999999999</v>
      </c>
      <c r="AJ546" s="590">
        <v>7.1999999999999886</v>
      </c>
      <c r="AK546" s="590">
        <v>264</v>
      </c>
      <c r="AL546" s="590">
        <v>27.272727272727227</v>
      </c>
      <c r="AM546" s="281" t="str">
        <f t="shared" si="442"/>
        <v xml:space="preserve">  </v>
      </c>
      <c r="AN546" s="590">
        <v>26.125222816399226</v>
      </c>
      <c r="AO546" s="590">
        <v>1.3536440104785536</v>
      </c>
      <c r="AP546" s="590">
        <v>5.1813682891494777</v>
      </c>
      <c r="AQ546" s="237">
        <v>3</v>
      </c>
      <c r="AR546" s="429" t="str">
        <f t="shared" si="445"/>
        <v xml:space="preserve">  </v>
      </c>
      <c r="AS546" s="519"/>
      <c r="AT546" s="662" t="s">
        <v>178</v>
      </c>
      <c r="AU546" s="662" t="s">
        <v>178</v>
      </c>
      <c r="AV546" s="662" t="s">
        <v>178</v>
      </c>
      <c r="AW546" s="661" t="s">
        <v>2720</v>
      </c>
      <c r="AX546" s="661" t="s">
        <v>2720</v>
      </c>
      <c r="AY546" s="10"/>
      <c r="AZ546" s="334"/>
      <c r="BA546" s="662" t="s">
        <v>178</v>
      </c>
      <c r="BB546" s="662" t="s">
        <v>178</v>
      </c>
      <c r="BC546" s="662" t="s">
        <v>178</v>
      </c>
      <c r="BD546" s="661" t="s">
        <v>2720</v>
      </c>
      <c r="BE546" s="661" t="s">
        <v>2720</v>
      </c>
      <c r="BF546" s="10"/>
      <c r="BG546" s="334"/>
      <c r="BH546" s="852" t="s">
        <v>178</v>
      </c>
      <c r="BI546" s="67" t="s">
        <v>1998</v>
      </c>
      <c r="BJ546" s="227">
        <v>1.0442451808082054</v>
      </c>
      <c r="BK546" s="591"/>
      <c r="BL546" s="591"/>
      <c r="BM546" s="591"/>
      <c r="BN546" s="31" t="str">
        <f t="shared" si="452"/>
        <v xml:space="preserve">  </v>
      </c>
      <c r="BP546" s="417" t="s">
        <v>1998</v>
      </c>
      <c r="BQ546" s="716">
        <v>8.6481878103376236E-2</v>
      </c>
      <c r="BR546" s="716">
        <v>8.5382319510236143E-4</v>
      </c>
      <c r="BS546" s="715">
        <v>3.074099974138959E-3</v>
      </c>
      <c r="BT546" s="715">
        <v>7.5736898112922458E-3</v>
      </c>
      <c r="BU546" s="31" t="str">
        <f t="shared" si="453"/>
        <v xml:space="preserve">  </v>
      </c>
      <c r="BV546" s="520"/>
      <c r="BW546" s="31">
        <f t="shared" si="438"/>
        <v>8.2817598484335448</v>
      </c>
      <c r="BX546" s="336"/>
      <c r="BY546" s="33">
        <v>111.66749062517469</v>
      </c>
      <c r="BZ546" s="31"/>
      <c r="CA546" s="31">
        <v>0.4959758662129562</v>
      </c>
      <c r="CB546" s="31">
        <v>1.9421831605780542</v>
      </c>
      <c r="CC546" s="31"/>
      <c r="CD546" s="336"/>
      <c r="CE546" s="457">
        <v>2.9559041636075607</v>
      </c>
      <c r="CF546" s="457"/>
      <c r="CG546" s="227">
        <v>7.5392331469742002E-2</v>
      </c>
      <c r="CH546" s="227">
        <v>0.29522750317528823</v>
      </c>
      <c r="CJ546" s="658"/>
      <c r="CK546" s="28">
        <v>8.1638186481582888</v>
      </c>
      <c r="CL546" s="591"/>
      <c r="CM546" s="591"/>
      <c r="CN546" s="591"/>
      <c r="CO546" s="31" t="str">
        <f t="shared" si="446"/>
        <v xml:space="preserve">  </v>
      </c>
      <c r="CP546" s="605"/>
      <c r="CQ546" s="28">
        <v>0.21610108186301308</v>
      </c>
      <c r="CR546" s="591"/>
      <c r="CS546" s="590"/>
      <c r="CT546" s="590"/>
      <c r="CU546" s="31" t="str">
        <f t="shared" si="450"/>
        <v xml:space="preserve">  </v>
      </c>
      <c r="CW546" s="336">
        <f t="shared" si="439"/>
        <v>7.3108284268347399</v>
      </c>
      <c r="CX546" s="227">
        <v>3.4631702807194542</v>
      </c>
      <c r="CY546" s="227"/>
      <c r="CZ546" s="227">
        <v>7.8609161479130059</v>
      </c>
      <c r="DA546" s="227">
        <v>1.6393442622950836</v>
      </c>
      <c r="DB546" s="675" t="str">
        <f t="shared" si="449"/>
        <v>E, &lt;RL</v>
      </c>
      <c r="DC546" s="519"/>
      <c r="DD546" s="28">
        <v>9.4450098565075871E-2</v>
      </c>
      <c r="DE546" s="28"/>
      <c r="DF546" s="28">
        <v>0.14382280488350044</v>
      </c>
      <c r="DG546" s="28">
        <v>2.9993334814485673E-2</v>
      </c>
      <c r="DH546" s="28" t="str">
        <f t="shared" ref="DH546" si="454">IF(DD546&lt;DG546,"&lt;MDL",IF(DD546&lt;DF546,"E, &lt;RL",IF(DD546&gt;DF546,"  ",)))</f>
        <v>E, &lt;RL</v>
      </c>
      <c r="DI546" s="335"/>
      <c r="DJ546" s="31">
        <f t="shared" si="440"/>
        <v>3.1013236362085004</v>
      </c>
      <c r="DK546" s="550">
        <f t="shared" si="441"/>
        <v>3.1953031403360308</v>
      </c>
      <c r="DL546" s="67"/>
    </row>
    <row r="547" spans="1:116" s="35" customFormat="1" ht="15" x14ac:dyDescent="0.25">
      <c r="A547" s="400" t="s">
        <v>2646</v>
      </c>
      <c r="B547" s="1" t="s">
        <v>1273</v>
      </c>
      <c r="C547" s="1" t="s">
        <v>585</v>
      </c>
      <c r="D547" s="1">
        <v>2</v>
      </c>
      <c r="E547" s="213" t="s">
        <v>1827</v>
      </c>
      <c r="F547" s="1"/>
      <c r="G547" s="595" t="s">
        <v>2644</v>
      </c>
      <c r="H547" s="401" t="s">
        <v>2645</v>
      </c>
      <c r="I547" s="1"/>
      <c r="J547" s="1"/>
      <c r="K547" s="1"/>
      <c r="L547" s="1"/>
      <c r="M547" s="1"/>
      <c r="N547" s="1"/>
      <c r="O547" s="183" t="s">
        <v>124</v>
      </c>
      <c r="P547" s="90">
        <v>42872</v>
      </c>
      <c r="Q547" s="202">
        <v>0.34027777777777773</v>
      </c>
      <c r="R547" s="1" t="s">
        <v>2643</v>
      </c>
      <c r="S547" s="596"/>
      <c r="T547" s="596"/>
      <c r="U547" s="596"/>
      <c r="V547" s="597"/>
      <c r="W547" s="596"/>
      <c r="X547" s="596"/>
      <c r="Y547" s="281" t="str">
        <f t="shared" si="443"/>
        <v>&lt;MDL</v>
      </c>
      <c r="Z547" s="596"/>
      <c r="AA547" s="596"/>
      <c r="AB547" s="596"/>
      <c r="AC547" s="596"/>
      <c r="AD547" s="596"/>
      <c r="AE547" s="596"/>
      <c r="AF547" s="281" t="str">
        <f t="shared" si="444"/>
        <v>&lt;MDL</v>
      </c>
      <c r="AG547" s="596"/>
      <c r="AH547" s="596"/>
      <c r="AI547" s="596"/>
      <c r="AJ547" s="596"/>
      <c r="AK547" s="596"/>
      <c r="AL547" s="596"/>
      <c r="AM547" s="281" t="str">
        <f t="shared" si="442"/>
        <v>&lt;MDL</v>
      </c>
      <c r="AN547" s="596"/>
      <c r="AO547" s="596"/>
      <c r="AP547" s="596"/>
      <c r="AQ547" s="596"/>
      <c r="AR547" s="429" t="str">
        <f t="shared" si="445"/>
        <v>&lt;MDL</v>
      </c>
      <c r="AS547" s="503"/>
      <c r="AT547" s="662" t="s">
        <v>178</v>
      </c>
      <c r="AU547" s="662" t="s">
        <v>178</v>
      </c>
      <c r="AV547" s="662" t="s">
        <v>178</v>
      </c>
      <c r="AW547" s="661" t="s">
        <v>2720</v>
      </c>
      <c r="AX547" s="661" t="s">
        <v>2720</v>
      </c>
      <c r="AY547" s="10"/>
      <c r="AZ547" s="334"/>
      <c r="BA547" s="662" t="s">
        <v>178</v>
      </c>
      <c r="BB547" s="662" t="s">
        <v>178</v>
      </c>
      <c r="BC547" s="662" t="s">
        <v>178</v>
      </c>
      <c r="BD547" s="661" t="s">
        <v>2720</v>
      </c>
      <c r="BE547" s="661" t="s">
        <v>2720</v>
      </c>
      <c r="BF547" s="10"/>
      <c r="BG547" s="334"/>
      <c r="BH547" s="852" t="s">
        <v>178</v>
      </c>
      <c r="BI547" s="694" t="s">
        <v>2720</v>
      </c>
      <c r="BJ547" s="479" t="s">
        <v>2720</v>
      </c>
      <c r="BK547" s="479" t="s">
        <v>2720</v>
      </c>
      <c r="BL547" s="479" t="s">
        <v>2720</v>
      </c>
      <c r="BM547" s="479" t="s">
        <v>2720</v>
      </c>
      <c r="BN547" s="479" t="s">
        <v>2720</v>
      </c>
      <c r="BO547" s="474"/>
      <c r="BP547" s="479" t="s">
        <v>2720</v>
      </c>
      <c r="BQ547" s="742" t="s">
        <v>2720</v>
      </c>
      <c r="BR547" s="742" t="s">
        <v>2720</v>
      </c>
      <c r="BS547" s="742" t="s">
        <v>2720</v>
      </c>
      <c r="BT547" s="742" t="s">
        <v>2720</v>
      </c>
      <c r="BU547" s="479" t="s">
        <v>2720</v>
      </c>
      <c r="BV547" s="474"/>
      <c r="BW547" s="661" t="s">
        <v>2720</v>
      </c>
      <c r="BX547" s="793"/>
      <c r="BY547" s="742" t="s">
        <v>2720</v>
      </c>
      <c r="BZ547" s="742" t="s">
        <v>2720</v>
      </c>
      <c r="CA547" s="742" t="s">
        <v>2720</v>
      </c>
      <c r="CB547" s="742" t="s">
        <v>2720</v>
      </c>
      <c r="CC547" s="742" t="s">
        <v>2720</v>
      </c>
      <c r="CD547" s="816" t="s">
        <v>2720</v>
      </c>
      <c r="CE547" s="742" t="s">
        <v>2720</v>
      </c>
      <c r="CF547" s="742" t="s">
        <v>2720</v>
      </c>
      <c r="CG547" s="742" t="s">
        <v>2720</v>
      </c>
      <c r="CH547" s="742" t="s">
        <v>2720</v>
      </c>
      <c r="CI547" s="742" t="s">
        <v>2720</v>
      </c>
      <c r="CJ547" s="816" t="s">
        <v>2720</v>
      </c>
      <c r="CK547" s="28" t="s">
        <v>2720</v>
      </c>
      <c r="CL547" s="479" t="s">
        <v>2720</v>
      </c>
      <c r="CM547" s="479" t="s">
        <v>2720</v>
      </c>
      <c r="CN547" s="479" t="s">
        <v>2720</v>
      </c>
      <c r="CO547" s="742" t="s">
        <v>2720</v>
      </c>
      <c r="CP547" s="880"/>
      <c r="CQ547" s="479" t="s">
        <v>2720</v>
      </c>
      <c r="CR547" s="479" t="s">
        <v>2720</v>
      </c>
      <c r="CS547" s="479" t="s">
        <v>2720</v>
      </c>
      <c r="CT547" s="479" t="s">
        <v>2720</v>
      </c>
      <c r="CU547" s="31">
        <f t="shared" si="450"/>
        <v>0</v>
      </c>
      <c r="CV547" s="521"/>
      <c r="CW547" s="895" t="s">
        <v>2720</v>
      </c>
      <c r="CX547" s="479" t="s">
        <v>2720</v>
      </c>
      <c r="CY547" s="479" t="s">
        <v>2720</v>
      </c>
      <c r="CZ547" s="742" t="s">
        <v>2720</v>
      </c>
      <c r="DA547" s="742" t="s">
        <v>2720</v>
      </c>
      <c r="DB547" s="742" t="s">
        <v>2720</v>
      </c>
      <c r="DC547" s="929"/>
      <c r="DD547" s="479" t="s">
        <v>2720</v>
      </c>
      <c r="DE547" s="479" t="s">
        <v>2720</v>
      </c>
      <c r="DF547" s="479" t="s">
        <v>2720</v>
      </c>
      <c r="DG547" s="479" t="s">
        <v>2720</v>
      </c>
      <c r="DH547" s="479" t="s">
        <v>2720</v>
      </c>
      <c r="DI547" s="335"/>
      <c r="DJ547" s="820" t="s">
        <v>2720</v>
      </c>
      <c r="DK547" s="895" t="s">
        <v>2720</v>
      </c>
      <c r="DL547" s="7"/>
    </row>
    <row r="548" spans="1:116" s="76" customFormat="1" ht="15" x14ac:dyDescent="0.25">
      <c r="A548" s="398" t="s">
        <v>2647</v>
      </c>
      <c r="B548" s="159" t="s">
        <v>1274</v>
      </c>
      <c r="C548" s="103" t="s">
        <v>585</v>
      </c>
      <c r="D548" s="103">
        <v>2</v>
      </c>
      <c r="E548" s="213">
        <v>1800188</v>
      </c>
      <c r="F548" s="445">
        <v>4</v>
      </c>
      <c r="G548" s="103">
        <v>88888823</v>
      </c>
      <c r="H548" s="103" t="s">
        <v>2618</v>
      </c>
      <c r="I548" s="104"/>
      <c r="J548" s="104" t="s">
        <v>2739</v>
      </c>
      <c r="K548" s="703"/>
      <c r="L548" s="104"/>
      <c r="M548" s="104"/>
      <c r="N548" s="104"/>
      <c r="O548" s="104" t="s">
        <v>124</v>
      </c>
      <c r="P548" s="131">
        <v>43448</v>
      </c>
      <c r="Q548" s="399">
        <v>0.33819444444444446</v>
      </c>
      <c r="R548" s="265" t="s">
        <v>2617</v>
      </c>
      <c r="S548" s="421" t="s">
        <v>2617</v>
      </c>
      <c r="T548" s="598"/>
      <c r="U548" s="598"/>
      <c r="V548" s="599"/>
      <c r="W548" s="598"/>
      <c r="X548" s="598" t="s">
        <v>79</v>
      </c>
      <c r="Y548" s="281" t="str">
        <f t="shared" si="443"/>
        <v>&lt;MDL</v>
      </c>
      <c r="Z548" s="421" t="s">
        <v>2617</v>
      </c>
      <c r="AA548" s="598"/>
      <c r="AB548" s="598"/>
      <c r="AC548" s="598"/>
      <c r="AD548" s="598"/>
      <c r="AE548" s="598" t="s">
        <v>79</v>
      </c>
      <c r="AF548" s="281" t="str">
        <f t="shared" si="444"/>
        <v>&lt;MDL</v>
      </c>
      <c r="AG548" s="421" t="s">
        <v>2617</v>
      </c>
      <c r="AH548" s="598"/>
      <c r="AI548" s="598"/>
      <c r="AJ548" s="598"/>
      <c r="AK548" s="598"/>
      <c r="AL548" s="598" t="s">
        <v>79</v>
      </c>
      <c r="AM548" s="281" t="str">
        <f t="shared" si="442"/>
        <v>&lt;MDL</v>
      </c>
      <c r="AN548" s="598" t="s">
        <v>79</v>
      </c>
      <c r="AO548" s="598"/>
      <c r="AP548" s="598"/>
      <c r="AQ548" s="598"/>
      <c r="AR548" s="429" t="str">
        <f t="shared" si="445"/>
        <v xml:space="preserve">  </v>
      </c>
      <c r="AS548" s="600"/>
      <c r="AT548" s="662" t="s">
        <v>178</v>
      </c>
      <c r="AU548" s="662" t="s">
        <v>178</v>
      </c>
      <c r="AV548" s="662" t="s">
        <v>178</v>
      </c>
      <c r="AW548" s="661" t="s">
        <v>2720</v>
      </c>
      <c r="AX548" s="661" t="s">
        <v>2720</v>
      </c>
      <c r="AY548" s="10"/>
      <c r="AZ548" s="334"/>
      <c r="BA548" s="662" t="s">
        <v>178</v>
      </c>
      <c r="BB548" s="662" t="s">
        <v>178</v>
      </c>
      <c r="BC548" s="662" t="s">
        <v>178</v>
      </c>
      <c r="BD548" s="661" t="s">
        <v>2720</v>
      </c>
      <c r="BE548" s="661" t="s">
        <v>2720</v>
      </c>
      <c r="BF548" s="10"/>
      <c r="BG548" s="334"/>
      <c r="BH548" s="852" t="s">
        <v>178</v>
      </c>
      <c r="BI548" s="269" t="str">
        <f>R548</f>
        <v>QAW-414</v>
      </c>
      <c r="BJ548" s="227">
        <v>0</v>
      </c>
      <c r="BK548" s="591"/>
      <c r="BL548" s="591">
        <v>0.20352498252156698</v>
      </c>
      <c r="BM548" s="591">
        <v>0.45091661608297784</v>
      </c>
      <c r="BN548" s="31" t="str">
        <f>IF(BJ548&lt;BL548,"&lt;MDL",IF(BJ548&lt;BM548,"E, &lt;RL",IF(BJ548&gt;BM548,"  ",)))</f>
        <v>&lt;MDL</v>
      </c>
      <c r="BO548" s="480"/>
      <c r="BP548" s="199" t="str">
        <f>R548</f>
        <v>QAW-414</v>
      </c>
      <c r="BQ548" s="716">
        <v>2.7245316148211303E-3</v>
      </c>
      <c r="BR548" s="716"/>
      <c r="BS548" s="715">
        <v>2.8345215448375019E-3</v>
      </c>
      <c r="BT548" s="715">
        <v>7.7265177579917948E-3</v>
      </c>
      <c r="BU548" s="31" t="str">
        <f>IF(BQ548&lt;BS548,"&lt;MDL",IF(BQ548&lt;BT548,"E, &lt;RL",IF(BQ548&gt;BT548,"  ",)))</f>
        <v>&lt;MDL</v>
      </c>
      <c r="BV548" s="521" t="s">
        <v>3033</v>
      </c>
      <c r="BW548" s="31" t="s">
        <v>79</v>
      </c>
      <c r="BX548" s="336"/>
      <c r="BY548" s="33" t="s">
        <v>2667</v>
      </c>
      <c r="BZ548" s="105"/>
      <c r="CA548" s="31">
        <v>0.4959758662129562</v>
      </c>
      <c r="CB548" s="31">
        <v>1.9421831605780542</v>
      </c>
      <c r="CC548" s="237" t="s">
        <v>79</v>
      </c>
      <c r="CD548" s="794" t="s">
        <v>3072</v>
      </c>
      <c r="CE548" s="457">
        <v>0.70638023858282739</v>
      </c>
      <c r="CF548" s="107"/>
      <c r="CG548" s="227">
        <v>7.5392331469742002E-2</v>
      </c>
      <c r="CH548" s="227">
        <v>0.29522750317528823</v>
      </c>
      <c r="CI548" s="237"/>
      <c r="CJ548" s="611" t="s">
        <v>3072</v>
      </c>
      <c r="CK548" s="28" t="s">
        <v>2667</v>
      </c>
      <c r="CL548" s="887"/>
      <c r="CM548" s="887"/>
      <c r="CN548" s="887"/>
      <c r="CO548" s="31" t="s">
        <v>79</v>
      </c>
      <c r="CP548" s="605" t="s">
        <v>3091</v>
      </c>
      <c r="CQ548" s="28">
        <v>7.0387679451801334E-3</v>
      </c>
      <c r="CR548" s="887"/>
      <c r="CS548" s="598"/>
      <c r="CT548" s="598"/>
      <c r="CU548" s="31" t="str">
        <f t="shared" si="450"/>
        <v xml:space="preserve">  </v>
      </c>
      <c r="CV548" s="521"/>
      <c r="CW548" s="895" t="s">
        <v>79</v>
      </c>
      <c r="CX548" s="909" t="s">
        <v>2667</v>
      </c>
      <c r="CY548" s="887"/>
      <c r="CZ548" s="598"/>
      <c r="DA548" s="598"/>
      <c r="DB548" s="457" t="s">
        <v>79</v>
      </c>
      <c r="DC548" s="600"/>
      <c r="DD548" s="590" t="s">
        <v>79</v>
      </c>
      <c r="DE548" s="598"/>
      <c r="DF548" s="598"/>
      <c r="DG548" s="598"/>
      <c r="DH548" s="598"/>
      <c r="DI548" s="600"/>
      <c r="DJ548" s="31" t="s">
        <v>79</v>
      </c>
      <c r="DK548" s="550" t="s">
        <v>79</v>
      </c>
      <c r="DL548" s="50"/>
    </row>
    <row r="549" spans="1:116" s="408" customFormat="1" ht="15" x14ac:dyDescent="0.25">
      <c r="A549" s="402" t="s">
        <v>2648</v>
      </c>
      <c r="B549" s="422" t="s">
        <v>1287</v>
      </c>
      <c r="C549" s="403" t="s">
        <v>585</v>
      </c>
      <c r="D549" s="403">
        <v>2</v>
      </c>
      <c r="E549" s="424">
        <v>1800189</v>
      </c>
      <c r="F549" s="446">
        <v>4</v>
      </c>
      <c r="G549" s="403">
        <v>88888823</v>
      </c>
      <c r="H549" s="403"/>
      <c r="I549" s="432"/>
      <c r="J549" s="432" t="s">
        <v>2740</v>
      </c>
      <c r="K549" s="704"/>
      <c r="L549" s="432"/>
      <c r="M549" s="432"/>
      <c r="N549" s="432"/>
      <c r="O549" s="432"/>
      <c r="P549" s="404">
        <v>43083</v>
      </c>
      <c r="Q549" s="405">
        <v>0.42152777777777778</v>
      </c>
      <c r="R549" s="406" t="s">
        <v>2660</v>
      </c>
      <c r="S549" s="601"/>
      <c r="T549" s="601"/>
      <c r="U549" s="601"/>
      <c r="V549" s="602"/>
      <c r="W549" s="601"/>
      <c r="X549" s="601"/>
      <c r="Y549" s="352" t="str">
        <f t="shared" si="443"/>
        <v>&lt;MDL</v>
      </c>
      <c r="Z549" s="601"/>
      <c r="AA549" s="601"/>
      <c r="AB549" s="601"/>
      <c r="AC549" s="601"/>
      <c r="AD549" s="601"/>
      <c r="AE549" s="601"/>
      <c r="AF549" s="352" t="str">
        <f t="shared" si="444"/>
        <v>&lt;MDL</v>
      </c>
      <c r="AG549" s="601"/>
      <c r="AH549" s="601"/>
      <c r="AI549" s="601"/>
      <c r="AJ549" s="601"/>
      <c r="AK549" s="601"/>
      <c r="AL549" s="601"/>
      <c r="AM549" s="352" t="str">
        <f t="shared" si="442"/>
        <v>&lt;MDL</v>
      </c>
      <c r="AN549" s="601"/>
      <c r="AO549" s="601"/>
      <c r="AP549" s="601"/>
      <c r="AQ549" s="601"/>
      <c r="AR549" s="354" t="str">
        <f t="shared" si="445"/>
        <v>&lt;MDL</v>
      </c>
      <c r="AS549" s="603"/>
      <c r="AT549" s="425" t="s">
        <v>2660</v>
      </c>
      <c r="AU549" s="483">
        <v>0</v>
      </c>
      <c r="AV549" s="321"/>
      <c r="AW549" s="483">
        <v>0.20352498252156698</v>
      </c>
      <c r="AX549" s="483">
        <v>0.45091661608297784</v>
      </c>
      <c r="AY549" s="321" t="str">
        <f t="shared" ref="AY549" si="455">IF(AU549&lt;AW549,"&lt;MDL",IF(AU549&lt;AX549,"E, &lt;RL",IF(AU549&gt;AX549,"  ",)))</f>
        <v>&lt;MDL</v>
      </c>
      <c r="AZ549" s="510"/>
      <c r="BA549" s="455" t="s">
        <v>2660</v>
      </c>
      <c r="BB549" s="734">
        <v>1.3713713009582732E-3</v>
      </c>
      <c r="BC549" s="734"/>
      <c r="BD549" s="756">
        <v>2.8345215448375019E-3</v>
      </c>
      <c r="BE549" s="756">
        <v>7.7265177579917948E-3</v>
      </c>
      <c r="BF549" s="321" t="str">
        <f>IF(BB549&lt;BD549,"&lt;MDL",IF(BB549&lt;BE549,"E, &lt;RL",IF(BB549&gt;BE549,"  ",)))</f>
        <v>&lt;MDL</v>
      </c>
      <c r="BG549" s="735"/>
      <c r="BH549" s="864" t="str">
        <f>IF(BD549&lt;BF549,"&lt;MDL",IF(BD549&lt;BG549,"E, &lt;RL",IF(BD549&gt;BG549,"  ",)))</f>
        <v>&lt;MDL</v>
      </c>
      <c r="BI549" s="706" t="s">
        <v>2720</v>
      </c>
      <c r="BJ549" s="485" t="s">
        <v>2720</v>
      </c>
      <c r="BK549" s="485" t="s">
        <v>2720</v>
      </c>
      <c r="BL549" s="485" t="s">
        <v>2720</v>
      </c>
      <c r="BM549" s="485" t="s">
        <v>2720</v>
      </c>
      <c r="BN549" s="485" t="s">
        <v>2720</v>
      </c>
      <c r="BO549" s="481" t="s">
        <v>2661</v>
      </c>
      <c r="BP549" s="706" t="s">
        <v>2720</v>
      </c>
      <c r="BQ549" s="743" t="s">
        <v>2720</v>
      </c>
      <c r="BR549" s="743" t="s">
        <v>2720</v>
      </c>
      <c r="BS549" s="743" t="s">
        <v>2720</v>
      </c>
      <c r="BT549" s="743" t="s">
        <v>2720</v>
      </c>
      <c r="BU549" s="485" t="s">
        <v>2720</v>
      </c>
      <c r="BV549" s="739" t="s">
        <v>2661</v>
      </c>
      <c r="BW549" s="737" t="s">
        <v>2720</v>
      </c>
      <c r="BX549" s="980"/>
      <c r="BY549" s="743" t="s">
        <v>2720</v>
      </c>
      <c r="BZ549" s="743" t="s">
        <v>2720</v>
      </c>
      <c r="CA549" s="743" t="s">
        <v>2720</v>
      </c>
      <c r="CB549" s="743" t="s">
        <v>2720</v>
      </c>
      <c r="CC549" s="743" t="s">
        <v>2720</v>
      </c>
      <c r="CD549" s="981" t="s">
        <v>2720</v>
      </c>
      <c r="CE549" s="743" t="s">
        <v>2720</v>
      </c>
      <c r="CF549" s="743" t="s">
        <v>2720</v>
      </c>
      <c r="CG549" s="743" t="s">
        <v>2720</v>
      </c>
      <c r="CH549" s="743" t="s">
        <v>2720</v>
      </c>
      <c r="CI549" s="743" t="s">
        <v>2720</v>
      </c>
      <c r="CJ549" s="981" t="s">
        <v>2720</v>
      </c>
      <c r="CK549" s="483" t="s">
        <v>2720</v>
      </c>
      <c r="CL549" s="485" t="s">
        <v>2720</v>
      </c>
      <c r="CM549" s="485" t="s">
        <v>2720</v>
      </c>
      <c r="CN549" s="485" t="s">
        <v>2720</v>
      </c>
      <c r="CO549" s="743" t="s">
        <v>2720</v>
      </c>
      <c r="CP549" s="981" t="s">
        <v>2720</v>
      </c>
      <c r="CQ549" s="485" t="s">
        <v>2720</v>
      </c>
      <c r="CR549" s="485" t="s">
        <v>2720</v>
      </c>
      <c r="CS549" s="485" t="s">
        <v>2720</v>
      </c>
      <c r="CT549" s="485" t="s">
        <v>2720</v>
      </c>
      <c r="CU549" s="31">
        <f t="shared" si="450"/>
        <v>0</v>
      </c>
      <c r="CV549" s="609"/>
      <c r="CW549" s="982" t="s">
        <v>2720</v>
      </c>
      <c r="CX549" s="485" t="s">
        <v>2720</v>
      </c>
      <c r="CY549" s="485" t="s">
        <v>2720</v>
      </c>
      <c r="CZ549" s="743" t="s">
        <v>2720</v>
      </c>
      <c r="DA549" s="743" t="s">
        <v>2720</v>
      </c>
      <c r="DB549" s="743" t="s">
        <v>2720</v>
      </c>
      <c r="DC549" s="930"/>
      <c r="DD549" s="485" t="s">
        <v>2720</v>
      </c>
      <c r="DE549" s="485" t="s">
        <v>2720</v>
      </c>
      <c r="DF549" s="485" t="s">
        <v>2720</v>
      </c>
      <c r="DG549" s="485" t="s">
        <v>2720</v>
      </c>
      <c r="DH549" s="485" t="s">
        <v>2720</v>
      </c>
      <c r="DI549" s="946"/>
      <c r="DJ549" s="983" t="s">
        <v>2720</v>
      </c>
      <c r="DK549" s="982" t="s">
        <v>2720</v>
      </c>
      <c r="DL549" s="407"/>
    </row>
    <row r="550" spans="1:116" s="13" customFormat="1" ht="15" x14ac:dyDescent="0.25">
      <c r="A550" s="536" t="s">
        <v>2649</v>
      </c>
      <c r="B550" s="417" t="s">
        <v>1275</v>
      </c>
      <c r="C550" s="420" t="s">
        <v>584</v>
      </c>
      <c r="D550" s="420">
        <v>9</v>
      </c>
      <c r="E550" s="213">
        <v>1801105</v>
      </c>
      <c r="F550" s="444">
        <v>1</v>
      </c>
      <c r="G550" s="420">
        <v>11451800</v>
      </c>
      <c r="H550" s="420" t="s">
        <v>2620</v>
      </c>
      <c r="I550" s="419"/>
      <c r="J550" s="13" t="s">
        <v>2741</v>
      </c>
      <c r="K550" s="419" t="s">
        <v>1655</v>
      </c>
      <c r="L550" s="419" t="s">
        <v>1656</v>
      </c>
      <c r="O550" s="104"/>
      <c r="P550" s="101">
        <v>43108</v>
      </c>
      <c r="Q550" s="162">
        <v>0.88194444444444453</v>
      </c>
      <c r="R550" s="421" t="s">
        <v>2619</v>
      </c>
      <c r="S550" s="421" t="s">
        <v>2619</v>
      </c>
      <c r="T550" s="590">
        <v>127.9</v>
      </c>
      <c r="U550" s="590">
        <v>145.1</v>
      </c>
      <c r="V550" s="594">
        <v>17.199999999999989</v>
      </c>
      <c r="W550" s="590">
        <v>572</v>
      </c>
      <c r="X550" s="590">
        <v>30.069930069930052</v>
      </c>
      <c r="Y550" s="281" t="str">
        <f t="shared" si="443"/>
        <v xml:space="preserve">  </v>
      </c>
      <c r="Z550" s="421" t="s">
        <v>2619</v>
      </c>
      <c r="AA550" s="590">
        <v>128.9</v>
      </c>
      <c r="AB550" s="590">
        <v>146.4</v>
      </c>
      <c r="AC550" s="590">
        <v>17.5</v>
      </c>
      <c r="AD550" s="590">
        <v>580</v>
      </c>
      <c r="AE550" s="590">
        <v>30.172413793103452</v>
      </c>
      <c r="AF550" s="281" t="str">
        <f t="shared" si="444"/>
        <v xml:space="preserve">  </v>
      </c>
      <c r="AG550" s="421" t="s">
        <v>2619</v>
      </c>
      <c r="AH550" s="590">
        <v>126.7</v>
      </c>
      <c r="AI550" s="590">
        <v>140.6</v>
      </c>
      <c r="AJ550" s="590">
        <v>13.899999999999991</v>
      </c>
      <c r="AK550" s="590">
        <v>452</v>
      </c>
      <c r="AL550" s="590">
        <v>30.75221238938051</v>
      </c>
      <c r="AM550" s="281" t="str">
        <f t="shared" si="442"/>
        <v xml:space="preserve">  </v>
      </c>
      <c r="AN550" s="590">
        <v>30.331518750804673</v>
      </c>
      <c r="AO550" s="590">
        <v>0.36791722103280827</v>
      </c>
      <c r="AP550" s="590">
        <v>1.2129864780445512</v>
      </c>
      <c r="AQ550" s="604">
        <v>3</v>
      </c>
      <c r="AR550" s="429" t="str">
        <f t="shared" si="445"/>
        <v xml:space="preserve">  </v>
      </c>
      <c r="AS550" s="605"/>
      <c r="AT550" s="662" t="s">
        <v>178</v>
      </c>
      <c r="AU550" s="662" t="s">
        <v>178</v>
      </c>
      <c r="AV550" s="662" t="s">
        <v>178</v>
      </c>
      <c r="AW550" s="661" t="s">
        <v>2720</v>
      </c>
      <c r="AX550" s="661" t="s">
        <v>2720</v>
      </c>
      <c r="AY550" s="10"/>
      <c r="AZ550" s="519"/>
      <c r="BA550" s="662" t="s">
        <v>178</v>
      </c>
      <c r="BB550" s="662" t="s">
        <v>178</v>
      </c>
      <c r="BC550" s="662" t="s">
        <v>178</v>
      </c>
      <c r="BD550" s="661" t="s">
        <v>2720</v>
      </c>
      <c r="BE550" s="661" t="s">
        <v>2720</v>
      </c>
      <c r="BF550" s="10"/>
      <c r="BG550" s="334"/>
      <c r="BH550" s="852" t="s">
        <v>178</v>
      </c>
      <c r="BI550" s="67" t="s">
        <v>2619</v>
      </c>
      <c r="BJ550" s="227">
        <v>1.5680645043671095</v>
      </c>
      <c r="BK550" s="591"/>
      <c r="BL550" s="591">
        <v>0.20352498252156698</v>
      </c>
      <c r="BM550" s="591">
        <v>0.45091661608297784</v>
      </c>
      <c r="BN550" s="31" t="str">
        <f t="shared" si="452"/>
        <v xml:space="preserve">  </v>
      </c>
      <c r="BO550" s="521"/>
      <c r="BP550" s="417" t="s">
        <v>2619</v>
      </c>
      <c r="BQ550" s="716">
        <v>2.5906668982436609E-2</v>
      </c>
      <c r="BR550" s="731"/>
      <c r="BS550" s="715">
        <v>2.9223350691757965E-3</v>
      </c>
      <c r="BT550" s="715">
        <v>7.7839240454124509E-3</v>
      </c>
      <c r="BU550" s="31" t="str">
        <f t="shared" ref="BU550:BU581" si="456">IF(BQ550&lt;BS550,"&lt;MDL",IF(BQ550&lt;BT550,"E, &lt;RL",IF(BQ550&gt;BT550,"  ",)))</f>
        <v xml:space="preserve">  </v>
      </c>
      <c r="BV550" s="521"/>
      <c r="BW550" s="31">
        <f t="shared" ref="BW550:BW578" si="457">BQ550/BJ550*100</f>
        <v>1.6521430661994907</v>
      </c>
      <c r="BX550" s="336"/>
      <c r="BY550" s="604">
        <v>136.35267375878439</v>
      </c>
      <c r="BZ550" s="590"/>
      <c r="CA550" s="590">
        <v>8.1901401417129573</v>
      </c>
      <c r="CB550" s="590">
        <v>16.305587412414738</v>
      </c>
      <c r="CC550" s="590"/>
      <c r="CD550" s="605"/>
      <c r="CE550" s="590">
        <v>4.1001153647746333</v>
      </c>
      <c r="CF550" s="590"/>
      <c r="CG550" s="590">
        <v>0.16835230165311599</v>
      </c>
      <c r="CH550" s="590">
        <v>0.33516925512729578</v>
      </c>
      <c r="CI550" s="590"/>
      <c r="CJ550" s="830"/>
      <c r="CK550" s="28">
        <v>6.2563250932168772</v>
      </c>
      <c r="CL550" s="591"/>
      <c r="CM550" s="591"/>
      <c r="CN550" s="591"/>
      <c r="CO550" s="31" t="str">
        <f t="shared" si="446"/>
        <v xml:space="preserve">  </v>
      </c>
      <c r="CP550" s="605"/>
      <c r="CQ550" s="591">
        <v>0.18876842953671599</v>
      </c>
      <c r="CR550" s="591"/>
      <c r="CS550" s="590"/>
      <c r="CT550" s="590"/>
      <c r="CU550" s="31" t="str">
        <f t="shared" si="450"/>
        <v xml:space="preserve">  </v>
      </c>
      <c r="CV550" s="521"/>
      <c r="CW550" s="336">
        <f t="shared" ref="CW550:CW578" si="458">CK550/BY550*100</f>
        <v>4.5883406029020533</v>
      </c>
      <c r="CX550" s="227">
        <v>2.0958632298205098</v>
      </c>
      <c r="CY550" s="591"/>
      <c r="CZ550" s="590">
        <v>2.1666025526140178</v>
      </c>
      <c r="DA550" s="590">
        <v>0.70422535211267634</v>
      </c>
      <c r="DB550" s="675" t="str">
        <f t="shared" ref="DB550:DB578" si="459">IF(CX550&lt;DA550,"&lt;MDL",IF(CX550&lt;CZ550,"E, &lt;RL",IF(CX550&gt;CZ550,"  ",)))</f>
        <v>E, &lt;RL</v>
      </c>
      <c r="DC550" s="605"/>
      <c r="DD550" s="591">
        <v>6.4452431182533326E-2</v>
      </c>
      <c r="DE550" s="28"/>
      <c r="DF550" s="28">
        <v>8.375432735150376E-2</v>
      </c>
      <c r="DG550" s="28">
        <v>2.7223230490018152E-2</v>
      </c>
      <c r="DH550" s="28" t="str">
        <f t="shared" ref="DH550:DH578" si="460">IF(DD550&lt;DG550,"&lt;MDL",IF(DD550&lt;DF550,"E, &lt;RL",IF(DD550&gt;DF550,"  ",)))</f>
        <v>E, &lt;RL</v>
      </c>
      <c r="DI550" s="335"/>
      <c r="DJ550" s="31">
        <f t="shared" ref="DJ550:DJ578" si="461">CX550/BY550*100</f>
        <v>1.5370899389389392</v>
      </c>
      <c r="DK550" s="550">
        <f t="shared" ref="DK550:DK578" si="462">100*DD550/CE550</f>
        <v>1.5719662850529577</v>
      </c>
      <c r="DL550" s="67"/>
    </row>
    <row r="551" spans="1:116" s="13" customFormat="1" ht="15" x14ac:dyDescent="0.25">
      <c r="A551" s="536" t="s">
        <v>2650</v>
      </c>
      <c r="B551" s="417" t="s">
        <v>1276</v>
      </c>
      <c r="C551" s="420" t="s">
        <v>584</v>
      </c>
      <c r="D551" s="420">
        <v>9</v>
      </c>
      <c r="E551" s="213">
        <v>1801104</v>
      </c>
      <c r="F551" s="444">
        <v>1</v>
      </c>
      <c r="G551" s="420">
        <v>11451800</v>
      </c>
      <c r="H551" s="420" t="s">
        <v>2622</v>
      </c>
      <c r="I551" s="419"/>
      <c r="J551" s="13" t="s">
        <v>2742</v>
      </c>
      <c r="K551" s="419" t="s">
        <v>1655</v>
      </c>
      <c r="L551" s="419" t="s">
        <v>1656</v>
      </c>
      <c r="O551" s="104"/>
      <c r="P551" s="101">
        <v>43109</v>
      </c>
      <c r="Q551" s="162">
        <v>0.45833333333333331</v>
      </c>
      <c r="R551" s="421" t="s">
        <v>2621</v>
      </c>
      <c r="S551" s="421" t="s">
        <v>2621</v>
      </c>
      <c r="T551" s="590">
        <v>129.19999999999999</v>
      </c>
      <c r="U551" s="590">
        <v>143.69999999999999</v>
      </c>
      <c r="V551" s="594">
        <v>14.5</v>
      </c>
      <c r="W551" s="590">
        <v>456</v>
      </c>
      <c r="X551" s="590">
        <v>31.798245614035086</v>
      </c>
      <c r="Y551" s="281" t="str">
        <f t="shared" si="443"/>
        <v xml:space="preserve">  </v>
      </c>
      <c r="Z551" s="421" t="s">
        <v>2621</v>
      </c>
      <c r="AA551" s="590">
        <v>128.5</v>
      </c>
      <c r="AB551" s="590">
        <v>146.30000000000001</v>
      </c>
      <c r="AC551" s="590">
        <v>17.800000000000011</v>
      </c>
      <c r="AD551" s="590">
        <v>564</v>
      </c>
      <c r="AE551" s="590">
        <v>31.560283687943286</v>
      </c>
      <c r="AF551" s="281" t="str">
        <f t="shared" si="444"/>
        <v xml:space="preserve">  </v>
      </c>
      <c r="AG551" s="421" t="s">
        <v>2621</v>
      </c>
      <c r="AH551" s="590">
        <v>128.5</v>
      </c>
      <c r="AI551" s="590">
        <v>142.9</v>
      </c>
      <c r="AJ551" s="590">
        <v>14.400000000000006</v>
      </c>
      <c r="AK551" s="590">
        <v>456</v>
      </c>
      <c r="AL551" s="590">
        <v>31.578947368421066</v>
      </c>
      <c r="AM551" s="281" t="str">
        <f t="shared" si="442"/>
        <v xml:space="preserve">  </v>
      </c>
      <c r="AN551" s="590">
        <v>31.64582555679981</v>
      </c>
      <c r="AO551" s="590">
        <v>0.13232909214510274</v>
      </c>
      <c r="AP551" s="590">
        <v>0.41815654929776003</v>
      </c>
      <c r="AQ551" s="604">
        <v>3</v>
      </c>
      <c r="AR551" s="429" t="str">
        <f t="shared" si="445"/>
        <v xml:space="preserve">  </v>
      </c>
      <c r="AS551" s="605"/>
      <c r="AT551" s="662" t="s">
        <v>178</v>
      </c>
      <c r="AU551" s="662" t="s">
        <v>178</v>
      </c>
      <c r="AV551" s="662" t="s">
        <v>178</v>
      </c>
      <c r="AW551" s="661" t="s">
        <v>2720</v>
      </c>
      <c r="AX551" s="661" t="s">
        <v>2720</v>
      </c>
      <c r="AY551" s="10"/>
      <c r="AZ551" s="519"/>
      <c r="BA551" s="662" t="s">
        <v>178</v>
      </c>
      <c r="BB551" s="662" t="s">
        <v>178</v>
      </c>
      <c r="BC551" s="662" t="s">
        <v>178</v>
      </c>
      <c r="BD551" s="661" t="s">
        <v>2720</v>
      </c>
      <c r="BE551" s="661" t="s">
        <v>2720</v>
      </c>
      <c r="BF551" s="10"/>
      <c r="BG551" s="334"/>
      <c r="BH551" s="852" t="s">
        <v>178</v>
      </c>
      <c r="BI551" s="67" t="s">
        <v>2621</v>
      </c>
      <c r="BJ551" s="227">
        <v>1.7323506492028462</v>
      </c>
      <c r="BK551" s="591"/>
      <c r="BL551" s="591">
        <v>0.20352498252156698</v>
      </c>
      <c r="BM551" s="591">
        <v>0.45091661608297784</v>
      </c>
      <c r="BN551" s="31" t="str">
        <f t="shared" si="452"/>
        <v xml:space="preserve">  </v>
      </c>
      <c r="BO551" s="521"/>
      <c r="BP551" s="417" t="s">
        <v>2621</v>
      </c>
      <c r="BQ551" s="716">
        <v>3.9057749452041282E-2</v>
      </c>
      <c r="BR551" s="716"/>
      <c r="BS551" s="715">
        <v>2.9223350691757965E-3</v>
      </c>
      <c r="BT551" s="715">
        <v>7.7839240454124509E-3</v>
      </c>
      <c r="BU551" s="31" t="str">
        <f t="shared" si="456"/>
        <v xml:space="preserve">  </v>
      </c>
      <c r="BV551" s="521"/>
      <c r="BW551" s="31">
        <f t="shared" si="457"/>
        <v>2.2546099122607766</v>
      </c>
      <c r="BX551" s="336"/>
      <c r="BY551" s="604">
        <v>121.4089712121765</v>
      </c>
      <c r="BZ551" s="590"/>
      <c r="CA551" s="590">
        <v>8.1901401417129573</v>
      </c>
      <c r="CB551" s="590">
        <v>16.305587412414738</v>
      </c>
      <c r="CC551" s="590"/>
      <c r="CD551" s="605"/>
      <c r="CE551" s="590">
        <v>3.8605922863521034</v>
      </c>
      <c r="CF551" s="590"/>
      <c r="CG551" s="590">
        <v>0.16835230165311599</v>
      </c>
      <c r="CH551" s="590">
        <v>0.33516925512729578</v>
      </c>
      <c r="CI551" s="590"/>
      <c r="CJ551" s="830"/>
      <c r="CK551" s="28">
        <v>7.4581941549472317</v>
      </c>
      <c r="CL551" s="591"/>
      <c r="CM551" s="591"/>
      <c r="CN551" s="591"/>
      <c r="CO551" s="31" t="str">
        <f t="shared" si="446"/>
        <v xml:space="preserve">  </v>
      </c>
      <c r="CP551" s="605"/>
      <c r="CQ551" s="591">
        <v>0.23538272332989504</v>
      </c>
      <c r="CR551" s="591"/>
      <c r="CS551" s="590"/>
      <c r="CT551" s="590"/>
      <c r="CU551" s="31" t="str">
        <f t="shared" si="450"/>
        <v xml:space="preserve">  </v>
      </c>
      <c r="CV551" s="521"/>
      <c r="CW551" s="336">
        <f t="shared" si="458"/>
        <v>6.1430338141265999</v>
      </c>
      <c r="CX551" s="227">
        <v>3.1745123301752569</v>
      </c>
      <c r="CY551" s="591"/>
      <c r="CZ551" s="590">
        <v>2.1666025526140178</v>
      </c>
      <c r="DA551" s="590">
        <v>0.70422535211267634</v>
      </c>
      <c r="DB551" s="675" t="str">
        <f t="shared" si="459"/>
        <v xml:space="preserve">  </v>
      </c>
      <c r="DC551" s="605"/>
      <c r="DD551" s="591">
        <v>0.10024775779500815</v>
      </c>
      <c r="DE551" s="28"/>
      <c r="DF551" s="28">
        <v>8.375432735150376E-2</v>
      </c>
      <c r="DG551" s="28">
        <v>2.7223230490018152E-2</v>
      </c>
      <c r="DH551" s="801" t="str">
        <f t="shared" si="460"/>
        <v xml:space="preserve">  </v>
      </c>
      <c r="DI551" s="335"/>
      <c r="DJ551" s="31">
        <f t="shared" si="461"/>
        <v>2.6147263241588812</v>
      </c>
      <c r="DK551" s="550">
        <f t="shared" si="462"/>
        <v>2.5966937288198553</v>
      </c>
      <c r="DL551" s="67"/>
    </row>
    <row r="552" spans="1:116" s="13" customFormat="1" ht="15" x14ac:dyDescent="0.25">
      <c r="A552" s="536" t="s">
        <v>2651</v>
      </c>
      <c r="B552" s="417" t="s">
        <v>1277</v>
      </c>
      <c r="C552" s="420" t="s">
        <v>584</v>
      </c>
      <c r="D552" s="420">
        <v>9</v>
      </c>
      <c r="E552" s="213">
        <v>1801103</v>
      </c>
      <c r="F552" s="444">
        <v>1</v>
      </c>
      <c r="G552" s="420">
        <v>11452500</v>
      </c>
      <c r="H552" s="420" t="s">
        <v>2624</v>
      </c>
      <c r="I552" s="419"/>
      <c r="J552" s="13" t="s">
        <v>2743</v>
      </c>
      <c r="K552" s="419" t="s">
        <v>1737</v>
      </c>
      <c r="L552" s="419" t="s">
        <v>2674</v>
      </c>
      <c r="O552" s="104"/>
      <c r="P552" s="101">
        <v>43109</v>
      </c>
      <c r="Q552" s="162">
        <v>0.65277777777777779</v>
      </c>
      <c r="R552" s="421" t="s">
        <v>2623</v>
      </c>
      <c r="S552" s="421" t="s">
        <v>2623</v>
      </c>
      <c r="T552" s="590">
        <v>128.19999999999999</v>
      </c>
      <c r="U552" s="590">
        <v>148.29999999999998</v>
      </c>
      <c r="V552" s="594">
        <v>20.099999999999994</v>
      </c>
      <c r="W552" s="590">
        <v>66</v>
      </c>
      <c r="X552" s="590">
        <v>304.54545454545445</v>
      </c>
      <c r="Y552" s="281" t="str">
        <f t="shared" si="443"/>
        <v xml:space="preserve">  </v>
      </c>
      <c r="Z552" s="421" t="s">
        <v>2623</v>
      </c>
      <c r="AA552" s="590">
        <v>128</v>
      </c>
      <c r="AB552" s="590">
        <v>150.69999999999999</v>
      </c>
      <c r="AC552" s="590">
        <v>22.699999999999989</v>
      </c>
      <c r="AD552" s="590">
        <v>78</v>
      </c>
      <c r="AE552" s="590">
        <v>291.02564102564088</v>
      </c>
      <c r="AF552" s="281" t="str">
        <f t="shared" si="444"/>
        <v xml:space="preserve">  </v>
      </c>
      <c r="AG552" s="421" t="s">
        <v>2623</v>
      </c>
      <c r="AH552" s="590">
        <v>129.69999999999999</v>
      </c>
      <c r="AI552" s="590">
        <v>150.19999999999999</v>
      </c>
      <c r="AJ552" s="590">
        <v>20.5</v>
      </c>
      <c r="AK552" s="590">
        <v>68</v>
      </c>
      <c r="AL552" s="590">
        <v>301.47058823529409</v>
      </c>
      <c r="AM552" s="281" t="str">
        <f t="shared" si="442"/>
        <v xml:space="preserve">  </v>
      </c>
      <c r="AN552" s="590">
        <v>299.01389460212982</v>
      </c>
      <c r="AO552" s="590">
        <v>7.0868079632550982</v>
      </c>
      <c r="AP552" s="590">
        <v>2.370059750127953</v>
      </c>
      <c r="AQ552" s="604">
        <v>3</v>
      </c>
      <c r="AR552" s="429" t="str">
        <f t="shared" si="445"/>
        <v xml:space="preserve">  </v>
      </c>
      <c r="AS552" s="605"/>
      <c r="AT552" s="662" t="s">
        <v>178</v>
      </c>
      <c r="AU552" s="662" t="s">
        <v>178</v>
      </c>
      <c r="AV552" s="662" t="s">
        <v>178</v>
      </c>
      <c r="AW552" s="661" t="s">
        <v>2720</v>
      </c>
      <c r="AX552" s="661" t="s">
        <v>2720</v>
      </c>
      <c r="AY552" s="10"/>
      <c r="AZ552" s="519"/>
      <c r="BA552" s="662" t="s">
        <v>178</v>
      </c>
      <c r="BB552" s="662" t="s">
        <v>178</v>
      </c>
      <c r="BC552" s="662" t="s">
        <v>178</v>
      </c>
      <c r="BD552" s="661" t="s">
        <v>2720</v>
      </c>
      <c r="BE552" s="661" t="s">
        <v>2720</v>
      </c>
      <c r="BF552" s="10"/>
      <c r="BG552" s="334"/>
      <c r="BH552" s="852" t="s">
        <v>178</v>
      </c>
      <c r="BI552" s="67" t="s">
        <v>2623</v>
      </c>
      <c r="BJ552" s="227">
        <v>2.5938511648048785</v>
      </c>
      <c r="BK552" s="591"/>
      <c r="BL552" s="591">
        <v>0.20352498252156698</v>
      </c>
      <c r="BM552" s="591">
        <v>0.45091661608297784</v>
      </c>
      <c r="BN552" s="31" t="str">
        <f t="shared" si="452"/>
        <v xml:space="preserve">  </v>
      </c>
      <c r="BO552" s="521"/>
      <c r="BP552" s="417" t="s">
        <v>2623</v>
      </c>
      <c r="BQ552" s="716">
        <v>7.5277286096349608E-2</v>
      </c>
      <c r="BR552" s="716"/>
      <c r="BS552" s="715">
        <v>2.9223350691757965E-3</v>
      </c>
      <c r="BT552" s="715">
        <v>7.7839240454124509E-3</v>
      </c>
      <c r="BU552" s="31" t="str">
        <f t="shared" si="456"/>
        <v xml:space="preserve">  </v>
      </c>
      <c r="BV552" s="521"/>
      <c r="BW552" s="31">
        <f t="shared" si="457"/>
        <v>2.9021436201800079</v>
      </c>
      <c r="BX552" s="336"/>
      <c r="BY552" s="604">
        <v>104.26506264683056</v>
      </c>
      <c r="BZ552" s="590"/>
      <c r="CA552" s="590">
        <v>8.1901401417129573</v>
      </c>
      <c r="CB552" s="590">
        <v>16.305587412414738</v>
      </c>
      <c r="CC552" s="590"/>
      <c r="CD552" s="605"/>
      <c r="CE552" s="590">
        <v>31.753450896989293</v>
      </c>
      <c r="CF552" s="590"/>
      <c r="CG552" s="590">
        <v>0.16835230165311599</v>
      </c>
      <c r="CH552" s="590">
        <v>0.33516925512729578</v>
      </c>
      <c r="CI552" s="590"/>
      <c r="CJ552" s="830"/>
      <c r="CK552" s="28">
        <v>1.9166947544114603</v>
      </c>
      <c r="CL552" s="591"/>
      <c r="CM552" s="591"/>
      <c r="CN552" s="591"/>
      <c r="CO552" s="31" t="str">
        <f t="shared" si="446"/>
        <v xml:space="preserve">  </v>
      </c>
      <c r="CP552" s="605"/>
      <c r="CQ552" s="591">
        <v>0.55780731955307883</v>
      </c>
      <c r="CR552" s="591"/>
      <c r="CS552" s="590"/>
      <c r="CT552" s="590"/>
      <c r="CU552" s="31" t="str">
        <f t="shared" si="450"/>
        <v xml:space="preserve">  </v>
      </c>
      <c r="CV552" s="521"/>
      <c r="CW552" s="336">
        <f t="shared" si="458"/>
        <v>1.8382905124257591</v>
      </c>
      <c r="CX552" s="227">
        <v>2.4127180425646544</v>
      </c>
      <c r="CY552" s="591"/>
      <c r="CZ552" s="590">
        <v>2.1666025526140178</v>
      </c>
      <c r="DA552" s="590">
        <v>0.70422535211267634</v>
      </c>
      <c r="DB552" s="675" t="str">
        <f t="shared" si="459"/>
        <v xml:space="preserve">  </v>
      </c>
      <c r="DC552" s="605"/>
      <c r="DD552" s="591">
        <v>0.72736352753787392</v>
      </c>
      <c r="DE552" s="28"/>
      <c r="DF552" s="28">
        <v>8.375432735150376E-2</v>
      </c>
      <c r="DG552" s="28">
        <v>2.7223230490018152E-2</v>
      </c>
      <c r="DH552" s="801" t="str">
        <f t="shared" si="460"/>
        <v xml:space="preserve">  </v>
      </c>
      <c r="DI552" s="335"/>
      <c r="DJ552" s="31">
        <f t="shared" si="461"/>
        <v>2.3140234910106736</v>
      </c>
      <c r="DK552" s="550">
        <f t="shared" si="462"/>
        <v>2.2906597770979245</v>
      </c>
      <c r="DL552" s="67"/>
    </row>
    <row r="553" spans="1:116" s="13" customFormat="1" ht="15" x14ac:dyDescent="0.25">
      <c r="A553" s="536" t="s">
        <v>2652</v>
      </c>
      <c r="B553" s="417" t="s">
        <v>1278</v>
      </c>
      <c r="C553" s="420" t="s">
        <v>584</v>
      </c>
      <c r="D553" s="420">
        <v>9</v>
      </c>
      <c r="E553" s="213">
        <v>1801102</v>
      </c>
      <c r="F553" s="444">
        <v>1</v>
      </c>
      <c r="G553" s="420">
        <v>11451800</v>
      </c>
      <c r="H553" s="420" t="s">
        <v>2626</v>
      </c>
      <c r="I553" s="419"/>
      <c r="J553" s="13" t="s">
        <v>2744</v>
      </c>
      <c r="K553" s="419" t="s">
        <v>1655</v>
      </c>
      <c r="L553" s="419" t="s">
        <v>1656</v>
      </c>
      <c r="O553" s="104"/>
      <c r="P553" s="101">
        <v>43110</v>
      </c>
      <c r="Q553" s="162">
        <v>2.0833333333333332E-2</v>
      </c>
      <c r="R553" s="421" t="s">
        <v>2625</v>
      </c>
      <c r="S553" s="421" t="s">
        <v>2625</v>
      </c>
      <c r="T553" s="590">
        <v>129.5</v>
      </c>
      <c r="U553" s="590">
        <v>145.1</v>
      </c>
      <c r="V553" s="594">
        <v>15.599999999999994</v>
      </c>
      <c r="W553" s="590">
        <v>486</v>
      </c>
      <c r="X553" s="590">
        <v>32.098765432098752</v>
      </c>
      <c r="Y553" s="281" t="str">
        <f t="shared" si="443"/>
        <v xml:space="preserve">  </v>
      </c>
      <c r="Z553" s="421" t="s">
        <v>2625</v>
      </c>
      <c r="AA553" s="590">
        <v>126.9</v>
      </c>
      <c r="AB553" s="590">
        <v>143.1</v>
      </c>
      <c r="AC553" s="590">
        <v>16.199999999999989</v>
      </c>
      <c r="AD553" s="590">
        <v>484</v>
      </c>
      <c r="AE553" s="590">
        <v>33.47107438016527</v>
      </c>
      <c r="AF553" s="281" t="str">
        <f t="shared" si="444"/>
        <v xml:space="preserve">  </v>
      </c>
      <c r="AG553" s="421" t="s">
        <v>2625</v>
      </c>
      <c r="AH553" s="590">
        <v>126.6</v>
      </c>
      <c r="AI553" s="590">
        <v>139.19999999999999</v>
      </c>
      <c r="AJ553" s="590">
        <v>12.599999999999994</v>
      </c>
      <c r="AK553" s="590">
        <v>364</v>
      </c>
      <c r="AL553" s="590">
        <v>34.615384615384599</v>
      </c>
      <c r="AM553" s="281" t="str">
        <f t="shared" si="442"/>
        <v xml:space="preserve">  </v>
      </c>
      <c r="AN553" s="590">
        <v>33.395074809216204</v>
      </c>
      <c r="AO553" s="590">
        <v>1.2600297534220819</v>
      </c>
      <c r="AP553" s="590">
        <v>3.7731005563561286</v>
      </c>
      <c r="AQ553" s="604">
        <v>3</v>
      </c>
      <c r="AR553" s="429" t="str">
        <f t="shared" si="445"/>
        <v xml:space="preserve">  </v>
      </c>
      <c r="AS553" s="605"/>
      <c r="AT553" s="662" t="s">
        <v>178</v>
      </c>
      <c r="AU553" s="662" t="s">
        <v>178</v>
      </c>
      <c r="AV553" s="662" t="s">
        <v>178</v>
      </c>
      <c r="AW553" s="661" t="s">
        <v>2720</v>
      </c>
      <c r="AX553" s="661" t="s">
        <v>2720</v>
      </c>
      <c r="AY553" s="10"/>
      <c r="AZ553" s="519"/>
      <c r="BA553" s="662" t="s">
        <v>178</v>
      </c>
      <c r="BB553" s="662" t="s">
        <v>178</v>
      </c>
      <c r="BC553" s="662" t="s">
        <v>178</v>
      </c>
      <c r="BD553" s="661" t="s">
        <v>2720</v>
      </c>
      <c r="BE553" s="661" t="s">
        <v>2720</v>
      </c>
      <c r="BF553" s="10"/>
      <c r="BG553" s="334"/>
      <c r="BH553" s="852" t="s">
        <v>178</v>
      </c>
      <c r="BI553" s="67" t="s">
        <v>2625</v>
      </c>
      <c r="BJ553" s="227">
        <v>3.8400216780710741</v>
      </c>
      <c r="BK553" s="591"/>
      <c r="BL553" s="591">
        <v>0.20352498252156698</v>
      </c>
      <c r="BM553" s="591">
        <v>0.45091661608297784</v>
      </c>
      <c r="BN553" s="31" t="str">
        <f t="shared" si="452"/>
        <v xml:space="preserve">  </v>
      </c>
      <c r="BO553" s="521"/>
      <c r="BP553" s="417" t="s">
        <v>2625</v>
      </c>
      <c r="BQ553" s="716">
        <v>6.1018285764191028E-2</v>
      </c>
      <c r="BR553" s="716"/>
      <c r="BS553" s="715">
        <v>2.9223350691757965E-3</v>
      </c>
      <c r="BT553" s="715">
        <v>7.7839240454124509E-3</v>
      </c>
      <c r="BU553" s="31" t="str">
        <f t="shared" si="456"/>
        <v xml:space="preserve">  </v>
      </c>
      <c r="BV553" s="521"/>
      <c r="BW553" s="31">
        <f t="shared" si="457"/>
        <v>1.589008887961326</v>
      </c>
      <c r="BX553" s="336"/>
      <c r="BY553" s="604">
        <v>148.55885480381997</v>
      </c>
      <c r="BZ553" s="590"/>
      <c r="CA553" s="590">
        <v>8.1901401417129573</v>
      </c>
      <c r="CB553" s="590">
        <v>16.305587412414738</v>
      </c>
      <c r="CC553" s="590"/>
      <c r="CD553" s="605"/>
      <c r="CE553" s="590">
        <v>4.7685558332090343</v>
      </c>
      <c r="CF553" s="590"/>
      <c r="CG553" s="590">
        <v>0.16835230165311599</v>
      </c>
      <c r="CH553" s="590">
        <v>0.33516925512729578</v>
      </c>
      <c r="CI553" s="590"/>
      <c r="CJ553" s="830"/>
      <c r="CK553" s="28">
        <v>6.8574400137528624</v>
      </c>
      <c r="CL553" s="591"/>
      <c r="CM553" s="591"/>
      <c r="CN553" s="591"/>
      <c r="CO553" s="31" t="str">
        <f t="shared" si="446"/>
        <v xml:space="preserve">  </v>
      </c>
      <c r="CP553" s="605"/>
      <c r="CQ553" s="591">
        <v>0.22952588475784363</v>
      </c>
      <c r="CR553" s="591"/>
      <c r="CS553" s="590"/>
      <c r="CT553" s="590"/>
      <c r="CU553" s="31" t="str">
        <f t="shared" si="450"/>
        <v xml:space="preserve">  </v>
      </c>
      <c r="CV553" s="521"/>
      <c r="CW553" s="336">
        <f t="shared" si="458"/>
        <v>4.6159752798367242</v>
      </c>
      <c r="CX553" s="227">
        <v>5.8813814850099684</v>
      </c>
      <c r="CY553" s="591"/>
      <c r="CZ553" s="590">
        <v>2.1666025526140178</v>
      </c>
      <c r="DA553" s="590">
        <v>0.70422535211267634</v>
      </c>
      <c r="DB553" s="675" t="str">
        <f t="shared" si="459"/>
        <v xml:space="preserve">  </v>
      </c>
      <c r="DC553" s="605"/>
      <c r="DD553" s="591">
        <v>0.20358628217342192</v>
      </c>
      <c r="DE553" s="28"/>
      <c r="DF553" s="28">
        <v>8.375432735150376E-2</v>
      </c>
      <c r="DG553" s="28">
        <v>2.7223230490018152E-2</v>
      </c>
      <c r="DH553" s="801" t="str">
        <f t="shared" si="460"/>
        <v xml:space="preserve">  </v>
      </c>
      <c r="DI553" s="335"/>
      <c r="DJ553" s="31">
        <f t="shared" si="461"/>
        <v>3.9589572043865386</v>
      </c>
      <c r="DK553" s="550">
        <f t="shared" si="462"/>
        <v>4.269348819523354</v>
      </c>
      <c r="DL553" s="67"/>
    </row>
    <row r="554" spans="1:116" s="13" customFormat="1" ht="15" x14ac:dyDescent="0.25">
      <c r="A554" s="536" t="s">
        <v>2653</v>
      </c>
      <c r="B554" s="417" t="s">
        <v>1279</v>
      </c>
      <c r="C554" s="420" t="s">
        <v>584</v>
      </c>
      <c r="D554" s="420">
        <v>9</v>
      </c>
      <c r="E554" s="213">
        <v>1801101</v>
      </c>
      <c r="F554" s="444">
        <v>1</v>
      </c>
      <c r="G554" s="420">
        <v>11452500</v>
      </c>
      <c r="H554" s="420" t="s">
        <v>2628</v>
      </c>
      <c r="I554" s="419"/>
      <c r="J554" s="13" t="s">
        <v>2745</v>
      </c>
      <c r="K554" s="419" t="s">
        <v>1737</v>
      </c>
      <c r="L554" s="419" t="s">
        <v>2674</v>
      </c>
      <c r="O554" s="104"/>
      <c r="P554" s="101">
        <v>43110</v>
      </c>
      <c r="Q554" s="162">
        <v>0.3888888888888889</v>
      </c>
      <c r="R554" s="421" t="s">
        <v>2627</v>
      </c>
      <c r="S554" s="421" t="s">
        <v>2627</v>
      </c>
      <c r="T554" s="590">
        <v>128.9</v>
      </c>
      <c r="U554" s="590">
        <v>143.69999999999999</v>
      </c>
      <c r="V554" s="594">
        <v>14.799999999999983</v>
      </c>
      <c r="W554" s="590">
        <v>184</v>
      </c>
      <c r="X554" s="590">
        <v>80.434782608695556</v>
      </c>
      <c r="Y554" s="281" t="str">
        <f t="shared" si="443"/>
        <v xml:space="preserve">  </v>
      </c>
      <c r="Z554" s="421" t="s">
        <v>2627</v>
      </c>
      <c r="AA554" s="590">
        <v>127</v>
      </c>
      <c r="AB554" s="590">
        <v>141.5</v>
      </c>
      <c r="AC554" s="590">
        <v>14.5</v>
      </c>
      <c r="AD554" s="590">
        <v>182</v>
      </c>
      <c r="AE554" s="590">
        <v>79.670329670329679</v>
      </c>
      <c r="AF554" s="281" t="str">
        <f t="shared" si="444"/>
        <v xml:space="preserve">  </v>
      </c>
      <c r="AG554" s="421" t="s">
        <v>2627</v>
      </c>
      <c r="AH554" s="590">
        <v>127.4</v>
      </c>
      <c r="AI554" s="590">
        <v>141.6</v>
      </c>
      <c r="AJ554" s="590">
        <v>14.199999999999989</v>
      </c>
      <c r="AK554" s="590">
        <v>176</v>
      </c>
      <c r="AL554" s="590">
        <v>80.681818181818116</v>
      </c>
      <c r="AM554" s="281" t="str">
        <f t="shared" si="442"/>
        <v xml:space="preserve">  </v>
      </c>
      <c r="AN554" s="590">
        <v>80.26231015361445</v>
      </c>
      <c r="AO554" s="590">
        <v>0.5273398458674935</v>
      </c>
      <c r="AP554" s="590">
        <v>0.65702051792206706</v>
      </c>
      <c r="AQ554" s="604">
        <v>3</v>
      </c>
      <c r="AR554" s="429" t="str">
        <f t="shared" si="445"/>
        <v xml:space="preserve">  </v>
      </c>
      <c r="AS554" s="605"/>
      <c r="AT554" s="662" t="s">
        <v>178</v>
      </c>
      <c r="AU554" s="662" t="s">
        <v>178</v>
      </c>
      <c r="AV554" s="662" t="s">
        <v>178</v>
      </c>
      <c r="AW554" s="661" t="s">
        <v>2720</v>
      </c>
      <c r="AX554" s="661" t="s">
        <v>2720</v>
      </c>
      <c r="AY554" s="10"/>
      <c r="AZ554" s="519"/>
      <c r="BA554" s="662" t="s">
        <v>178</v>
      </c>
      <c r="BB554" s="662" t="s">
        <v>178</v>
      </c>
      <c r="BC554" s="662" t="s">
        <v>178</v>
      </c>
      <c r="BD554" s="661" t="s">
        <v>2720</v>
      </c>
      <c r="BE554" s="661" t="s">
        <v>2720</v>
      </c>
      <c r="BF554" s="10"/>
      <c r="BG554" s="334"/>
      <c r="BH554" s="852" t="s">
        <v>178</v>
      </c>
      <c r="BI554" s="67" t="s">
        <v>2627</v>
      </c>
      <c r="BJ554" s="227">
        <v>1.3897539325332007</v>
      </c>
      <c r="BK554" s="591">
        <v>2.2038385282842632E-2</v>
      </c>
      <c r="BL554" s="591">
        <v>0.20352498252156698</v>
      </c>
      <c r="BM554" s="591">
        <v>0.45091661608297784</v>
      </c>
      <c r="BN554" s="31" t="str">
        <f t="shared" si="452"/>
        <v xml:space="preserve">  </v>
      </c>
      <c r="BO554" s="521"/>
      <c r="BP554" s="417" t="s">
        <v>2627</v>
      </c>
      <c r="BQ554" s="716">
        <v>3.0925709409735675E-2</v>
      </c>
      <c r="BR554" s="716"/>
      <c r="BS554" s="715">
        <v>2.9223350691757965E-3</v>
      </c>
      <c r="BT554" s="715">
        <v>7.7839240454124509E-3</v>
      </c>
      <c r="BU554" s="31" t="str">
        <f t="shared" si="456"/>
        <v xml:space="preserve">  </v>
      </c>
      <c r="BV554" s="521"/>
      <c r="BW554" s="31">
        <f t="shared" si="457"/>
        <v>2.2252651124624085</v>
      </c>
      <c r="BX554" s="336"/>
      <c r="BY554" s="604">
        <v>143.47427549261661</v>
      </c>
      <c r="BZ554" s="590"/>
      <c r="CA554" s="590">
        <v>8.1901401417129573</v>
      </c>
      <c r="CB554" s="590">
        <v>16.305587412414738</v>
      </c>
      <c r="CC554" s="590"/>
      <c r="CD554" s="605"/>
      <c r="CE554" s="590">
        <v>11.540322159188715</v>
      </c>
      <c r="CF554" s="590"/>
      <c r="CG554" s="590">
        <v>0.16835230165311599</v>
      </c>
      <c r="CH554" s="590">
        <v>0.33516925512729578</v>
      </c>
      <c r="CI554" s="590"/>
      <c r="CJ554" s="830"/>
      <c r="CK554" s="28">
        <v>1.9061307217062546</v>
      </c>
      <c r="CL554" s="591"/>
      <c r="CM554" s="591"/>
      <c r="CN554" s="591"/>
      <c r="CO554" s="31" t="str">
        <f t="shared" si="446"/>
        <v xml:space="preserve">  </v>
      </c>
      <c r="CP554" s="605"/>
      <c r="CQ554" s="591">
        <v>0.15186206299308058</v>
      </c>
      <c r="CR554" s="591"/>
      <c r="CS554" s="590"/>
      <c r="CT554" s="590"/>
      <c r="CU554" s="31" t="str">
        <f t="shared" si="450"/>
        <v xml:space="preserve">  </v>
      </c>
      <c r="CV554" s="521"/>
      <c r="CW554" s="336">
        <f t="shared" si="458"/>
        <v>1.3285522545150241</v>
      </c>
      <c r="CX554" s="227">
        <v>1.9252698829307413</v>
      </c>
      <c r="CY554" s="591"/>
      <c r="CZ554" s="590">
        <v>2.1666025526140178</v>
      </c>
      <c r="DA554" s="590">
        <v>0.70422535211267634</v>
      </c>
      <c r="DB554" s="675" t="str">
        <f t="shared" si="459"/>
        <v>E, &lt;RL</v>
      </c>
      <c r="DC554" s="605"/>
      <c r="DD554" s="591">
        <v>0.15533427464554833</v>
      </c>
      <c r="DE554" s="28"/>
      <c r="DF554" s="28">
        <v>0.45243759186939764</v>
      </c>
      <c r="DG554" s="28">
        <v>2.7223230490018152E-2</v>
      </c>
      <c r="DH554" s="28" t="str">
        <f t="shared" si="460"/>
        <v>E, &lt;RL</v>
      </c>
      <c r="DI554" s="335"/>
      <c r="DJ554" s="31">
        <f t="shared" si="461"/>
        <v>1.3418920404514039</v>
      </c>
      <c r="DK554" s="550">
        <f t="shared" si="462"/>
        <v>1.3460133305019306</v>
      </c>
      <c r="DL554" s="67"/>
    </row>
    <row r="555" spans="1:116" s="13" customFormat="1" ht="15" x14ac:dyDescent="0.25">
      <c r="A555" s="536" t="s">
        <v>2654</v>
      </c>
      <c r="B555" s="417" t="s">
        <v>1280</v>
      </c>
      <c r="C555" s="420" t="s">
        <v>584</v>
      </c>
      <c r="D555" s="420">
        <v>9</v>
      </c>
      <c r="E555" s="213">
        <v>1801100</v>
      </c>
      <c r="F555" s="444">
        <v>1</v>
      </c>
      <c r="G555" s="420">
        <v>11451800</v>
      </c>
      <c r="H555" s="420" t="s">
        <v>2630</v>
      </c>
      <c r="I555" s="419"/>
      <c r="J555" s="13" t="s">
        <v>2746</v>
      </c>
      <c r="K555" s="419" t="s">
        <v>1655</v>
      </c>
      <c r="L555" s="419" t="s">
        <v>1656</v>
      </c>
      <c r="O555" s="104"/>
      <c r="P555" s="101">
        <v>43110</v>
      </c>
      <c r="Q555" s="162">
        <v>0.67361111111111116</v>
      </c>
      <c r="R555" s="421" t="s">
        <v>2629</v>
      </c>
      <c r="S555" s="421" t="s">
        <v>2629</v>
      </c>
      <c r="T555" s="590">
        <v>128.30000000000001</v>
      </c>
      <c r="U555" s="590">
        <v>137.9</v>
      </c>
      <c r="V555" s="594">
        <v>9.5999999999999943</v>
      </c>
      <c r="W555" s="590">
        <v>692</v>
      </c>
      <c r="X555" s="590">
        <v>13.87283236994219</v>
      </c>
      <c r="Y555" s="281" t="str">
        <f t="shared" si="443"/>
        <v xml:space="preserve">  </v>
      </c>
      <c r="Z555" s="421" t="s">
        <v>2629</v>
      </c>
      <c r="AA555" s="590">
        <v>128.30000000000001</v>
      </c>
      <c r="AB555" s="590">
        <v>137.5</v>
      </c>
      <c r="AC555" s="590">
        <v>9.1999999999999886</v>
      </c>
      <c r="AD555" s="590">
        <v>694</v>
      </c>
      <c r="AE555" s="590">
        <v>13.256484149855892</v>
      </c>
      <c r="AF555" s="281" t="str">
        <f t="shared" si="444"/>
        <v xml:space="preserve">  </v>
      </c>
      <c r="AG555" s="421" t="s">
        <v>2629</v>
      </c>
      <c r="AH555" s="590">
        <v>126.6</v>
      </c>
      <c r="AI555" s="590">
        <v>136.19999999999999</v>
      </c>
      <c r="AJ555" s="590">
        <v>9.5999999999999943</v>
      </c>
      <c r="AK555" s="590">
        <v>688</v>
      </c>
      <c r="AL555" s="590">
        <v>13.953488372093016</v>
      </c>
      <c r="AM555" s="281" t="str">
        <f t="shared" si="442"/>
        <v xml:space="preserve">  </v>
      </c>
      <c r="AN555" s="590">
        <v>13.694268297297034</v>
      </c>
      <c r="AO555" s="590">
        <v>0.38127098956492012</v>
      </c>
      <c r="AP555" s="590">
        <v>2.7841647416837532</v>
      </c>
      <c r="AQ555" s="604">
        <v>3</v>
      </c>
      <c r="AR555" s="429" t="str">
        <f t="shared" si="445"/>
        <v xml:space="preserve">  </v>
      </c>
      <c r="AS555" s="605"/>
      <c r="AT555" s="662" t="s">
        <v>178</v>
      </c>
      <c r="AU555" s="662" t="s">
        <v>178</v>
      </c>
      <c r="AV555" s="662" t="s">
        <v>178</v>
      </c>
      <c r="AW555" s="661" t="s">
        <v>2720</v>
      </c>
      <c r="AX555" s="661" t="s">
        <v>2720</v>
      </c>
      <c r="AY555" s="10"/>
      <c r="AZ555" s="519"/>
      <c r="BA555" s="662" t="s">
        <v>178</v>
      </c>
      <c r="BB555" s="662" t="s">
        <v>178</v>
      </c>
      <c r="BC555" s="662" t="s">
        <v>178</v>
      </c>
      <c r="BD555" s="661" t="s">
        <v>2720</v>
      </c>
      <c r="BE555" s="661" t="s">
        <v>2720</v>
      </c>
      <c r="BF555" s="10"/>
      <c r="BG555" s="334"/>
      <c r="BH555" s="852" t="s">
        <v>178</v>
      </c>
      <c r="BI555" s="67" t="s">
        <v>2629</v>
      </c>
      <c r="BJ555" s="227">
        <v>3.1067444950237628</v>
      </c>
      <c r="BK555" s="591"/>
      <c r="BL555" s="591">
        <v>0.20352498252156698</v>
      </c>
      <c r="BM555" s="591">
        <v>0.45091661608297784</v>
      </c>
      <c r="BN555" s="31" t="str">
        <f t="shared" si="452"/>
        <v xml:space="preserve">  </v>
      </c>
      <c r="BO555" s="521"/>
      <c r="BP555" s="417" t="s">
        <v>2629</v>
      </c>
      <c r="BQ555" s="716">
        <v>6.2348679143585259E-2</v>
      </c>
      <c r="BR555" s="716"/>
      <c r="BS555" s="715">
        <v>2.9223350691757965E-3</v>
      </c>
      <c r="BT555" s="715">
        <v>7.7839240454124509E-3</v>
      </c>
      <c r="BU555" s="31" t="str">
        <f t="shared" si="456"/>
        <v xml:space="preserve">  </v>
      </c>
      <c r="BV555" s="521"/>
      <c r="BW555" s="31">
        <f t="shared" si="457"/>
        <v>2.0068814556025587</v>
      </c>
      <c r="BX555" s="336"/>
      <c r="BY555" s="604">
        <v>182.69310851034859</v>
      </c>
      <c r="BZ555" s="590"/>
      <c r="CA555" s="590">
        <v>8.1901401417129573</v>
      </c>
      <c r="CB555" s="590">
        <v>16.305587412414738</v>
      </c>
      <c r="CC555" s="590"/>
      <c r="CD555" s="605"/>
      <c r="CE555" s="590">
        <v>2.5344708695077247</v>
      </c>
      <c r="CF555" s="590"/>
      <c r="CG555" s="590">
        <v>0.16835230165311599</v>
      </c>
      <c r="CH555" s="590">
        <v>0.33516925512729578</v>
      </c>
      <c r="CI555" s="590"/>
      <c r="CJ555" s="830"/>
      <c r="CK555" s="28">
        <v>8.9351548451931748</v>
      </c>
      <c r="CL555" s="591"/>
      <c r="CM555" s="591"/>
      <c r="CN555" s="591"/>
      <c r="CO555" s="31" t="str">
        <f t="shared" si="446"/>
        <v xml:space="preserve">  </v>
      </c>
      <c r="CP555" s="605"/>
      <c r="CQ555" s="591">
        <v>0.11844873858181135</v>
      </c>
      <c r="CR555" s="591"/>
      <c r="CS555" s="590"/>
      <c r="CT555" s="590"/>
      <c r="CU555" s="31" t="str">
        <f t="shared" si="450"/>
        <v xml:space="preserve">  </v>
      </c>
      <c r="CV555" s="521"/>
      <c r="CW555" s="336">
        <f t="shared" si="458"/>
        <v>4.8908001610181406</v>
      </c>
      <c r="CX555" s="227">
        <v>11.510803481929457</v>
      </c>
      <c r="CY555" s="591"/>
      <c r="CZ555" s="590">
        <v>2.1666025526140178</v>
      </c>
      <c r="DA555" s="590">
        <v>0.70422535211267634</v>
      </c>
      <c r="DB555" s="675" t="str">
        <f t="shared" si="459"/>
        <v xml:space="preserve">  </v>
      </c>
      <c r="DC555" s="605"/>
      <c r="DD555" s="591">
        <v>0.16061586253855048</v>
      </c>
      <c r="DE555" s="28"/>
      <c r="DF555" s="28">
        <v>8.375432735150376E-2</v>
      </c>
      <c r="DG555" s="28">
        <v>2.7223230490018152E-2</v>
      </c>
      <c r="DH555" s="801" t="str">
        <f t="shared" si="460"/>
        <v xml:space="preserve">  </v>
      </c>
      <c r="DI555" s="335"/>
      <c r="DJ555" s="31">
        <f t="shared" si="461"/>
        <v>6.3006227086433482</v>
      </c>
      <c r="DK555" s="550">
        <f t="shared" si="462"/>
        <v>6.3372542360191817</v>
      </c>
      <c r="DL555" s="67"/>
    </row>
    <row r="556" spans="1:116" s="13" customFormat="1" ht="15" x14ac:dyDescent="0.25">
      <c r="A556" s="536" t="s">
        <v>2655</v>
      </c>
      <c r="B556" s="417" t="s">
        <v>1281</v>
      </c>
      <c r="C556" s="420" t="s">
        <v>584</v>
      </c>
      <c r="D556" s="420">
        <v>9</v>
      </c>
      <c r="E556" s="213">
        <v>1801511</v>
      </c>
      <c r="F556" s="444">
        <v>1</v>
      </c>
      <c r="G556" s="420">
        <v>11451800</v>
      </c>
      <c r="H556" s="420" t="s">
        <v>2632</v>
      </c>
      <c r="I556" s="419"/>
      <c r="J556" s="419" t="s">
        <v>2747</v>
      </c>
      <c r="K556" s="419" t="s">
        <v>1655</v>
      </c>
      <c r="L556" s="419" t="s">
        <v>1656</v>
      </c>
      <c r="M556" s="419"/>
      <c r="N556" s="419"/>
      <c r="O556" s="104"/>
      <c r="P556" s="101">
        <v>43124</v>
      </c>
      <c r="Q556" s="162">
        <v>0.97222222222222221</v>
      </c>
      <c r="R556" s="421" t="s">
        <v>2631</v>
      </c>
      <c r="S556" s="421" t="s">
        <v>2631</v>
      </c>
      <c r="T556" s="590">
        <v>128.5</v>
      </c>
      <c r="U556" s="590">
        <v>139.1</v>
      </c>
      <c r="V556" s="594">
        <v>10.599999999999994</v>
      </c>
      <c r="W556" s="590">
        <v>910</v>
      </c>
      <c r="X556" s="590">
        <v>11.648351648351642</v>
      </c>
      <c r="Y556" s="281" t="str">
        <f t="shared" si="443"/>
        <v xml:space="preserve">  </v>
      </c>
      <c r="Z556" s="421" t="s">
        <v>2631</v>
      </c>
      <c r="AA556" s="590">
        <v>129</v>
      </c>
      <c r="AB556" s="590">
        <v>138</v>
      </c>
      <c r="AC556" s="590">
        <v>9</v>
      </c>
      <c r="AD556" s="590">
        <v>892</v>
      </c>
      <c r="AE556" s="590">
        <v>10.089686098654708</v>
      </c>
      <c r="AF556" s="281" t="str">
        <f t="shared" si="444"/>
        <v xml:space="preserve">  </v>
      </c>
      <c r="AG556" s="421" t="s">
        <v>2631</v>
      </c>
      <c r="AH556" s="590">
        <v>128.80000000000001</v>
      </c>
      <c r="AI556" s="590">
        <v>138.1</v>
      </c>
      <c r="AJ556" s="590">
        <v>9.2999999999999829</v>
      </c>
      <c r="AK556" s="590">
        <v>742</v>
      </c>
      <c r="AL556" s="590">
        <v>12.533692722371946</v>
      </c>
      <c r="AM556" s="281" t="str">
        <f t="shared" si="442"/>
        <v xml:space="preserve">  </v>
      </c>
      <c r="AN556" s="590">
        <v>11.423910156459433</v>
      </c>
      <c r="AO556" s="590">
        <v>1.2373651771629643</v>
      </c>
      <c r="AP556" s="590">
        <v>10.831362994073617</v>
      </c>
      <c r="AQ556" s="604">
        <v>3</v>
      </c>
      <c r="AR556" s="429" t="str">
        <f t="shared" si="445"/>
        <v xml:space="preserve">  </v>
      </c>
      <c r="AS556" s="605"/>
      <c r="AT556" s="662" t="s">
        <v>178</v>
      </c>
      <c r="AU556" s="662" t="s">
        <v>178</v>
      </c>
      <c r="AV556" s="662" t="s">
        <v>178</v>
      </c>
      <c r="AW556" s="661" t="s">
        <v>2720</v>
      </c>
      <c r="AX556" s="661" t="s">
        <v>2720</v>
      </c>
      <c r="AY556" s="10"/>
      <c r="AZ556" s="519"/>
      <c r="BA556" s="662" t="s">
        <v>178</v>
      </c>
      <c r="BB556" s="662" t="s">
        <v>178</v>
      </c>
      <c r="BC556" s="662" t="s">
        <v>178</v>
      </c>
      <c r="BD556" s="661" t="s">
        <v>2720</v>
      </c>
      <c r="BE556" s="661" t="s">
        <v>2720</v>
      </c>
      <c r="BF556" s="10"/>
      <c r="BG556" s="334"/>
      <c r="BH556" s="852" t="s">
        <v>178</v>
      </c>
      <c r="BI556" s="67" t="s">
        <v>2631</v>
      </c>
      <c r="BJ556" s="227">
        <v>2.5858372065202087</v>
      </c>
      <c r="BK556" s="591"/>
      <c r="BL556" s="591">
        <v>0.20352498252156698</v>
      </c>
      <c r="BM556" s="591">
        <v>0.45091661608297784</v>
      </c>
      <c r="BN556" s="31" t="str">
        <f t="shared" si="452"/>
        <v xml:space="preserve">  </v>
      </c>
      <c r="BO556" s="521"/>
      <c r="BP556" s="417" t="s">
        <v>2631</v>
      </c>
      <c r="BQ556" s="716">
        <v>3.1411779963133699E-2</v>
      </c>
      <c r="BR556" s="716"/>
      <c r="BS556" s="715">
        <v>2.9223350691757965E-3</v>
      </c>
      <c r="BT556" s="715">
        <v>7.7839240454124509E-3</v>
      </c>
      <c r="BU556" s="31" t="str">
        <f t="shared" si="456"/>
        <v xml:space="preserve">  </v>
      </c>
      <c r="BV556" s="521"/>
      <c r="BW556" s="31">
        <f t="shared" si="457"/>
        <v>1.2147624716640573</v>
      </c>
      <c r="BX556" s="336"/>
      <c r="BY556" s="604">
        <v>427.32762636018373</v>
      </c>
      <c r="BZ556" s="590"/>
      <c r="CA556" s="590">
        <v>8.1901401417129573</v>
      </c>
      <c r="CB556" s="590">
        <v>16.305587412414738</v>
      </c>
      <c r="CC556" s="590"/>
      <c r="CD556" s="605"/>
      <c r="CE556" s="590">
        <v>4.9776624608988413</v>
      </c>
      <c r="CF556" s="590"/>
      <c r="CG556" s="590">
        <v>0.16835230165311599</v>
      </c>
      <c r="CH556" s="590">
        <v>0.33516925512729578</v>
      </c>
      <c r="CI556" s="590"/>
      <c r="CJ556" s="830"/>
      <c r="CK556" s="28">
        <v>11.105090256621596</v>
      </c>
      <c r="CL556" s="591"/>
      <c r="CM556" s="591"/>
      <c r="CN556" s="591"/>
      <c r="CO556" s="31" t="str">
        <f t="shared" si="446"/>
        <v xml:space="preserve">  </v>
      </c>
      <c r="CP556" s="605"/>
      <c r="CQ556" s="591">
        <v>0.11204687478654085</v>
      </c>
      <c r="CR556" s="591"/>
      <c r="CS556" s="590"/>
      <c r="CT556" s="590"/>
      <c r="CU556" s="31" t="str">
        <f t="shared" si="450"/>
        <v xml:space="preserve">  </v>
      </c>
      <c r="CV556" s="521"/>
      <c r="CW556" s="336">
        <f t="shared" si="458"/>
        <v>2.5987297735020278</v>
      </c>
      <c r="CX556" s="591">
        <v>14.908515109199142</v>
      </c>
      <c r="CY556" s="227"/>
      <c r="CZ556" s="457">
        <v>3.1054357247782058</v>
      </c>
      <c r="DA556" s="457">
        <v>1.0695187165775413</v>
      </c>
      <c r="DB556" s="675" t="str">
        <f t="shared" si="459"/>
        <v xml:space="preserve">  </v>
      </c>
      <c r="DC556" s="519"/>
      <c r="DD556" s="591">
        <v>0.18685874732554147</v>
      </c>
      <c r="DF556" s="28">
        <v>3.445706965191004E-2</v>
      </c>
      <c r="DG556" s="28">
        <v>1.1867088607594937E-2</v>
      </c>
      <c r="DH556" s="801" t="str">
        <f t="shared" si="460"/>
        <v xml:space="preserve">  </v>
      </c>
      <c r="DI556" s="335"/>
      <c r="DJ556" s="31">
        <f t="shared" si="461"/>
        <v>3.4887786769566658</v>
      </c>
      <c r="DK556" s="550">
        <f t="shared" si="462"/>
        <v>3.753945728409223</v>
      </c>
      <c r="DL556" s="67"/>
    </row>
    <row r="557" spans="1:116" s="13" customFormat="1" ht="15" x14ac:dyDescent="0.25">
      <c r="A557" s="536" t="s">
        <v>2656</v>
      </c>
      <c r="B557" s="417" t="s">
        <v>1282</v>
      </c>
      <c r="C557" s="420" t="s">
        <v>584</v>
      </c>
      <c r="D557" s="420">
        <v>9</v>
      </c>
      <c r="E557" s="213">
        <v>1801516</v>
      </c>
      <c r="F557" s="444">
        <v>1</v>
      </c>
      <c r="G557" s="420">
        <v>11452500</v>
      </c>
      <c r="H557" s="420" t="s">
        <v>2634</v>
      </c>
      <c r="I557" s="419"/>
      <c r="J557" s="419" t="s">
        <v>2748</v>
      </c>
      <c r="K557" s="419" t="s">
        <v>1737</v>
      </c>
      <c r="L557" s="419" t="s">
        <v>2674</v>
      </c>
      <c r="M557" s="419"/>
      <c r="N557" s="419"/>
      <c r="O557" s="104"/>
      <c r="P557" s="101">
        <v>43125</v>
      </c>
      <c r="Q557" s="162">
        <v>0.625</v>
      </c>
      <c r="R557" s="421" t="s">
        <v>2633</v>
      </c>
      <c r="S557" s="421" t="s">
        <v>2633</v>
      </c>
      <c r="T557" s="590">
        <v>126.4</v>
      </c>
      <c r="U557" s="590">
        <v>135.9</v>
      </c>
      <c r="V557" s="594">
        <v>9.5</v>
      </c>
      <c r="W557" s="590">
        <v>554</v>
      </c>
      <c r="X557" s="590">
        <v>17.148014440433212</v>
      </c>
      <c r="Y557" s="281" t="str">
        <f t="shared" si="443"/>
        <v xml:space="preserve">  </v>
      </c>
      <c r="Z557" s="421" t="s">
        <v>2633</v>
      </c>
      <c r="AA557" s="590">
        <v>127.2</v>
      </c>
      <c r="AB557" s="590">
        <v>136.4</v>
      </c>
      <c r="AC557" s="590">
        <v>9.2000000000000028</v>
      </c>
      <c r="AD557" s="590">
        <v>546</v>
      </c>
      <c r="AE557" s="590">
        <v>16.849816849816854</v>
      </c>
      <c r="AF557" s="281" t="str">
        <f t="shared" si="444"/>
        <v xml:space="preserve">  </v>
      </c>
      <c r="AG557" s="421" t="s">
        <v>2633</v>
      </c>
      <c r="AH557" s="590">
        <v>126.4</v>
      </c>
      <c r="AI557" s="590">
        <v>135.69999999999999</v>
      </c>
      <c r="AJ557" s="590">
        <v>9.2999999999999829</v>
      </c>
      <c r="AK557" s="590">
        <v>552</v>
      </c>
      <c r="AL557" s="590">
        <v>16.847826086956488</v>
      </c>
      <c r="AM557" s="281" t="str">
        <f t="shared" si="442"/>
        <v xml:space="preserve">  </v>
      </c>
      <c r="AN557" s="590">
        <v>16.94855245906885</v>
      </c>
      <c r="AO557" s="590">
        <v>0.17274201078932397</v>
      </c>
      <c r="AP557" s="590">
        <v>1.0192139488401735</v>
      </c>
      <c r="AQ557" s="604">
        <v>3</v>
      </c>
      <c r="AR557" s="429" t="str">
        <f t="shared" si="445"/>
        <v xml:space="preserve">  </v>
      </c>
      <c r="AS557" s="605"/>
      <c r="AT557" s="662" t="s">
        <v>178</v>
      </c>
      <c r="AU557" s="662" t="s">
        <v>178</v>
      </c>
      <c r="AV557" s="662" t="s">
        <v>178</v>
      </c>
      <c r="AW557" s="661" t="s">
        <v>2720</v>
      </c>
      <c r="AX557" s="661" t="s">
        <v>2720</v>
      </c>
      <c r="AY557" s="10"/>
      <c r="AZ557" s="519"/>
      <c r="BA557" s="662" t="s">
        <v>178</v>
      </c>
      <c r="BB557" s="662" t="s">
        <v>178</v>
      </c>
      <c r="BC557" s="662" t="s">
        <v>178</v>
      </c>
      <c r="BD557" s="661" t="s">
        <v>2720</v>
      </c>
      <c r="BE557" s="661" t="s">
        <v>2720</v>
      </c>
      <c r="BF557" s="10"/>
      <c r="BG557" s="334"/>
      <c r="BH557" s="852" t="s">
        <v>178</v>
      </c>
      <c r="BI557" s="67" t="s">
        <v>2633</v>
      </c>
      <c r="BJ557" s="227">
        <v>0.83879430046213388</v>
      </c>
      <c r="BK557" s="591"/>
      <c r="BL557" s="591">
        <v>0.20352498252156698</v>
      </c>
      <c r="BM557" s="591">
        <v>0.45091661608297784</v>
      </c>
      <c r="BN557" s="31" t="str">
        <f t="shared" si="452"/>
        <v xml:space="preserve">  </v>
      </c>
      <c r="BO557" s="521"/>
      <c r="BP557" s="417" t="s">
        <v>2633</v>
      </c>
      <c r="BQ557" s="716">
        <v>3.0988745870393124E-2</v>
      </c>
      <c r="BR557" s="716"/>
      <c r="BS557" s="715">
        <v>2.9223350691757965E-3</v>
      </c>
      <c r="BT557" s="715">
        <v>7.7839240454124509E-3</v>
      </c>
      <c r="BU557" s="31" t="str">
        <f t="shared" si="456"/>
        <v xml:space="preserve">  </v>
      </c>
      <c r="BV557" s="521"/>
      <c r="BW557" s="31">
        <f t="shared" si="457"/>
        <v>3.6944392508771067</v>
      </c>
      <c r="BX557" s="336"/>
      <c r="BY557" s="604">
        <v>236.82819242879009</v>
      </c>
      <c r="BZ557" s="590"/>
      <c r="CA557" s="590">
        <v>8.1901401417129573</v>
      </c>
      <c r="CB557" s="590">
        <v>16.305587412414738</v>
      </c>
      <c r="CC557" s="590"/>
      <c r="CD557" s="605"/>
      <c r="CE557" s="590">
        <v>4.0611332636705875</v>
      </c>
      <c r="CF557" s="590"/>
      <c r="CG557" s="590">
        <v>0.16835230165311599</v>
      </c>
      <c r="CH557" s="590">
        <v>0.33516925512729578</v>
      </c>
      <c r="CI557" s="590"/>
      <c r="CJ557" s="830"/>
      <c r="CK557" s="28">
        <v>3.9248782129102335</v>
      </c>
      <c r="CL557" s="591"/>
      <c r="CM557" s="591"/>
      <c r="CN557" s="591"/>
      <c r="CO557" s="31" t="str">
        <f t="shared" si="446"/>
        <v xml:space="preserve">  </v>
      </c>
      <c r="CP557" s="605"/>
      <c r="CQ557" s="591">
        <v>6.6133479045373797E-2</v>
      </c>
      <c r="CR557" s="591"/>
      <c r="CS557" s="590"/>
      <c r="CT557" s="590"/>
      <c r="CU557" s="31" t="str">
        <f t="shared" si="450"/>
        <v xml:space="preserve">  </v>
      </c>
      <c r="CV557" s="521"/>
      <c r="CW557" s="336">
        <f t="shared" si="458"/>
        <v>1.6572681540397149</v>
      </c>
      <c r="CX557" s="591">
        <v>7.0272007346973497</v>
      </c>
      <c r="CY557" s="227"/>
      <c r="CZ557" s="457">
        <v>3.1054357247782058</v>
      </c>
      <c r="DA557" s="457">
        <v>1.0695187165775413</v>
      </c>
      <c r="DB557" s="675" t="str">
        <f t="shared" si="459"/>
        <v xml:space="preserve">  </v>
      </c>
      <c r="DC557" s="519"/>
      <c r="DD557" s="591">
        <v>0.11839305585631382</v>
      </c>
      <c r="DF557" s="28">
        <v>3.445706965191004E-2</v>
      </c>
      <c r="DG557" s="28">
        <v>1.1867088607594937E-2</v>
      </c>
      <c r="DH557" s="801" t="str">
        <f t="shared" ref="DH557:DH561" si="463">IF(DD557&lt;DG557,"&lt;MDL",IF(DD557&lt;DF557,"E, &lt;RL",IF(DD557&gt;DF557,"  ",)))</f>
        <v xml:space="preserve">  </v>
      </c>
      <c r="DI557" s="335"/>
      <c r="DJ557" s="31">
        <f t="shared" si="461"/>
        <v>2.9672146135263437</v>
      </c>
      <c r="DK557" s="550">
        <f t="shared" si="462"/>
        <v>2.9152713828776515</v>
      </c>
      <c r="DL557" s="67"/>
    </row>
    <row r="558" spans="1:116" s="13" customFormat="1" ht="15" x14ac:dyDescent="0.25">
      <c r="A558" s="536" t="s">
        <v>2657</v>
      </c>
      <c r="B558" s="417" t="s">
        <v>1283</v>
      </c>
      <c r="C558" s="420" t="s">
        <v>584</v>
      </c>
      <c r="D558" s="420">
        <v>9</v>
      </c>
      <c r="E558" s="213">
        <v>1801512</v>
      </c>
      <c r="F558" s="444">
        <v>1</v>
      </c>
      <c r="G558" s="420">
        <v>11451800</v>
      </c>
      <c r="H558" s="420" t="s">
        <v>2636</v>
      </c>
      <c r="I558" s="419"/>
      <c r="J558" s="419" t="s">
        <v>2749</v>
      </c>
      <c r="K558" s="419" t="s">
        <v>1655</v>
      </c>
      <c r="L558" s="419" t="s">
        <v>1656</v>
      </c>
      <c r="M558" s="419"/>
      <c r="N558" s="419"/>
      <c r="O558" s="104"/>
      <c r="P558" s="101">
        <v>43125</v>
      </c>
      <c r="Q558" s="162">
        <v>0.81944444444444453</v>
      </c>
      <c r="R558" s="421" t="s">
        <v>2635</v>
      </c>
      <c r="S558" s="421" t="s">
        <v>2635</v>
      </c>
      <c r="T558" s="590">
        <v>126.3</v>
      </c>
      <c r="U558" s="590">
        <v>144</v>
      </c>
      <c r="V558" s="594">
        <v>17.700000000000003</v>
      </c>
      <c r="W558" s="590">
        <v>1050</v>
      </c>
      <c r="X558" s="590">
        <v>16.857142857142858</v>
      </c>
      <c r="Y558" s="281" t="str">
        <f t="shared" si="443"/>
        <v xml:space="preserve">  </v>
      </c>
      <c r="Z558" s="421" t="s">
        <v>2635</v>
      </c>
      <c r="AA558" s="590">
        <v>126</v>
      </c>
      <c r="AB558" s="590">
        <v>146.80000000000001</v>
      </c>
      <c r="AC558" s="590">
        <v>20.800000000000011</v>
      </c>
      <c r="AD558" s="590">
        <v>1240</v>
      </c>
      <c r="AE558" s="590">
        <v>16.774193548387107</v>
      </c>
      <c r="AF558" s="281" t="str">
        <f t="shared" si="444"/>
        <v xml:space="preserve">  </v>
      </c>
      <c r="AG558" s="421" t="s">
        <v>2635</v>
      </c>
      <c r="AH558" s="590">
        <v>129.5</v>
      </c>
      <c r="AI558" s="590">
        <v>146.69999999999999</v>
      </c>
      <c r="AJ558" s="590">
        <v>17.199999999999989</v>
      </c>
      <c r="AK558" s="590">
        <v>1032</v>
      </c>
      <c r="AL558" s="590">
        <v>16.666666666666654</v>
      </c>
      <c r="AM558" s="281" t="str">
        <f t="shared" si="442"/>
        <v xml:space="preserve">  </v>
      </c>
      <c r="AN558" s="590">
        <v>16.766001024065542</v>
      </c>
      <c r="AO558" s="590">
        <v>9.5502004563524187E-2</v>
      </c>
      <c r="AP558" s="590">
        <v>0.56961707461691524</v>
      </c>
      <c r="AQ558" s="604">
        <v>3</v>
      </c>
      <c r="AR558" s="429" t="str">
        <f t="shared" si="445"/>
        <v xml:space="preserve">  </v>
      </c>
      <c r="AS558" s="605"/>
      <c r="AT558" s="662" t="s">
        <v>178</v>
      </c>
      <c r="AU558" s="662" t="s">
        <v>178</v>
      </c>
      <c r="AV558" s="662" t="s">
        <v>178</v>
      </c>
      <c r="AW558" s="661" t="s">
        <v>2720</v>
      </c>
      <c r="AX558" s="661" t="s">
        <v>2720</v>
      </c>
      <c r="AY558" s="10"/>
      <c r="AZ558" s="519"/>
      <c r="BA558" s="662" t="s">
        <v>178</v>
      </c>
      <c r="BB558" s="662" t="s">
        <v>178</v>
      </c>
      <c r="BC558" s="662" t="s">
        <v>178</v>
      </c>
      <c r="BD558" s="661" t="s">
        <v>2720</v>
      </c>
      <c r="BE558" s="661" t="s">
        <v>2720</v>
      </c>
      <c r="BF558" s="10"/>
      <c r="BG558" s="334"/>
      <c r="BH558" s="852" t="s">
        <v>178</v>
      </c>
      <c r="BI558" s="67" t="s">
        <v>2635</v>
      </c>
      <c r="BJ558" s="227">
        <v>3.5875819921039671</v>
      </c>
      <c r="BK558" s="591"/>
      <c r="BL558" s="591">
        <v>0.20352498252156698</v>
      </c>
      <c r="BM558" s="591">
        <v>0.45091661608297784</v>
      </c>
      <c r="BN558" s="31" t="str">
        <f t="shared" si="452"/>
        <v xml:space="preserve">  </v>
      </c>
      <c r="BO558" s="521"/>
      <c r="BP558" s="417" t="s">
        <v>2635</v>
      </c>
      <c r="BQ558" s="716">
        <v>6.3388271838146409E-2</v>
      </c>
      <c r="BR558" s="716"/>
      <c r="BS558" s="715">
        <v>2.9223350691757965E-3</v>
      </c>
      <c r="BT558" s="715">
        <v>7.7839240454124509E-3</v>
      </c>
      <c r="BU558" s="31" t="str">
        <f t="shared" si="456"/>
        <v xml:space="preserve">  </v>
      </c>
      <c r="BV558" s="521"/>
      <c r="BW558" s="31">
        <f t="shared" si="457"/>
        <v>1.766880087414304</v>
      </c>
      <c r="BX558" s="336"/>
      <c r="BY558" s="604">
        <v>214.08144216356749</v>
      </c>
      <c r="BZ558" s="590"/>
      <c r="CA558" s="590">
        <v>8.1901401417129573</v>
      </c>
      <c r="CB558" s="590">
        <v>16.305587412414738</v>
      </c>
      <c r="CC558" s="590"/>
      <c r="CD558" s="605"/>
      <c r="CE558" s="590">
        <v>3.6088014536144239</v>
      </c>
      <c r="CF558" s="590"/>
      <c r="CG558" s="590">
        <v>0.16835230165311599</v>
      </c>
      <c r="CH558" s="590">
        <v>0.33516925512729578</v>
      </c>
      <c r="CI558" s="590"/>
      <c r="CJ558" s="830"/>
      <c r="CK558" s="28">
        <v>8.3885419392831011</v>
      </c>
      <c r="CL558" s="591"/>
      <c r="CM558" s="591"/>
      <c r="CN558" s="591"/>
      <c r="CO558" s="31" t="str">
        <f t="shared" si="446"/>
        <v xml:space="preserve">  </v>
      </c>
      <c r="CP558" s="605"/>
      <c r="CQ558" s="591">
        <v>0.14071102607829727</v>
      </c>
      <c r="CR558" s="591"/>
      <c r="CS558" s="590"/>
      <c r="CT558" s="590"/>
      <c r="CU558" s="31" t="str">
        <f t="shared" si="450"/>
        <v xml:space="preserve">  </v>
      </c>
      <c r="CV558" s="521"/>
      <c r="CW558" s="336">
        <f t="shared" si="458"/>
        <v>3.9183881865266454</v>
      </c>
      <c r="CX558" s="591">
        <v>12.459704825099742</v>
      </c>
      <c r="CY558" s="227"/>
      <c r="CZ558" s="457">
        <v>3.1054357247782058</v>
      </c>
      <c r="DA558" s="457">
        <v>1.0695187165775413</v>
      </c>
      <c r="DB558" s="675" t="str">
        <f t="shared" si="459"/>
        <v xml:space="preserve">  </v>
      </c>
      <c r="DC558" s="519"/>
      <c r="DD558" s="591">
        <v>0.20766174708499555</v>
      </c>
      <c r="DE558" s="28"/>
      <c r="DF558" s="28">
        <v>3.445706965191004E-2</v>
      </c>
      <c r="DG558" s="28">
        <v>1.1867088607594937E-2</v>
      </c>
      <c r="DH558" s="801" t="str">
        <f t="shared" si="463"/>
        <v xml:space="preserve">  </v>
      </c>
      <c r="DI558" s="335"/>
      <c r="DJ558" s="31">
        <f t="shared" si="461"/>
        <v>5.8200770226407519</v>
      </c>
      <c r="DK558" s="550">
        <f t="shared" si="462"/>
        <v>5.7543134404640153</v>
      </c>
      <c r="DL558" s="67"/>
    </row>
    <row r="559" spans="1:116" s="13" customFormat="1" ht="15" x14ac:dyDescent="0.25">
      <c r="A559" s="536" t="s">
        <v>2658</v>
      </c>
      <c r="B559" s="417" t="s">
        <v>1284</v>
      </c>
      <c r="C559" s="420" t="s">
        <v>584</v>
      </c>
      <c r="D559" s="420">
        <v>9</v>
      </c>
      <c r="E559" s="213">
        <v>1801513</v>
      </c>
      <c r="F559" s="444">
        <v>1</v>
      </c>
      <c r="G559" s="420">
        <v>11451800</v>
      </c>
      <c r="H559" s="420" t="s">
        <v>2638</v>
      </c>
      <c r="I559" s="419"/>
      <c r="J559" s="419" t="s">
        <v>2750</v>
      </c>
      <c r="K559" s="419" t="s">
        <v>1655</v>
      </c>
      <c r="L559" s="419" t="s">
        <v>1656</v>
      </c>
      <c r="M559" s="419"/>
      <c r="N559" s="419"/>
      <c r="O559" s="104"/>
      <c r="P559" s="101">
        <v>43126</v>
      </c>
      <c r="Q559" s="162">
        <v>0.35416666666666669</v>
      </c>
      <c r="R559" s="421" t="s">
        <v>2637</v>
      </c>
      <c r="S559" s="421" t="s">
        <v>2637</v>
      </c>
      <c r="T559" s="590">
        <v>128.1</v>
      </c>
      <c r="U559" s="590">
        <v>138.80000000000001</v>
      </c>
      <c r="V559" s="594">
        <v>10.700000000000017</v>
      </c>
      <c r="W559" s="590">
        <v>1064</v>
      </c>
      <c r="X559" s="590">
        <v>10.056390977443625</v>
      </c>
      <c r="Y559" s="281" t="str">
        <f t="shared" si="443"/>
        <v xml:space="preserve">  </v>
      </c>
      <c r="Z559" s="421" t="s">
        <v>2637</v>
      </c>
      <c r="AA559" s="590">
        <v>128.69999999999999</v>
      </c>
      <c r="AB559" s="590">
        <v>139</v>
      </c>
      <c r="AC559" s="590">
        <v>10.300000000000011</v>
      </c>
      <c r="AD559" s="590">
        <v>1026</v>
      </c>
      <c r="AE559" s="590">
        <v>10.038986354775838</v>
      </c>
      <c r="AF559" s="281" t="str">
        <f t="shared" si="444"/>
        <v xml:space="preserve">  </v>
      </c>
      <c r="AG559" s="421" t="s">
        <v>2637</v>
      </c>
      <c r="AH559" s="590">
        <v>128.5</v>
      </c>
      <c r="AI559" s="590">
        <v>140.19999999999999</v>
      </c>
      <c r="AJ559" s="590">
        <v>11.699999999999989</v>
      </c>
      <c r="AK559" s="590">
        <v>1120</v>
      </c>
      <c r="AL559" s="590">
        <v>10.446428571428561</v>
      </c>
      <c r="AM559" s="281" t="str">
        <f t="shared" si="442"/>
        <v xml:space="preserve">  </v>
      </c>
      <c r="AN559" s="590">
        <v>10.180601967882675</v>
      </c>
      <c r="AO559" s="590">
        <v>0.23037701184603507</v>
      </c>
      <c r="AP559" s="590">
        <v>2.2629016690056103</v>
      </c>
      <c r="AQ559" s="604">
        <v>3</v>
      </c>
      <c r="AR559" s="429" t="str">
        <f t="shared" si="445"/>
        <v xml:space="preserve">  </v>
      </c>
      <c r="AS559" s="605"/>
      <c r="AT559" s="662" t="s">
        <v>178</v>
      </c>
      <c r="AU559" s="662" t="s">
        <v>178</v>
      </c>
      <c r="AV559" s="662" t="s">
        <v>178</v>
      </c>
      <c r="AW559" s="661" t="s">
        <v>2720</v>
      </c>
      <c r="AX559" s="661" t="s">
        <v>2720</v>
      </c>
      <c r="AY559" s="10"/>
      <c r="AZ559" s="519"/>
      <c r="BA559" s="662" t="s">
        <v>178</v>
      </c>
      <c r="BB559" s="662" t="s">
        <v>178</v>
      </c>
      <c r="BC559" s="662" t="s">
        <v>178</v>
      </c>
      <c r="BD559" s="661" t="s">
        <v>2720</v>
      </c>
      <c r="BE559" s="661" t="s">
        <v>2720</v>
      </c>
      <c r="BF559" s="10"/>
      <c r="BG559" s="334"/>
      <c r="BH559" s="852" t="s">
        <v>178</v>
      </c>
      <c r="BI559" s="67" t="s">
        <v>2637</v>
      </c>
      <c r="BJ559" s="227">
        <v>8.7525781065738251</v>
      </c>
      <c r="BK559" s="591"/>
      <c r="BL559" s="591">
        <v>0.20352498252156698</v>
      </c>
      <c r="BM559" s="591">
        <v>0.45091661608297784</v>
      </c>
      <c r="BN559" s="31" t="str">
        <f t="shared" si="452"/>
        <v xml:space="preserve">  </v>
      </c>
      <c r="BO559" s="521"/>
      <c r="BP559" s="417" t="s">
        <v>2637</v>
      </c>
      <c r="BQ559" s="716">
        <v>6.7245018793081229E-2</v>
      </c>
      <c r="BR559" s="716"/>
      <c r="BS559" s="715">
        <v>2.9223350691757965E-3</v>
      </c>
      <c r="BT559" s="715">
        <v>7.7839240454124509E-3</v>
      </c>
      <c r="BU559" s="31" t="str">
        <f t="shared" si="456"/>
        <v xml:space="preserve">  </v>
      </c>
      <c r="BV559" s="521"/>
      <c r="BW559" s="31">
        <f t="shared" si="457"/>
        <v>0.76828813150008124</v>
      </c>
      <c r="BX559" s="336"/>
      <c r="BY559" s="604">
        <v>446.65935796512139</v>
      </c>
      <c r="BZ559" s="590"/>
      <c r="CA559" s="590">
        <v>8.1901401417129573</v>
      </c>
      <c r="CB559" s="590">
        <v>16.305587412414738</v>
      </c>
      <c r="CC559" s="590"/>
      <c r="CD559" s="605"/>
      <c r="CE559" s="590">
        <v>4.4917811374312082</v>
      </c>
      <c r="CF559" s="590"/>
      <c r="CG559" s="590">
        <v>0.16835230165311599</v>
      </c>
      <c r="CH559" s="590">
        <v>0.33516925512729578</v>
      </c>
      <c r="CI559" s="590"/>
      <c r="CJ559" s="830"/>
      <c r="CK559" s="28">
        <v>10.923985617445227</v>
      </c>
      <c r="CL559" s="591"/>
      <c r="CM559" s="591"/>
      <c r="CN559" s="591"/>
      <c r="CO559" s="31" t="str">
        <f t="shared" si="446"/>
        <v xml:space="preserve">  </v>
      </c>
      <c r="CP559" s="605"/>
      <c r="CQ559" s="591">
        <v>0.10966574255330037</v>
      </c>
      <c r="CR559" s="591"/>
      <c r="CS559" s="590"/>
      <c r="CT559" s="590"/>
      <c r="CU559" s="31" t="str">
        <f t="shared" si="450"/>
        <v xml:space="preserve">  </v>
      </c>
      <c r="CV559" s="521"/>
      <c r="CW559" s="336">
        <f t="shared" si="458"/>
        <v>2.4457084403677167</v>
      </c>
      <c r="CX559" s="591">
        <v>33.277334802205196</v>
      </c>
      <c r="CY559" s="227"/>
      <c r="CZ559" s="457">
        <v>3.1054357247782058</v>
      </c>
      <c r="DA559" s="457">
        <v>1.0695187165775413</v>
      </c>
      <c r="DB559" s="675" t="str">
        <f t="shared" si="459"/>
        <v xml:space="preserve">  </v>
      </c>
      <c r="DC559" s="519"/>
      <c r="DD559" s="591">
        <v>0.34762930105875028</v>
      </c>
      <c r="DE559" s="28"/>
      <c r="DF559" s="28">
        <v>3.445706965191004E-2</v>
      </c>
      <c r="DG559" s="28">
        <v>1.1867088607594937E-2</v>
      </c>
      <c r="DH559" s="801" t="str">
        <f t="shared" si="463"/>
        <v xml:space="preserve">  </v>
      </c>
      <c r="DI559" s="335"/>
      <c r="DJ559" s="31">
        <f t="shared" si="461"/>
        <v>7.4502714896222431</v>
      </c>
      <c r="DK559" s="550">
        <f t="shared" si="462"/>
        <v>7.7392306174907493</v>
      </c>
      <c r="DL559" s="67"/>
    </row>
    <row r="560" spans="1:116" s="13" customFormat="1" ht="15" x14ac:dyDescent="0.25">
      <c r="A560" s="536" t="s">
        <v>2659</v>
      </c>
      <c r="B560" s="417" t="s">
        <v>1285</v>
      </c>
      <c r="C560" s="420" t="s">
        <v>584</v>
      </c>
      <c r="D560" s="420">
        <v>9</v>
      </c>
      <c r="E560" s="213">
        <v>1801829</v>
      </c>
      <c r="F560" s="444">
        <v>1</v>
      </c>
      <c r="G560" s="420">
        <v>11451800</v>
      </c>
      <c r="H560" s="420" t="s">
        <v>2640</v>
      </c>
      <c r="I560" s="419"/>
      <c r="J560" s="419" t="s">
        <v>2751</v>
      </c>
      <c r="K560" s="419" t="s">
        <v>1655</v>
      </c>
      <c r="L560" s="419" t="s">
        <v>1656</v>
      </c>
      <c r="M560" s="419"/>
      <c r="N560" s="419"/>
      <c r="O560" s="104"/>
      <c r="P560" s="101">
        <v>43143</v>
      </c>
      <c r="Q560" s="162">
        <v>0.47916666666666669</v>
      </c>
      <c r="R560" s="421" t="s">
        <v>2639</v>
      </c>
      <c r="S560" s="421" t="s">
        <v>2639</v>
      </c>
      <c r="T560" s="590">
        <v>129.1</v>
      </c>
      <c r="U560" s="590">
        <v>135.30000000000001</v>
      </c>
      <c r="V560" s="594">
        <v>6.2000000000000171</v>
      </c>
      <c r="W560" s="590">
        <v>968</v>
      </c>
      <c r="X560" s="590">
        <v>6.4049586776859684</v>
      </c>
      <c r="Y560" s="281" t="str">
        <f t="shared" si="443"/>
        <v xml:space="preserve">  </v>
      </c>
      <c r="Z560" s="421" t="s">
        <v>2639</v>
      </c>
      <c r="AA560" s="590">
        <v>128.30000000000001</v>
      </c>
      <c r="AB560" s="590">
        <v>133.70000000000002</v>
      </c>
      <c r="AC560" s="590">
        <v>5.4000000000000057</v>
      </c>
      <c r="AD560" s="590">
        <v>884</v>
      </c>
      <c r="AE560" s="590">
        <v>6.10859728506788</v>
      </c>
      <c r="AF560" s="281" t="str">
        <f t="shared" si="444"/>
        <v xml:space="preserve">  </v>
      </c>
      <c r="AG560" s="421" t="s">
        <v>2639</v>
      </c>
      <c r="AH560" s="590">
        <v>128.30000000000001</v>
      </c>
      <c r="AI560" s="590">
        <v>134</v>
      </c>
      <c r="AJ560" s="590">
        <v>5.6999999999999886</v>
      </c>
      <c r="AK560" s="590">
        <v>880</v>
      </c>
      <c r="AL560" s="590">
        <v>6.4772727272727142</v>
      </c>
      <c r="AM560" s="281" t="str">
        <f t="shared" si="442"/>
        <v xml:space="preserve">  </v>
      </c>
      <c r="AN560" s="590">
        <v>6.3302762300088533</v>
      </c>
      <c r="AO560" s="590">
        <v>0.19535479624139299</v>
      </c>
      <c r="AP560" s="590">
        <v>3.0860390470056909</v>
      </c>
      <c r="AQ560" s="604">
        <v>3</v>
      </c>
      <c r="AR560" s="429" t="str">
        <f t="shared" si="445"/>
        <v xml:space="preserve">  </v>
      </c>
      <c r="AS560" s="605"/>
      <c r="AT560" s="662" t="s">
        <v>178</v>
      </c>
      <c r="AU560" s="662" t="s">
        <v>178</v>
      </c>
      <c r="AV560" s="662" t="s">
        <v>178</v>
      </c>
      <c r="AW560" s="661" t="s">
        <v>2720</v>
      </c>
      <c r="AX560" s="661" t="s">
        <v>2720</v>
      </c>
      <c r="AY560" s="10"/>
      <c r="AZ560" s="519"/>
      <c r="BA560" s="662" t="s">
        <v>178</v>
      </c>
      <c r="BB560" s="662" t="s">
        <v>178</v>
      </c>
      <c r="BC560" s="662" t="s">
        <v>178</v>
      </c>
      <c r="BD560" s="661" t="s">
        <v>2720</v>
      </c>
      <c r="BE560" s="661" t="s">
        <v>2720</v>
      </c>
      <c r="BF560" s="10"/>
      <c r="BG560" s="334"/>
      <c r="BH560" s="852" t="s">
        <v>178</v>
      </c>
      <c r="BI560" s="67" t="s">
        <v>2639</v>
      </c>
      <c r="BJ560" s="227">
        <v>2.9204199649051836</v>
      </c>
      <c r="BK560" s="591">
        <v>7.4129114133198559E-2</v>
      </c>
      <c r="BL560" s="591">
        <v>0.20352498252156698</v>
      </c>
      <c r="BM560" s="591">
        <v>0.45091661608297784</v>
      </c>
      <c r="BN560" s="31" t="str">
        <f t="shared" si="452"/>
        <v xml:space="preserve">  </v>
      </c>
      <c r="BO560" s="521"/>
      <c r="BP560" s="417" t="s">
        <v>2639</v>
      </c>
      <c r="BQ560" s="716">
        <v>5.4653406416904339E-2</v>
      </c>
      <c r="BR560" s="716"/>
      <c r="BS560" s="715">
        <v>2.9223350691757965E-3</v>
      </c>
      <c r="BT560" s="715">
        <v>7.7839240454124509E-3</v>
      </c>
      <c r="BU560" s="31" t="str">
        <f t="shared" si="456"/>
        <v xml:space="preserve">  </v>
      </c>
      <c r="BV560" s="521"/>
      <c r="BW560" s="31">
        <f t="shared" si="457"/>
        <v>1.8714228458124773</v>
      </c>
      <c r="BX560" s="336"/>
      <c r="BY560" s="604">
        <v>265.97530386212924</v>
      </c>
      <c r="BZ560" s="590"/>
      <c r="CA560" s="590">
        <v>8.1901401417129573</v>
      </c>
      <c r="CB560" s="590">
        <v>16.305587412414738</v>
      </c>
      <c r="CC560" s="590"/>
      <c r="CD560" s="605"/>
      <c r="CE560" s="590">
        <v>1.7035608305219068</v>
      </c>
      <c r="CF560" s="590"/>
      <c r="CG560" s="590">
        <v>0.16835230165311599</v>
      </c>
      <c r="CH560" s="590">
        <v>0.33516925512729578</v>
      </c>
      <c r="CI560" s="590"/>
      <c r="CJ560" s="830"/>
      <c r="CK560" s="28">
        <v>34.09457534927693</v>
      </c>
      <c r="CL560" s="591"/>
      <c r="CM560" s="591"/>
      <c r="CN560" s="591"/>
      <c r="CO560" s="31" t="str">
        <f t="shared" si="446"/>
        <v xml:space="preserve">  </v>
      </c>
      <c r="CP560" s="605"/>
      <c r="CQ560" s="591">
        <v>0.20827003041413464</v>
      </c>
      <c r="CR560" s="591"/>
      <c r="CS560" s="590"/>
      <c r="CT560" s="590"/>
      <c r="CU560" s="31" t="str">
        <f t="shared" si="450"/>
        <v xml:space="preserve">  </v>
      </c>
      <c r="CV560" s="521"/>
      <c r="CW560" s="336">
        <f t="shared" si="458"/>
        <v>12.818699651509814</v>
      </c>
      <c r="CX560" s="591">
        <v>22.761379278297309</v>
      </c>
      <c r="CY560" s="227"/>
      <c r="CZ560" s="457">
        <v>3.1054357247782058</v>
      </c>
      <c r="DA560" s="457">
        <v>1.0695187165775413</v>
      </c>
      <c r="DB560" s="675" t="str">
        <f t="shared" si="459"/>
        <v xml:space="preserve">  </v>
      </c>
      <c r="DC560" s="519"/>
      <c r="DD560" s="591">
        <v>0.14743166123442544</v>
      </c>
      <c r="DE560" s="28"/>
      <c r="DF560" s="28">
        <v>3.445706965191004E-2</v>
      </c>
      <c r="DG560" s="28">
        <v>1.1867088607594937E-2</v>
      </c>
      <c r="DH560" s="801" t="str">
        <f t="shared" si="463"/>
        <v xml:space="preserve">  </v>
      </c>
      <c r="DI560" s="335"/>
      <c r="DJ560" s="31">
        <f t="shared" si="461"/>
        <v>8.5577040228125387</v>
      </c>
      <c r="DK560" s="550">
        <f t="shared" si="462"/>
        <v>8.6543232617797354</v>
      </c>
      <c r="DL560" s="67"/>
    </row>
    <row r="561" spans="1:120" s="610" customFormat="1" ht="15" x14ac:dyDescent="0.25">
      <c r="A561" s="587" t="s">
        <v>2669</v>
      </c>
      <c r="B561" s="422" t="s">
        <v>1286</v>
      </c>
      <c r="C561" s="426" t="s">
        <v>584</v>
      </c>
      <c r="D561" s="426">
        <v>9</v>
      </c>
      <c r="E561" s="424">
        <v>1801828</v>
      </c>
      <c r="F561" s="442">
        <v>1</v>
      </c>
      <c r="G561" s="426">
        <v>11452500</v>
      </c>
      <c r="H561" s="426" t="s">
        <v>2642</v>
      </c>
      <c r="I561" s="423"/>
      <c r="J561" s="423" t="s">
        <v>2752</v>
      </c>
      <c r="K561" s="423" t="s">
        <v>1737</v>
      </c>
      <c r="L561" s="423" t="s">
        <v>2674</v>
      </c>
      <c r="M561" s="423"/>
      <c r="N561" s="423"/>
      <c r="O561" s="432"/>
      <c r="P561" s="433">
        <v>43143</v>
      </c>
      <c r="Q561" s="434">
        <v>0.5625</v>
      </c>
      <c r="R561" s="425" t="s">
        <v>2641</v>
      </c>
      <c r="S561" s="425" t="s">
        <v>2641</v>
      </c>
      <c r="T561" s="592">
        <v>127.4</v>
      </c>
      <c r="U561" s="592">
        <v>130</v>
      </c>
      <c r="V561" s="606">
        <v>2.5999999999999943</v>
      </c>
      <c r="W561" s="592">
        <v>726</v>
      </c>
      <c r="X561" s="592">
        <v>3.5812672176308462</v>
      </c>
      <c r="Y561" s="352" t="str">
        <f t="shared" si="443"/>
        <v xml:space="preserve">  </v>
      </c>
      <c r="Z561" s="425" t="s">
        <v>2641</v>
      </c>
      <c r="AA561" s="592">
        <v>126.3</v>
      </c>
      <c r="AB561" s="592">
        <v>129.20000000000002</v>
      </c>
      <c r="AC561" s="592">
        <v>2.9000000000000199</v>
      </c>
      <c r="AD561" s="592">
        <v>728</v>
      </c>
      <c r="AE561" s="592">
        <v>3.9835164835165111</v>
      </c>
      <c r="AF561" s="352" t="str">
        <f t="shared" si="444"/>
        <v xml:space="preserve">  </v>
      </c>
      <c r="AG561" s="425" t="s">
        <v>2641</v>
      </c>
      <c r="AH561" s="592">
        <v>128.19999999999999</v>
      </c>
      <c r="AI561" s="592">
        <v>131.1</v>
      </c>
      <c r="AJ561" s="592">
        <v>2.9000000000000057</v>
      </c>
      <c r="AK561" s="592">
        <v>730</v>
      </c>
      <c r="AL561" s="592">
        <v>3.9726027397260353</v>
      </c>
      <c r="AM561" s="352" t="str">
        <f t="shared" si="442"/>
        <v xml:space="preserve">  </v>
      </c>
      <c r="AN561" s="592">
        <v>3.8457954802911307</v>
      </c>
      <c r="AO561" s="592">
        <v>0.22915317750455141</v>
      </c>
      <c r="AP561" s="592">
        <v>5.9585378026187774</v>
      </c>
      <c r="AQ561" s="607">
        <v>3</v>
      </c>
      <c r="AR561" s="354" t="str">
        <f t="shared" si="445"/>
        <v xml:space="preserve">  </v>
      </c>
      <c r="AS561" s="608"/>
      <c r="AT561" s="736" t="s">
        <v>178</v>
      </c>
      <c r="AU561" s="736" t="s">
        <v>178</v>
      </c>
      <c r="AV561" s="736" t="s">
        <v>178</v>
      </c>
      <c r="AW561" s="737" t="s">
        <v>2720</v>
      </c>
      <c r="AX561" s="737" t="s">
        <v>2720</v>
      </c>
      <c r="AY561" s="435"/>
      <c r="AZ561" s="589"/>
      <c r="BA561" s="736" t="s">
        <v>178</v>
      </c>
      <c r="BB561" s="736" t="s">
        <v>178</v>
      </c>
      <c r="BC561" s="736" t="s">
        <v>178</v>
      </c>
      <c r="BD561" s="737" t="s">
        <v>2720</v>
      </c>
      <c r="BE561" s="737" t="s">
        <v>2720</v>
      </c>
      <c r="BF561" s="435"/>
      <c r="BG561" s="738"/>
      <c r="BH561" s="865" t="s">
        <v>178</v>
      </c>
      <c r="BI561" s="427" t="s">
        <v>2641</v>
      </c>
      <c r="BJ561" s="459">
        <v>0.64645930163005216</v>
      </c>
      <c r="BK561" s="593"/>
      <c r="BL561" s="593">
        <v>0.20352498252156698</v>
      </c>
      <c r="BM561" s="593">
        <v>0.45091661608297784</v>
      </c>
      <c r="BN561" s="321" t="str">
        <f t="shared" si="452"/>
        <v xml:space="preserve">  </v>
      </c>
      <c r="BO561" s="609"/>
      <c r="BP561" s="422" t="s">
        <v>2641</v>
      </c>
      <c r="BQ561" s="734">
        <v>2.7454662503403886E-2</v>
      </c>
      <c r="BR561" s="734"/>
      <c r="BS561" s="509">
        <v>2.9223350691757965E-3</v>
      </c>
      <c r="BT561" s="509">
        <v>7.7839240454124509E-3</v>
      </c>
      <c r="BU561" s="321" t="str">
        <f t="shared" si="456"/>
        <v xml:space="preserve">  </v>
      </c>
      <c r="BV561" s="609"/>
      <c r="BW561" s="321">
        <f t="shared" si="457"/>
        <v>4.2469282187102486</v>
      </c>
      <c r="BX561" s="769"/>
      <c r="BY561" s="607">
        <v>171.90181956511518</v>
      </c>
      <c r="BZ561" s="592">
        <v>0.13607890538148126</v>
      </c>
      <c r="CA561" s="592">
        <v>8.1901401417129573</v>
      </c>
      <c r="CB561" s="592">
        <v>16.305587412414738</v>
      </c>
      <c r="CC561" s="592"/>
      <c r="CD561" s="608"/>
      <c r="CE561" s="592">
        <v>0.61562635105963981</v>
      </c>
      <c r="CF561" s="592">
        <v>4.8733492285379931E-4</v>
      </c>
      <c r="CG561" s="592">
        <v>0.16835230165311599</v>
      </c>
      <c r="CH561" s="592">
        <v>0.33516925512729578</v>
      </c>
      <c r="CI561" s="592"/>
      <c r="CJ561" s="984"/>
      <c r="CK561" s="483">
        <v>5.9336004724081448</v>
      </c>
      <c r="CL561" s="593"/>
      <c r="CM561" s="593"/>
      <c r="CN561" s="593"/>
      <c r="CO561" s="321" t="str">
        <f t="shared" si="446"/>
        <v xml:space="preserve">  </v>
      </c>
      <c r="CP561" s="608"/>
      <c r="CQ561" s="593">
        <v>2.3636595288439151E-2</v>
      </c>
      <c r="CR561" s="593"/>
      <c r="CS561" s="592"/>
      <c r="CT561" s="592"/>
      <c r="CU561" s="321" t="str">
        <f t="shared" si="450"/>
        <v xml:space="preserve">  </v>
      </c>
      <c r="CV561" s="609"/>
      <c r="CW561" s="769">
        <f t="shared" si="458"/>
        <v>3.4517380254724643</v>
      </c>
      <c r="CX561" s="593">
        <v>11.024075793160868</v>
      </c>
      <c r="CY561" s="459"/>
      <c r="CZ561" s="458">
        <v>3.1054357247782058</v>
      </c>
      <c r="DA561" s="458">
        <v>1.0695187165775413</v>
      </c>
      <c r="DB561" s="935" t="str">
        <f t="shared" si="459"/>
        <v xml:space="preserve">  </v>
      </c>
      <c r="DC561" s="589"/>
      <c r="DD561" s="593">
        <v>4.3794273698858334E-2</v>
      </c>
      <c r="DE561" s="483"/>
      <c r="DF561" s="483">
        <v>3.445706965191004E-2</v>
      </c>
      <c r="DG561" s="483">
        <v>1.1867088607594937E-2</v>
      </c>
      <c r="DH561" s="979" t="str">
        <f t="shared" si="463"/>
        <v xml:space="preserve">  </v>
      </c>
      <c r="DI561" s="946"/>
      <c r="DJ561" s="321">
        <f t="shared" si="461"/>
        <v>6.4130070414903466</v>
      </c>
      <c r="DK561" s="960">
        <f t="shared" si="462"/>
        <v>7.1137750395963302</v>
      </c>
      <c r="DL561" s="427"/>
    </row>
    <row r="562" spans="1:120" s="13" customFormat="1" ht="15" x14ac:dyDescent="0.25">
      <c r="A562" s="536" t="s">
        <v>2675</v>
      </c>
      <c r="B562" s="417" t="s">
        <v>1288</v>
      </c>
      <c r="C562" s="420" t="s">
        <v>584</v>
      </c>
      <c r="D562" s="420">
        <v>9</v>
      </c>
      <c r="E562" s="213">
        <v>1802127</v>
      </c>
      <c r="F562" s="444">
        <v>1</v>
      </c>
      <c r="G562" s="420">
        <v>11451800</v>
      </c>
      <c r="H562" s="420">
        <v>201803021000</v>
      </c>
      <c r="I562" s="419"/>
      <c r="J562" s="419" t="s">
        <v>2753</v>
      </c>
      <c r="K562" s="419" t="s">
        <v>1655</v>
      </c>
      <c r="L562" s="419" t="s">
        <v>1656</v>
      </c>
      <c r="M562" s="419"/>
      <c r="N562" s="419"/>
      <c r="O562" s="104"/>
      <c r="P562" s="101">
        <v>43161</v>
      </c>
      <c r="Q562" s="162">
        <v>0.41666666666666669</v>
      </c>
      <c r="R562" s="421" t="s">
        <v>2670</v>
      </c>
      <c r="S562" s="421" t="s">
        <v>2670</v>
      </c>
      <c r="T562" s="13">
        <v>126.6</v>
      </c>
      <c r="U562" s="13">
        <v>136.9</v>
      </c>
      <c r="V562" s="13">
        <f>U562-T562</f>
        <v>10.300000000000011</v>
      </c>
      <c r="W562" s="13">
        <v>740</v>
      </c>
      <c r="X562" s="590">
        <v>13.918918918918935</v>
      </c>
      <c r="Y562" s="281" t="str">
        <f t="shared" si="443"/>
        <v xml:space="preserve">  </v>
      </c>
      <c r="Z562" s="421" t="s">
        <v>2670</v>
      </c>
      <c r="AA562" s="590">
        <v>128.69999999999999</v>
      </c>
      <c r="AB562" s="590">
        <v>139.19999999999999</v>
      </c>
      <c r="AC562" s="590">
        <v>10.5</v>
      </c>
      <c r="AD562" s="590">
        <v>738</v>
      </c>
      <c r="AE562" s="590">
        <v>14.227642276422765</v>
      </c>
      <c r="AF562" s="281" t="str">
        <f t="shared" si="444"/>
        <v xml:space="preserve">  </v>
      </c>
      <c r="AG562" s="421" t="s">
        <v>2670</v>
      </c>
      <c r="AH562" s="590">
        <v>127.6</v>
      </c>
      <c r="AI562" s="590">
        <v>138</v>
      </c>
      <c r="AJ562" s="590">
        <v>10.400000000000006</v>
      </c>
      <c r="AK562" s="590">
        <v>744</v>
      </c>
      <c r="AL562" s="590">
        <v>13.978494623655921</v>
      </c>
      <c r="AM562" s="281" t="str">
        <f t="shared" si="442"/>
        <v xml:space="preserve">  </v>
      </c>
      <c r="AN562" s="590">
        <v>14.041685272999208</v>
      </c>
      <c r="AO562" s="590">
        <v>0.16377521634981579</v>
      </c>
      <c r="AP562" s="590">
        <v>1.166350143630833</v>
      </c>
      <c r="AQ562" s="604">
        <v>3</v>
      </c>
      <c r="AR562" s="429" t="str">
        <f t="shared" si="445"/>
        <v xml:space="preserve">  </v>
      </c>
      <c r="AS562" s="611"/>
      <c r="AT562" s="662" t="s">
        <v>178</v>
      </c>
      <c r="AU562" s="662" t="s">
        <v>178</v>
      </c>
      <c r="AV562" s="662" t="s">
        <v>178</v>
      </c>
      <c r="AW562" s="661" t="s">
        <v>2720</v>
      </c>
      <c r="AX562" s="661" t="s">
        <v>2720</v>
      </c>
      <c r="AY562" s="10"/>
      <c r="AZ562" s="519"/>
      <c r="BA562" s="662" t="s">
        <v>178</v>
      </c>
      <c r="BB562" s="662" t="s">
        <v>178</v>
      </c>
      <c r="BC562" s="662" t="s">
        <v>178</v>
      </c>
      <c r="BD562" s="661" t="s">
        <v>2720</v>
      </c>
      <c r="BE562" s="661" t="s">
        <v>2720</v>
      </c>
      <c r="BF562" s="720"/>
      <c r="BG562" s="718"/>
      <c r="BH562" s="852" t="s">
        <v>178</v>
      </c>
      <c r="BI562" s="67" t="s">
        <v>2670</v>
      </c>
      <c r="BJ562" s="227">
        <v>2.2625193038354072</v>
      </c>
      <c r="BK562" s="28"/>
      <c r="BL562" s="28">
        <v>0.20352498252156698</v>
      </c>
      <c r="BM562" s="28">
        <v>0.44068138883638036</v>
      </c>
      <c r="BN562" s="31" t="str">
        <f t="shared" si="452"/>
        <v xml:space="preserve">  </v>
      </c>
      <c r="BO562" s="521"/>
      <c r="BP562" s="417" t="s">
        <v>2670</v>
      </c>
      <c r="BQ562" s="716">
        <v>7.9957262585245159E-2</v>
      </c>
      <c r="BR562" s="716">
        <v>3.1226847625617782E-4</v>
      </c>
      <c r="BS562" s="715">
        <v>1.7612246399210097E-3</v>
      </c>
      <c r="BT562" s="715">
        <v>8.3016664412427672E-3</v>
      </c>
      <c r="BU562" s="31" t="str">
        <f t="shared" si="456"/>
        <v xml:space="preserve">  </v>
      </c>
      <c r="BV562" s="521"/>
      <c r="BW562" s="31">
        <f t="shared" si="457"/>
        <v>3.5339925033878012</v>
      </c>
      <c r="BX562" s="336"/>
      <c r="BY562" s="33">
        <v>224.87641209261554</v>
      </c>
      <c r="BZ562" s="31"/>
      <c r="CA562" s="590">
        <v>2.6862769432194389</v>
      </c>
      <c r="CB562" s="590">
        <v>5.5836013050886537</v>
      </c>
      <c r="CC562" s="799"/>
      <c r="CD562" s="808"/>
      <c r="CE562" s="590">
        <v>3.1300365466945168</v>
      </c>
      <c r="CF562" s="31"/>
      <c r="CG562" s="31">
        <v>0.33351082756504208</v>
      </c>
      <c r="CH562" s="31">
        <v>0.69322394206368521</v>
      </c>
      <c r="CI562" s="237"/>
      <c r="CJ562" s="443"/>
      <c r="CK562" s="28">
        <v>14.2</v>
      </c>
      <c r="CL562" s="227"/>
      <c r="CM562" s="227"/>
      <c r="CN562" s="227"/>
      <c r="CO562" s="31" t="str">
        <f t="shared" si="446"/>
        <v xml:space="preserve">  </v>
      </c>
      <c r="CP562" s="881"/>
      <c r="CQ562" s="28">
        <v>0.20200000000000001</v>
      </c>
      <c r="CR562" s="668"/>
      <c r="CS562" s="230"/>
      <c r="CT562" s="230"/>
      <c r="CU562" s="31" t="str">
        <f t="shared" si="450"/>
        <v xml:space="preserve">  </v>
      </c>
      <c r="CV562" s="521"/>
      <c r="CW562" s="336">
        <f t="shared" si="458"/>
        <v>6.3145795807840077</v>
      </c>
      <c r="CX562" s="913">
        <v>17.29</v>
      </c>
      <c r="CY562" s="28"/>
      <c r="CZ562" s="457">
        <v>4.1379462789061243</v>
      </c>
      <c r="DA562" s="457">
        <v>1.3840830449826986</v>
      </c>
      <c r="DB562" s="675" t="str">
        <f t="shared" si="459"/>
        <v xml:space="preserve">  </v>
      </c>
      <c r="DC562" s="808"/>
      <c r="DD562" s="28">
        <v>0.24</v>
      </c>
      <c r="DE562" s="28"/>
      <c r="DF562" s="28">
        <v>4.1322269336692127E-2</v>
      </c>
      <c r="DG562" s="28">
        <v>1.3821700069108499E-2</v>
      </c>
      <c r="DH562" s="801" t="str">
        <f t="shared" si="460"/>
        <v xml:space="preserve">  </v>
      </c>
      <c r="DI562" s="335"/>
      <c r="DJ562" s="31">
        <f t="shared" si="461"/>
        <v>7.6886676726588377</v>
      </c>
      <c r="DK562" s="550">
        <f t="shared" si="462"/>
        <v>7.6676421000084689</v>
      </c>
      <c r="DL562" s="420"/>
      <c r="DM562" s="707"/>
      <c r="DN562" s="419"/>
      <c r="DO562" s="419"/>
      <c r="DP562" s="419"/>
    </row>
    <row r="563" spans="1:120" s="13" customFormat="1" ht="15" x14ac:dyDescent="0.25">
      <c r="A563" s="536" t="s">
        <v>2676</v>
      </c>
      <c r="B563" s="417" t="s">
        <v>1289</v>
      </c>
      <c r="C563" s="420" t="s">
        <v>584</v>
      </c>
      <c r="D563" s="420">
        <v>7</v>
      </c>
      <c r="E563" s="213">
        <v>1802224</v>
      </c>
      <c r="F563" s="444">
        <v>1</v>
      </c>
      <c r="G563" s="420">
        <v>11451800</v>
      </c>
      <c r="H563" s="420">
        <v>201803071130</v>
      </c>
      <c r="I563" s="419"/>
      <c r="J563" s="419" t="s">
        <v>2754</v>
      </c>
      <c r="K563" s="419" t="s">
        <v>1655</v>
      </c>
      <c r="L563" s="419" t="s">
        <v>1656</v>
      </c>
      <c r="M563" s="419"/>
      <c r="N563" s="419"/>
      <c r="O563" s="104"/>
      <c r="P563" s="101">
        <v>43166</v>
      </c>
      <c r="Q563" s="162">
        <v>0.47916666666666669</v>
      </c>
      <c r="R563" s="421" t="s">
        <v>2671</v>
      </c>
      <c r="S563" s="421" t="s">
        <v>2671</v>
      </c>
      <c r="T563" s="13">
        <v>129.5</v>
      </c>
      <c r="U563" s="13">
        <v>135.69999999999999</v>
      </c>
      <c r="V563" s="13">
        <f t="shared" ref="V563:V564" si="464">U563-T563</f>
        <v>6.1999999999999886</v>
      </c>
      <c r="W563" s="13">
        <v>726</v>
      </c>
      <c r="X563" s="590">
        <v>8.5399449035812527</v>
      </c>
      <c r="Y563" s="281" t="str">
        <f t="shared" si="443"/>
        <v xml:space="preserve">  </v>
      </c>
      <c r="Z563" s="421" t="s">
        <v>2671</v>
      </c>
      <c r="AA563" s="590">
        <v>128.5</v>
      </c>
      <c r="AB563" s="590">
        <v>134.69999999999999</v>
      </c>
      <c r="AC563" s="590">
        <v>6.1999999999999886</v>
      </c>
      <c r="AD563" s="590">
        <v>732</v>
      </c>
      <c r="AE563" s="590">
        <v>8.4699453551912409</v>
      </c>
      <c r="AF563" s="281" t="str">
        <f t="shared" si="444"/>
        <v xml:space="preserve">  </v>
      </c>
      <c r="AG563" s="421" t="s">
        <v>2671</v>
      </c>
      <c r="AH563" s="590">
        <v>127.2</v>
      </c>
      <c r="AI563" s="590">
        <v>133.30000000000001</v>
      </c>
      <c r="AJ563" s="590">
        <v>6.1000000000000085</v>
      </c>
      <c r="AK563" s="590">
        <v>736</v>
      </c>
      <c r="AL563" s="590">
        <v>8.2880434782608816</v>
      </c>
      <c r="AM563" s="281" t="str">
        <f t="shared" si="442"/>
        <v xml:space="preserve">  </v>
      </c>
      <c r="AN563" s="590">
        <v>8.4326445790111251</v>
      </c>
      <c r="AO563" s="590">
        <v>0.13002727770486447</v>
      </c>
      <c r="AP563" s="590">
        <v>1.5419513592272429</v>
      </c>
      <c r="AQ563" s="604">
        <v>3</v>
      </c>
      <c r="AR563" s="429" t="str">
        <f t="shared" si="445"/>
        <v xml:space="preserve">  </v>
      </c>
      <c r="AS563" s="611"/>
      <c r="AT563" s="662" t="s">
        <v>178</v>
      </c>
      <c r="AU563" s="662" t="s">
        <v>178</v>
      </c>
      <c r="AV563" s="662" t="s">
        <v>178</v>
      </c>
      <c r="AW563" s="661" t="s">
        <v>2720</v>
      </c>
      <c r="AX563" s="661" t="s">
        <v>2720</v>
      </c>
      <c r="AY563" s="10"/>
      <c r="AZ563" s="519"/>
      <c r="BA563" s="662" t="s">
        <v>178</v>
      </c>
      <c r="BB563" s="662" t="s">
        <v>178</v>
      </c>
      <c r="BC563" s="662" t="s">
        <v>178</v>
      </c>
      <c r="BD563" s="661" t="s">
        <v>2720</v>
      </c>
      <c r="BE563" s="661" t="s">
        <v>2720</v>
      </c>
      <c r="BF563" s="720"/>
      <c r="BG563" s="718"/>
      <c r="BH563" s="852" t="s">
        <v>178</v>
      </c>
      <c r="BI563" s="67" t="s">
        <v>2671</v>
      </c>
      <c r="BJ563" s="227">
        <v>2.9472395571226779</v>
      </c>
      <c r="BK563" s="28"/>
      <c r="BL563" s="28">
        <v>0.20352498252156698</v>
      </c>
      <c r="BM563" s="28">
        <v>0.44068138883638036</v>
      </c>
      <c r="BN563" s="31" t="str">
        <f t="shared" si="452"/>
        <v xml:space="preserve">  </v>
      </c>
      <c r="BO563" s="521"/>
      <c r="BP563" s="199" t="s">
        <v>2671</v>
      </c>
      <c r="BQ563" s="716">
        <v>6.7605158759472539E-2</v>
      </c>
      <c r="BR563" s="716"/>
      <c r="BS563" s="715">
        <v>1.7612246399210097E-3</v>
      </c>
      <c r="BT563" s="715">
        <v>8.3016664412427672E-3</v>
      </c>
      <c r="BU563" s="31" t="str">
        <f t="shared" si="456"/>
        <v xml:space="preserve">  </v>
      </c>
      <c r="BV563" s="521"/>
      <c r="BW563" s="31">
        <f t="shared" si="457"/>
        <v>2.2938467487683254</v>
      </c>
      <c r="BX563" s="336"/>
      <c r="BY563" s="33">
        <v>280.94101116852408</v>
      </c>
      <c r="BZ563" s="31"/>
      <c r="CA563" s="590">
        <v>2.6862769432194389</v>
      </c>
      <c r="CB563" s="590">
        <v>5.5836013050886537</v>
      </c>
      <c r="CC563" s="799"/>
      <c r="CD563" s="808"/>
      <c r="CE563" s="590">
        <v>2.3992207565356005</v>
      </c>
      <c r="CF563" s="31"/>
      <c r="CG563" s="31">
        <v>0.33351082756504208</v>
      </c>
      <c r="CH563" s="31">
        <v>0.69322394206368521</v>
      </c>
      <c r="CI563" s="237"/>
      <c r="CJ563" s="443"/>
      <c r="CK563" s="28">
        <v>15.62</v>
      </c>
      <c r="CL563" s="227"/>
      <c r="CM563" s="227"/>
      <c r="CN563" s="227"/>
      <c r="CO563" s="31" t="str">
        <f t="shared" si="446"/>
        <v xml:space="preserve">  </v>
      </c>
      <c r="CP563" s="521"/>
      <c r="CQ563" s="28">
        <v>0.13200000000000001</v>
      </c>
      <c r="CR563" s="668"/>
      <c r="CS563" s="230"/>
      <c r="CT563" s="230"/>
      <c r="CU563" s="31" t="str">
        <f t="shared" si="450"/>
        <v xml:space="preserve">  </v>
      </c>
      <c r="CV563" s="521"/>
      <c r="CW563" s="336">
        <f t="shared" si="458"/>
        <v>5.5598860184319099</v>
      </c>
      <c r="CX563" s="913">
        <v>16.010000000000002</v>
      </c>
      <c r="CY563" s="28"/>
      <c r="CZ563" s="457">
        <v>4.1379462789061243</v>
      </c>
      <c r="DA563" s="457">
        <v>1.3840830449826986</v>
      </c>
      <c r="DB563" s="675" t="str">
        <f t="shared" si="459"/>
        <v xml:space="preserve">  </v>
      </c>
      <c r="DC563" s="808"/>
      <c r="DD563" s="28">
        <v>0.13</v>
      </c>
      <c r="DE563" s="28"/>
      <c r="DF563" s="28">
        <v>4.1322269336692127E-2</v>
      </c>
      <c r="DG563" s="28">
        <v>1.3821700069108499E-2</v>
      </c>
      <c r="DH563" s="801" t="str">
        <f t="shared" si="460"/>
        <v xml:space="preserve">  </v>
      </c>
      <c r="DI563" s="335"/>
      <c r="DJ563" s="31">
        <f t="shared" si="461"/>
        <v>5.6987051955886612</v>
      </c>
      <c r="DK563" s="550">
        <f t="shared" si="462"/>
        <v>5.4184259470860834</v>
      </c>
      <c r="DL563" s="420"/>
      <c r="DM563" s="707"/>
      <c r="DN563" s="419"/>
      <c r="DO563" s="419"/>
      <c r="DP563" s="419"/>
    </row>
    <row r="564" spans="1:120" s="13" customFormat="1" ht="15" x14ac:dyDescent="0.25">
      <c r="A564" s="536" t="s">
        <v>2677</v>
      </c>
      <c r="B564" s="417" t="s">
        <v>1289</v>
      </c>
      <c r="C564" s="420" t="s">
        <v>585</v>
      </c>
      <c r="D564" s="420">
        <v>7</v>
      </c>
      <c r="E564" s="213">
        <v>1800361</v>
      </c>
      <c r="F564" s="444">
        <v>4</v>
      </c>
      <c r="G564" s="420">
        <v>11451800</v>
      </c>
      <c r="H564" s="420">
        <v>201803071131</v>
      </c>
      <c r="I564" s="419"/>
      <c r="J564" s="419" t="s">
        <v>2755</v>
      </c>
      <c r="K564" s="419" t="s">
        <v>1655</v>
      </c>
      <c r="L564" s="419" t="s">
        <v>1656</v>
      </c>
      <c r="M564" s="419"/>
      <c r="N564" s="419"/>
      <c r="O564" s="104" t="s">
        <v>40</v>
      </c>
      <c r="P564" s="101">
        <v>43166</v>
      </c>
      <c r="Q564" s="162">
        <v>0.47986111111111113</v>
      </c>
      <c r="R564" s="421" t="s">
        <v>2672</v>
      </c>
      <c r="S564" s="421" t="s">
        <v>2672</v>
      </c>
      <c r="T564" s="13">
        <v>127.4</v>
      </c>
      <c r="U564" s="13">
        <v>133</v>
      </c>
      <c r="V564" s="13">
        <f t="shared" si="464"/>
        <v>5.5999999999999943</v>
      </c>
      <c r="W564" s="13">
        <v>682</v>
      </c>
      <c r="X564" s="590">
        <v>8.2111436950146537</v>
      </c>
      <c r="Y564" s="281" t="str">
        <f t="shared" si="443"/>
        <v xml:space="preserve">  </v>
      </c>
      <c r="Z564" s="421" t="s">
        <v>2672</v>
      </c>
      <c r="AA564" s="590">
        <v>130</v>
      </c>
      <c r="AB564" s="590">
        <v>135.69999999999999</v>
      </c>
      <c r="AC564" s="590">
        <v>5.6999999999999886</v>
      </c>
      <c r="AD564" s="590">
        <v>686</v>
      </c>
      <c r="AE564" s="590">
        <v>8.3090379008746176</v>
      </c>
      <c r="AF564" s="281" t="str">
        <f t="shared" si="444"/>
        <v xml:space="preserve">  </v>
      </c>
      <c r="AG564" s="421" t="s">
        <v>2672</v>
      </c>
      <c r="AH564" s="590">
        <v>129.4</v>
      </c>
      <c r="AI564" s="590">
        <v>135.5</v>
      </c>
      <c r="AJ564" s="590">
        <v>6.0999999999999943</v>
      </c>
      <c r="AK564" s="590">
        <v>694</v>
      </c>
      <c r="AL564" s="590">
        <v>8.7896253602305396</v>
      </c>
      <c r="AM564" s="281" t="str">
        <f t="shared" si="442"/>
        <v xml:space="preserve">  </v>
      </c>
      <c r="AN564" s="590">
        <v>8.436602318706603</v>
      </c>
      <c r="AO564" s="590">
        <v>0.30962036394647274</v>
      </c>
      <c r="AP564" s="590">
        <v>3.66996513821621</v>
      </c>
      <c r="AQ564" s="604">
        <v>3</v>
      </c>
      <c r="AR564" s="429" t="str">
        <f t="shared" si="445"/>
        <v xml:space="preserve">  </v>
      </c>
      <c r="AS564" s="611"/>
      <c r="AT564" s="662" t="s">
        <v>178</v>
      </c>
      <c r="AU564" s="662" t="s">
        <v>178</v>
      </c>
      <c r="AV564" s="662" t="s">
        <v>178</v>
      </c>
      <c r="AW564" s="661" t="s">
        <v>2720</v>
      </c>
      <c r="AX564" s="661" t="s">
        <v>2720</v>
      </c>
      <c r="AY564" s="10"/>
      <c r="AZ564" s="519"/>
      <c r="BA564" s="662" t="s">
        <v>178</v>
      </c>
      <c r="BB564" s="662" t="s">
        <v>178</v>
      </c>
      <c r="BC564" s="662" t="s">
        <v>178</v>
      </c>
      <c r="BD564" s="661" t="s">
        <v>2720</v>
      </c>
      <c r="BE564" s="661" t="s">
        <v>2720</v>
      </c>
      <c r="BF564" s="720"/>
      <c r="BG564" s="718"/>
      <c r="BH564" s="852" t="s">
        <v>178</v>
      </c>
      <c r="BI564" s="67" t="s">
        <v>2672</v>
      </c>
      <c r="BJ564" s="227">
        <v>3.0140415330531432</v>
      </c>
      <c r="BK564" s="28"/>
      <c r="BL564" s="28">
        <v>0.20352498252156698</v>
      </c>
      <c r="BM564" s="28">
        <v>0.44068138883638036</v>
      </c>
      <c r="BN564" s="31" t="str">
        <f t="shared" si="452"/>
        <v xml:space="preserve">  </v>
      </c>
      <c r="BO564" s="521"/>
      <c r="BP564" s="199" t="s">
        <v>2672</v>
      </c>
      <c r="BQ564" s="716">
        <v>6.9231270443192078E-2</v>
      </c>
      <c r="BR564" s="716"/>
      <c r="BS564" s="715">
        <v>1.7612246399210097E-3</v>
      </c>
      <c r="BT564" s="715">
        <v>8.3016664412427672E-3</v>
      </c>
      <c r="BU564" s="31" t="str">
        <f t="shared" si="456"/>
        <v xml:space="preserve">  </v>
      </c>
      <c r="BV564" s="521"/>
      <c r="BW564" s="31">
        <f t="shared" si="457"/>
        <v>2.2969580771855744</v>
      </c>
      <c r="BX564" s="336"/>
      <c r="BY564" s="33">
        <v>277.06586776499381</v>
      </c>
      <c r="BZ564" s="31"/>
      <c r="CA564" s="590">
        <v>2.6862769432194389</v>
      </c>
      <c r="CB564" s="590">
        <v>5.5836013050886537</v>
      </c>
      <c r="CC564" s="799"/>
      <c r="CD564" s="808"/>
      <c r="CE564" s="590">
        <v>2.2750276532022928</v>
      </c>
      <c r="CF564" s="31"/>
      <c r="CG564" s="31">
        <v>0.33351082756504208</v>
      </c>
      <c r="CH564" s="31">
        <v>0.69322394206368521</v>
      </c>
      <c r="CI564" s="237"/>
      <c r="CJ564" s="443"/>
      <c r="CK564" s="28">
        <v>16.07</v>
      </c>
      <c r="CL564" s="227"/>
      <c r="CM564" s="227"/>
      <c r="CN564" s="227"/>
      <c r="CO564" s="31" t="str">
        <f t="shared" si="446"/>
        <v xml:space="preserve">  </v>
      </c>
      <c r="CP564" s="881"/>
      <c r="CQ564" s="28">
        <v>0.13300000000000001</v>
      </c>
      <c r="CR564" s="668"/>
      <c r="CS564" s="230"/>
      <c r="CT564" s="230"/>
      <c r="CU564" s="31" t="str">
        <f t="shared" si="450"/>
        <v xml:space="preserve">  </v>
      </c>
      <c r="CV564" s="521"/>
      <c r="CW564" s="336">
        <f t="shared" si="458"/>
        <v>5.8000648472624245</v>
      </c>
      <c r="CX564" s="913">
        <v>14.98</v>
      </c>
      <c r="CY564" s="28"/>
      <c r="CZ564" s="457">
        <v>4.1379462789061243</v>
      </c>
      <c r="DA564" s="457">
        <v>1.3840830449826986</v>
      </c>
      <c r="DB564" s="675" t="str">
        <f t="shared" si="459"/>
        <v xml:space="preserve">  </v>
      </c>
      <c r="DC564" s="808"/>
      <c r="DD564" s="28">
        <v>0.13</v>
      </c>
      <c r="DE564" s="28"/>
      <c r="DF564" s="28">
        <v>4.1322269336692127E-2</v>
      </c>
      <c r="DG564" s="28">
        <v>1.3821700069108499E-2</v>
      </c>
      <c r="DH564" s="801" t="str">
        <f t="shared" si="460"/>
        <v xml:space="preserve">  </v>
      </c>
      <c r="DI564" s="335"/>
      <c r="DJ564" s="31">
        <f t="shared" si="461"/>
        <v>5.4066565906652846</v>
      </c>
      <c r="DK564" s="550">
        <f t="shared" si="462"/>
        <v>5.7142162565371049</v>
      </c>
      <c r="DL564" s="420"/>
      <c r="DM564" s="707"/>
      <c r="DN564" s="419"/>
      <c r="DO564" s="419"/>
      <c r="DP564" s="419"/>
    </row>
    <row r="565" spans="1:120" s="610" customFormat="1" ht="15" x14ac:dyDescent="0.25">
      <c r="A565" s="587" t="s">
        <v>2678</v>
      </c>
      <c r="B565" s="422" t="s">
        <v>1290</v>
      </c>
      <c r="C565" s="426" t="s">
        <v>584</v>
      </c>
      <c r="D565" s="426">
        <v>9</v>
      </c>
      <c r="E565" s="424">
        <v>1802223</v>
      </c>
      <c r="F565" s="442">
        <v>1</v>
      </c>
      <c r="G565" s="426">
        <v>11452500</v>
      </c>
      <c r="H565" s="426">
        <v>201803071300</v>
      </c>
      <c r="I565" s="423"/>
      <c r="J565" s="423" t="s">
        <v>2756</v>
      </c>
      <c r="K565" s="423" t="s">
        <v>1737</v>
      </c>
      <c r="L565" s="423" t="s">
        <v>2674</v>
      </c>
      <c r="M565" s="423"/>
      <c r="N565" s="423"/>
      <c r="O565" s="432"/>
      <c r="P565" s="433">
        <v>43166</v>
      </c>
      <c r="Q565" s="434">
        <v>0.54166666666666663</v>
      </c>
      <c r="R565" s="425" t="s">
        <v>2673</v>
      </c>
      <c r="S565" s="425" t="s">
        <v>2673</v>
      </c>
      <c r="T565" s="610">
        <v>127.6</v>
      </c>
      <c r="U565" s="610">
        <v>133.70000000000002</v>
      </c>
      <c r="V565" s="610">
        <f>U565-T565</f>
        <v>6.1000000000000227</v>
      </c>
      <c r="W565" s="610">
        <v>730</v>
      </c>
      <c r="X565" s="592">
        <v>8.3561643835616746</v>
      </c>
      <c r="Y565" s="352" t="str">
        <f t="shared" si="443"/>
        <v xml:space="preserve">  </v>
      </c>
      <c r="Z565" s="425" t="s">
        <v>2673</v>
      </c>
      <c r="AA565" s="592">
        <v>128.5</v>
      </c>
      <c r="AB565" s="592">
        <v>134.69999999999999</v>
      </c>
      <c r="AC565" s="592">
        <v>6.1999999999999886</v>
      </c>
      <c r="AD565" s="592">
        <v>724</v>
      </c>
      <c r="AE565" s="592">
        <v>8.5635359116021945</v>
      </c>
      <c r="AF565" s="352" t="str">
        <f t="shared" si="444"/>
        <v xml:space="preserve">  </v>
      </c>
      <c r="AG565" s="425" t="s">
        <v>2673</v>
      </c>
      <c r="AH565" s="592">
        <v>127.8</v>
      </c>
      <c r="AI565" s="592">
        <v>134.1</v>
      </c>
      <c r="AJ565" s="592">
        <v>6.2999999999999972</v>
      </c>
      <c r="AK565" s="592">
        <v>720</v>
      </c>
      <c r="AL565" s="592">
        <v>8.7499999999999964</v>
      </c>
      <c r="AM565" s="352" t="str">
        <f t="shared" si="442"/>
        <v xml:space="preserve">  </v>
      </c>
      <c r="AN565" s="592">
        <v>8.5565667650546224</v>
      </c>
      <c r="AO565" s="592">
        <v>0.19701027878397462</v>
      </c>
      <c r="AP565" s="592">
        <v>2.3024454105655185</v>
      </c>
      <c r="AQ565" s="607">
        <v>3</v>
      </c>
      <c r="AR565" s="354" t="str">
        <f t="shared" si="445"/>
        <v xml:space="preserve">  </v>
      </c>
      <c r="AS565" s="612"/>
      <c r="AT565" s="736" t="s">
        <v>178</v>
      </c>
      <c r="AU565" s="736" t="s">
        <v>178</v>
      </c>
      <c r="AV565" s="736" t="s">
        <v>178</v>
      </c>
      <c r="AW565" s="737" t="s">
        <v>2720</v>
      </c>
      <c r="AX565" s="737" t="s">
        <v>2720</v>
      </c>
      <c r="AY565" s="435"/>
      <c r="AZ565" s="589"/>
      <c r="BA565" s="736" t="s">
        <v>178</v>
      </c>
      <c r="BB565" s="736" t="s">
        <v>178</v>
      </c>
      <c r="BC565" s="736" t="s">
        <v>178</v>
      </c>
      <c r="BD565" s="737" t="s">
        <v>2720</v>
      </c>
      <c r="BE565" s="737" t="s">
        <v>2720</v>
      </c>
      <c r="BF565" s="766"/>
      <c r="BG565" s="767"/>
      <c r="BH565" s="865" t="s">
        <v>178</v>
      </c>
      <c r="BI565" s="427" t="s">
        <v>2673</v>
      </c>
      <c r="BJ565" s="459">
        <v>1.0851344780609535</v>
      </c>
      <c r="BK565" s="593">
        <v>4.1751234956540983E-2</v>
      </c>
      <c r="BL565" s="483">
        <v>0.20352498252156698</v>
      </c>
      <c r="BM565" s="483">
        <v>0.44068138883638036</v>
      </c>
      <c r="BN565" s="321" t="str">
        <f t="shared" si="452"/>
        <v xml:space="preserve">  </v>
      </c>
      <c r="BO565" s="609"/>
      <c r="BP565" s="422" t="s">
        <v>2673</v>
      </c>
      <c r="BQ565" s="734">
        <v>3.3144494233136992E-2</v>
      </c>
      <c r="BR565" s="734"/>
      <c r="BS565" s="509">
        <v>1.7612246399210097E-3</v>
      </c>
      <c r="BT565" s="509">
        <v>8.3016664412427672E-3</v>
      </c>
      <c r="BU565" s="321" t="str">
        <f t="shared" si="456"/>
        <v xml:space="preserve">  </v>
      </c>
      <c r="BV565" s="609"/>
      <c r="BW565" s="321">
        <f t="shared" si="457"/>
        <v>3.0544135223095568</v>
      </c>
      <c r="BX565" s="769"/>
      <c r="BY565" s="322">
        <v>164.46041520776257</v>
      </c>
      <c r="BZ565" s="321"/>
      <c r="CA565" s="590">
        <v>2.6862769432194389</v>
      </c>
      <c r="CB565" s="590">
        <v>5.5836013050886537</v>
      </c>
      <c r="CC565" s="800"/>
      <c r="CD565" s="809"/>
      <c r="CE565" s="592">
        <v>1.3742582640648704</v>
      </c>
      <c r="CF565" s="321"/>
      <c r="CG565" s="31">
        <v>0.33351082756504208</v>
      </c>
      <c r="CH565" s="31">
        <v>0.69322394206368521</v>
      </c>
      <c r="CI565" s="320"/>
      <c r="CJ565" s="987"/>
      <c r="CK565" s="483">
        <v>5.46</v>
      </c>
      <c r="CL565" s="459"/>
      <c r="CM565" s="459"/>
      <c r="CN565" s="459"/>
      <c r="CO565" s="321" t="str">
        <f t="shared" si="446"/>
        <v xml:space="preserve">  </v>
      </c>
      <c r="CP565" s="882"/>
      <c r="CQ565" s="483">
        <v>4.7E-2</v>
      </c>
      <c r="CR565" s="709"/>
      <c r="CS565" s="986"/>
      <c r="CT565" s="986"/>
      <c r="CU565" s="31" t="str">
        <f t="shared" si="450"/>
        <v xml:space="preserve">  </v>
      </c>
      <c r="CV565" s="609"/>
      <c r="CW565" s="769">
        <f t="shared" si="458"/>
        <v>3.3199478385740369</v>
      </c>
      <c r="CX565" s="914">
        <v>9.06</v>
      </c>
      <c r="CY565" s="483"/>
      <c r="CZ565" s="458">
        <v>4.1379462789061243</v>
      </c>
      <c r="DA565" s="458">
        <v>1.3840830449826986</v>
      </c>
      <c r="DB565" s="935" t="str">
        <f t="shared" si="459"/>
        <v xml:space="preserve">  </v>
      </c>
      <c r="DC565" s="809"/>
      <c r="DD565" s="483">
        <v>0.08</v>
      </c>
      <c r="DE565" s="483"/>
      <c r="DF565" s="483">
        <v>4.1322269336692127E-2</v>
      </c>
      <c r="DG565" s="483">
        <v>1.3821700069108499E-2</v>
      </c>
      <c r="DH565" s="979" t="str">
        <f t="shared" si="460"/>
        <v xml:space="preserve">  </v>
      </c>
      <c r="DI565" s="946"/>
      <c r="DJ565" s="321">
        <f t="shared" si="461"/>
        <v>5.5089244354360396</v>
      </c>
      <c r="DK565" s="960">
        <f t="shared" si="462"/>
        <v>5.8213220973014783</v>
      </c>
      <c r="DL565" s="426"/>
      <c r="DM565" s="708"/>
      <c r="DN565" s="423"/>
      <c r="DO565" s="423"/>
      <c r="DP565" s="423"/>
    </row>
    <row r="566" spans="1:120" s="13" customFormat="1" ht="15" x14ac:dyDescent="0.25">
      <c r="A566" s="536" t="s">
        <v>2704</v>
      </c>
      <c r="B566" s="417" t="s">
        <v>1291</v>
      </c>
      <c r="C566" s="420" t="s">
        <v>584</v>
      </c>
      <c r="D566" s="420">
        <v>9</v>
      </c>
      <c r="E566" s="213">
        <v>1803065</v>
      </c>
      <c r="F566" s="444">
        <v>1</v>
      </c>
      <c r="G566" s="420">
        <v>11451800</v>
      </c>
      <c r="H566" s="420" t="s">
        <v>2681</v>
      </c>
      <c r="I566" s="419"/>
      <c r="J566" s="419" t="s">
        <v>2757</v>
      </c>
      <c r="K566" s="419" t="s">
        <v>1655</v>
      </c>
      <c r="L566" s="419" t="s">
        <v>1656</v>
      </c>
      <c r="M566" s="419"/>
      <c r="N566" s="419"/>
      <c r="O566" s="104"/>
      <c r="P566" s="101">
        <v>43181</v>
      </c>
      <c r="Q566" s="162">
        <v>0.3125</v>
      </c>
      <c r="R566" s="421" t="s">
        <v>2680</v>
      </c>
      <c r="S566" s="421" t="s">
        <v>2680</v>
      </c>
      <c r="T566" s="26">
        <v>129</v>
      </c>
      <c r="U566" s="10">
        <v>178.2</v>
      </c>
      <c r="V566" s="10">
        <v>49.199999999999989</v>
      </c>
      <c r="W566" s="10">
        <v>270</v>
      </c>
      <c r="X566" s="590">
        <v>182.22222222222217</v>
      </c>
      <c r="Y566" s="281" t="str">
        <f t="shared" si="443"/>
        <v xml:space="preserve">  </v>
      </c>
      <c r="Z566" s="421" t="s">
        <v>2680</v>
      </c>
      <c r="AA566" s="590">
        <v>127.2</v>
      </c>
      <c r="AB566" s="26">
        <v>181.7</v>
      </c>
      <c r="AC566" s="590">
        <v>54.499999999999986</v>
      </c>
      <c r="AD566" s="590">
        <v>298</v>
      </c>
      <c r="AE566" s="590">
        <v>182.88590604026842</v>
      </c>
      <c r="AF566" s="281" t="str">
        <f t="shared" si="444"/>
        <v xml:space="preserve">  </v>
      </c>
      <c r="AG566" s="421" t="s">
        <v>2680</v>
      </c>
      <c r="AH566" s="590">
        <v>126.4</v>
      </c>
      <c r="AI566" s="26">
        <v>176.1</v>
      </c>
      <c r="AJ566" s="590">
        <v>49.699999999999989</v>
      </c>
      <c r="AK566" s="590">
        <v>272</v>
      </c>
      <c r="AL566" s="590">
        <v>182.72058823529406</v>
      </c>
      <c r="AM566" s="281" t="str">
        <f t="shared" si="442"/>
        <v xml:space="preserve">  </v>
      </c>
      <c r="AN566" s="590">
        <v>182.6095721659282</v>
      </c>
      <c r="AO566" s="590">
        <v>0.34548875282300223</v>
      </c>
      <c r="AP566" s="590">
        <v>0.18919531365479234</v>
      </c>
      <c r="AQ566" s="604">
        <v>3</v>
      </c>
      <c r="AR566" s="429" t="str">
        <f t="shared" si="445"/>
        <v xml:space="preserve">  </v>
      </c>
      <c r="AS566" s="611"/>
      <c r="AT566" s="662" t="s">
        <v>178</v>
      </c>
      <c r="AU566" s="662" t="s">
        <v>178</v>
      </c>
      <c r="AV566" s="662" t="s">
        <v>178</v>
      </c>
      <c r="AW566" s="661" t="s">
        <v>2720</v>
      </c>
      <c r="AX566" s="661" t="s">
        <v>2720</v>
      </c>
      <c r="AY566" s="10"/>
      <c r="AZ566" s="519"/>
      <c r="BA566" s="662" t="s">
        <v>178</v>
      </c>
      <c r="BB566" s="662" t="s">
        <v>178</v>
      </c>
      <c r="BC566" s="662" t="s">
        <v>178</v>
      </c>
      <c r="BD566" s="661" t="s">
        <v>2720</v>
      </c>
      <c r="BE566" s="661" t="s">
        <v>2720</v>
      </c>
      <c r="BF566" s="720"/>
      <c r="BG566" s="718"/>
      <c r="BH566" s="852" t="s">
        <v>178</v>
      </c>
      <c r="BI566" s="67" t="s">
        <v>2680</v>
      </c>
      <c r="BJ566" s="227">
        <v>2.5811872856852363</v>
      </c>
      <c r="BK566" s="28"/>
      <c r="BL566" s="28">
        <v>0.20352498252156698</v>
      </c>
      <c r="BM566" s="28">
        <v>1.0130793166530827</v>
      </c>
      <c r="BN566" s="31" t="str">
        <f t="shared" si="452"/>
        <v xml:space="preserve">  </v>
      </c>
      <c r="BO566" s="521"/>
      <c r="BP566" s="199" t="s">
        <v>2680</v>
      </c>
      <c r="BQ566" s="716">
        <v>0.14121444355329776</v>
      </c>
      <c r="BR566" s="716"/>
      <c r="BS566" s="715">
        <v>1.7612246399210097E-3</v>
      </c>
      <c r="BT566" s="715">
        <v>8.3016664412427672E-3</v>
      </c>
      <c r="BU566" s="31" t="str">
        <f t="shared" si="456"/>
        <v xml:space="preserve">  </v>
      </c>
      <c r="BV566" s="521"/>
      <c r="BW566" s="31">
        <f t="shared" si="457"/>
        <v>5.4709103960199119</v>
      </c>
      <c r="BX566" s="336"/>
      <c r="BY566" s="33">
        <v>165.94431786047937</v>
      </c>
      <c r="BZ566" s="31"/>
      <c r="CA566" s="590">
        <v>2.6862769432194389</v>
      </c>
      <c r="CB566" s="590">
        <v>5.5836013050886537</v>
      </c>
      <c r="CC566" s="799"/>
      <c r="CD566" s="808"/>
      <c r="CE566" s="590">
        <v>30.238742365687344</v>
      </c>
      <c r="CF566" s="457"/>
      <c r="CG566" s="31">
        <v>0.33351082756504208</v>
      </c>
      <c r="CH566" s="31">
        <v>0.69322394206368521</v>
      </c>
      <c r="CI566" s="237"/>
      <c r="CJ566" s="611"/>
      <c r="CK566" s="28">
        <v>8.4564761828002197</v>
      </c>
      <c r="CL566" s="227"/>
      <c r="CM566" s="227"/>
      <c r="CN566" s="227"/>
      <c r="CO566" s="31" t="str">
        <f t="shared" si="446"/>
        <v xml:space="preserve">  </v>
      </c>
      <c r="CP566" s="881"/>
      <c r="CQ566" s="28">
        <v>1.5465703085993689</v>
      </c>
      <c r="CR566" s="28"/>
      <c r="CS566" s="464"/>
      <c r="CT566" s="464"/>
      <c r="CU566" s="31" t="str">
        <f t="shared" si="450"/>
        <v xml:space="preserve">  </v>
      </c>
      <c r="CV566" s="521"/>
      <c r="CW566" s="336">
        <f t="shared" si="458"/>
        <v>5.095972125969479</v>
      </c>
      <c r="CX566" s="913">
        <v>6.8853461114548322</v>
      </c>
      <c r="CY566" s="913"/>
      <c r="CZ566" s="26">
        <v>0.60366808410089356</v>
      </c>
      <c r="DA566" s="26">
        <v>0.20191822311963653</v>
      </c>
      <c r="DB566" s="675" t="str">
        <f t="shared" si="459"/>
        <v xml:space="preserve">  </v>
      </c>
      <c r="DC566" s="931"/>
      <c r="DD566" s="939">
        <v>1.2580944916886216</v>
      </c>
      <c r="DE566" s="28"/>
      <c r="DF566" s="28">
        <v>0.17331398182664787</v>
      </c>
      <c r="DG566" s="28">
        <v>5.7971014492753631E-2</v>
      </c>
      <c r="DH566" s="801" t="str">
        <f t="shared" si="460"/>
        <v xml:space="preserve">  </v>
      </c>
      <c r="DI566" s="335"/>
      <c r="DJ566" s="31">
        <f t="shared" si="461"/>
        <v>4.1491906443243263</v>
      </c>
      <c r="DK566" s="550">
        <f t="shared" si="462"/>
        <v>4.1605384128548044</v>
      </c>
      <c r="DL566" s="420"/>
      <c r="DM566" s="707"/>
      <c r="DN566" s="419"/>
      <c r="DO566" s="419"/>
      <c r="DP566" s="419"/>
    </row>
    <row r="567" spans="1:120" s="13" customFormat="1" ht="15" x14ac:dyDescent="0.25">
      <c r="A567" s="536" t="s">
        <v>2705</v>
      </c>
      <c r="B567" s="417" t="s">
        <v>1292</v>
      </c>
      <c r="C567" s="420" t="s">
        <v>584</v>
      </c>
      <c r="D567" s="420">
        <v>9</v>
      </c>
      <c r="E567" s="213">
        <v>1803069</v>
      </c>
      <c r="F567" s="444">
        <v>1</v>
      </c>
      <c r="G567" s="420">
        <v>11452900</v>
      </c>
      <c r="H567" s="420" t="s">
        <v>2683</v>
      </c>
      <c r="I567" s="419"/>
      <c r="J567" s="419" t="s">
        <v>2758</v>
      </c>
      <c r="K567" s="419" t="s">
        <v>1088</v>
      </c>
      <c r="L567" s="419" t="s">
        <v>729</v>
      </c>
      <c r="M567" s="419"/>
      <c r="N567" s="419"/>
      <c r="O567" s="104"/>
      <c r="P567" s="101">
        <v>43181</v>
      </c>
      <c r="Q567" s="162">
        <v>0.4375</v>
      </c>
      <c r="R567" s="421" t="s">
        <v>2682</v>
      </c>
      <c r="S567" s="421" t="s">
        <v>2682</v>
      </c>
      <c r="T567" s="13">
        <v>127.5</v>
      </c>
      <c r="U567" s="10">
        <v>132.70000000000002</v>
      </c>
      <c r="V567" s="10">
        <v>5.2000000000000171</v>
      </c>
      <c r="W567" s="10">
        <v>288</v>
      </c>
      <c r="X567" s="590">
        <v>18.055555555555618</v>
      </c>
      <c r="Y567" s="281" t="str">
        <f t="shared" si="443"/>
        <v xml:space="preserve">  </v>
      </c>
      <c r="Z567" s="421" t="s">
        <v>2682</v>
      </c>
      <c r="AA567" s="590">
        <v>126.9</v>
      </c>
      <c r="AB567" s="26">
        <v>132.39999999999998</v>
      </c>
      <c r="AC567" s="590">
        <v>5.4999999999999716</v>
      </c>
      <c r="AD567" s="590">
        <v>294</v>
      </c>
      <c r="AE567" s="590">
        <v>18.707482993197182</v>
      </c>
      <c r="AF567" s="281" t="str">
        <f t="shared" si="444"/>
        <v xml:space="preserve">  </v>
      </c>
      <c r="AG567" s="421" t="s">
        <v>2682</v>
      </c>
      <c r="AH567" s="590">
        <v>127.9</v>
      </c>
      <c r="AI567" s="26">
        <v>132.89999999999998</v>
      </c>
      <c r="AJ567" s="590">
        <v>4.9999999999999716</v>
      </c>
      <c r="AK567" s="590">
        <v>290</v>
      </c>
      <c r="AL567" s="590">
        <v>17.24137931034473</v>
      </c>
      <c r="AM567" s="281" t="str">
        <f t="shared" si="442"/>
        <v xml:space="preserve">  </v>
      </c>
      <c r="AN567" s="590">
        <v>18.001472619699175</v>
      </c>
      <c r="AO567" s="590">
        <v>0.73454661198695892</v>
      </c>
      <c r="AP567" s="590">
        <v>4.0804806779148608</v>
      </c>
      <c r="AQ567" s="604">
        <v>3</v>
      </c>
      <c r="AR567" s="429" t="str">
        <f t="shared" si="445"/>
        <v xml:space="preserve">  </v>
      </c>
      <c r="AS567" s="611"/>
      <c r="AT567" s="662" t="s">
        <v>178</v>
      </c>
      <c r="AU567" s="662" t="s">
        <v>178</v>
      </c>
      <c r="AV567" s="662" t="s">
        <v>178</v>
      </c>
      <c r="AW567" s="661" t="s">
        <v>2720</v>
      </c>
      <c r="AX567" s="661" t="s">
        <v>2720</v>
      </c>
      <c r="AY567" s="10"/>
      <c r="AZ567" s="519"/>
      <c r="BA567" s="662" t="s">
        <v>178</v>
      </c>
      <c r="BB567" s="662" t="s">
        <v>178</v>
      </c>
      <c r="BC567" s="662" t="s">
        <v>178</v>
      </c>
      <c r="BD567" s="661" t="s">
        <v>2720</v>
      </c>
      <c r="BE567" s="661" t="s">
        <v>2720</v>
      </c>
      <c r="BF567" s="720"/>
      <c r="BG567" s="718"/>
      <c r="BH567" s="852" t="s">
        <v>178</v>
      </c>
      <c r="BI567" s="67" t="s">
        <v>2682</v>
      </c>
      <c r="BJ567" s="227">
        <v>1.2616904143418346</v>
      </c>
      <c r="BK567" s="28"/>
      <c r="BL567" s="28">
        <v>0.20352498252156698</v>
      </c>
      <c r="BM567" s="28">
        <v>1.0130793166530827</v>
      </c>
      <c r="BN567" s="31" t="str">
        <f t="shared" si="452"/>
        <v xml:space="preserve">  </v>
      </c>
      <c r="BO567" s="521"/>
      <c r="BP567" s="199" t="s">
        <v>2682</v>
      </c>
      <c r="BQ567" s="716">
        <v>4.7494017715314432E-2</v>
      </c>
      <c r="BR567" s="716"/>
      <c r="BS567" s="715">
        <v>1.7612246399210097E-3</v>
      </c>
      <c r="BT567" s="715">
        <v>8.3016664412427672E-3</v>
      </c>
      <c r="BU567" s="31" t="str">
        <f t="shared" si="456"/>
        <v xml:space="preserve">  </v>
      </c>
      <c r="BV567" s="521"/>
      <c r="BW567" s="31">
        <f t="shared" si="457"/>
        <v>3.7643162835702335</v>
      </c>
      <c r="BX567" s="336"/>
      <c r="BY567" s="33">
        <v>274.00730873066226</v>
      </c>
      <c r="BZ567" s="31"/>
      <c r="CA567" s="590">
        <v>2.6862769432194389</v>
      </c>
      <c r="CB567" s="590">
        <v>5.5836013050886537</v>
      </c>
      <c r="CC567" s="799"/>
      <c r="CD567" s="808"/>
      <c r="CE567" s="590">
        <v>4.9473541854147518</v>
      </c>
      <c r="CF567" s="457"/>
      <c r="CG567" s="31">
        <v>0.33351082756504208</v>
      </c>
      <c r="CH567" s="31">
        <v>0.69322394206368521</v>
      </c>
      <c r="CI567" s="237"/>
      <c r="CJ567" s="611"/>
      <c r="CK567" s="28">
        <v>6.6899395720798891</v>
      </c>
      <c r="CL567" s="227"/>
      <c r="CM567" s="227"/>
      <c r="CN567" s="227"/>
      <c r="CO567" s="31" t="str">
        <f t="shared" si="446"/>
        <v xml:space="preserve">  </v>
      </c>
      <c r="CP567" s="881"/>
      <c r="CQ567" s="28">
        <v>0.12515193077020148</v>
      </c>
      <c r="CR567" s="28"/>
      <c r="CS567" s="464"/>
      <c r="CT567" s="464"/>
      <c r="CU567" s="31" t="str">
        <f t="shared" si="450"/>
        <v xml:space="preserve">  </v>
      </c>
      <c r="CV567" s="521"/>
      <c r="CW567" s="336">
        <f t="shared" si="458"/>
        <v>2.4415186598748067</v>
      </c>
      <c r="CX567" s="913">
        <v>6.2914073469730729</v>
      </c>
      <c r="CY567" s="913"/>
      <c r="CZ567" s="911">
        <v>6.3</v>
      </c>
      <c r="DA567" s="911">
        <v>0.19351717464925014</v>
      </c>
      <c r="DB567" s="675" t="str">
        <f t="shared" si="459"/>
        <v>E, &lt;RL</v>
      </c>
      <c r="DC567" s="931"/>
      <c r="DD567" s="939">
        <v>0.10847254046505236</v>
      </c>
      <c r="DE567" s="28"/>
      <c r="DF567" s="28">
        <v>0.19103298316355755</v>
      </c>
      <c r="DG567" s="28">
        <v>6.3897763578274758E-2</v>
      </c>
      <c r="DH567" s="28" t="str">
        <f t="shared" si="460"/>
        <v>E, &lt;RL</v>
      </c>
      <c r="DI567" s="335"/>
      <c r="DJ567" s="31">
        <f t="shared" si="461"/>
        <v>2.2960728223338247</v>
      </c>
      <c r="DK567" s="550">
        <f t="shared" si="462"/>
        <v>2.1925363820694148</v>
      </c>
      <c r="DL567" s="420"/>
      <c r="DM567" s="707"/>
      <c r="DN567" s="419"/>
      <c r="DO567" s="419"/>
      <c r="DP567" s="419"/>
    </row>
    <row r="568" spans="1:120" s="13" customFormat="1" ht="15" x14ac:dyDescent="0.25">
      <c r="A568" s="536" t="s">
        <v>2706</v>
      </c>
      <c r="B568" s="417" t="s">
        <v>1293</v>
      </c>
      <c r="C568" s="420" t="s">
        <v>584</v>
      </c>
      <c r="D568" s="420">
        <v>9</v>
      </c>
      <c r="E568" s="213">
        <v>1803066</v>
      </c>
      <c r="F568" s="442">
        <v>1</v>
      </c>
      <c r="G568" s="420">
        <v>11451800</v>
      </c>
      <c r="H568" s="420" t="s">
        <v>2685</v>
      </c>
      <c r="I568" s="419"/>
      <c r="J568" s="419" t="s">
        <v>2759</v>
      </c>
      <c r="K568" s="419" t="s">
        <v>1655</v>
      </c>
      <c r="L568" s="419" t="s">
        <v>1656</v>
      </c>
      <c r="M568" s="419"/>
      <c r="N568" s="419"/>
      <c r="O568" s="104"/>
      <c r="P568" s="101">
        <v>43181</v>
      </c>
      <c r="Q568" s="162">
        <v>0.75</v>
      </c>
      <c r="R568" s="421" t="s">
        <v>2684</v>
      </c>
      <c r="S568" s="421" t="s">
        <v>2684</v>
      </c>
      <c r="T568" s="13">
        <v>126.9</v>
      </c>
      <c r="U568" s="10">
        <v>247.29999999999998</v>
      </c>
      <c r="V568" s="10">
        <v>120.39999999999998</v>
      </c>
      <c r="W568" s="10">
        <v>102</v>
      </c>
      <c r="X568" s="590">
        <v>1180.392156862745</v>
      </c>
      <c r="Y568" s="281" t="str">
        <f t="shared" si="443"/>
        <v xml:space="preserve">  </v>
      </c>
      <c r="Z568" s="421" t="s">
        <v>2684</v>
      </c>
      <c r="AA568" s="590">
        <v>129</v>
      </c>
      <c r="AB568" s="26">
        <v>256</v>
      </c>
      <c r="AC568" s="590">
        <v>127</v>
      </c>
      <c r="AD568" s="590">
        <v>106</v>
      </c>
      <c r="AE568" s="590">
        <v>1198.1132075471698</v>
      </c>
      <c r="AF568" s="281" t="str">
        <f t="shared" si="444"/>
        <v xml:space="preserve">  </v>
      </c>
      <c r="AG568" s="421" t="s">
        <v>2684</v>
      </c>
      <c r="AH568" s="590">
        <v>127.1</v>
      </c>
      <c r="AI568" s="26">
        <v>252.9</v>
      </c>
      <c r="AJ568" s="590">
        <v>125.80000000000001</v>
      </c>
      <c r="AK568" s="590">
        <v>106</v>
      </c>
      <c r="AL568" s="590">
        <v>1186.7924528301887</v>
      </c>
      <c r="AM568" s="281" t="str">
        <f t="shared" si="442"/>
        <v xml:space="preserve">  </v>
      </c>
      <c r="AN568" s="590">
        <v>1188.4326057467013</v>
      </c>
      <c r="AO568" s="590">
        <v>8.973655082080386</v>
      </c>
      <c r="AP568" s="590">
        <v>0.75508321117142108</v>
      </c>
      <c r="AQ568" s="604">
        <v>3</v>
      </c>
      <c r="AR568" s="429" t="str">
        <f t="shared" si="445"/>
        <v xml:space="preserve">  </v>
      </c>
      <c r="AS568" s="611"/>
      <c r="AT568" s="662" t="s">
        <v>178</v>
      </c>
      <c r="AU568" s="662" t="s">
        <v>178</v>
      </c>
      <c r="AV568" s="662" t="s">
        <v>178</v>
      </c>
      <c r="AW568" s="661" t="s">
        <v>2720</v>
      </c>
      <c r="AX568" s="661" t="s">
        <v>2720</v>
      </c>
      <c r="AY568" s="10"/>
      <c r="AZ568" s="519"/>
      <c r="BA568" s="662" t="s">
        <v>178</v>
      </c>
      <c r="BB568" s="662" t="s">
        <v>178</v>
      </c>
      <c r="BC568" s="662" t="s">
        <v>178</v>
      </c>
      <c r="BD568" s="661" t="s">
        <v>2720</v>
      </c>
      <c r="BE568" s="661" t="s">
        <v>2720</v>
      </c>
      <c r="BF568" s="720"/>
      <c r="BG568" s="718"/>
      <c r="BH568" s="852" t="s">
        <v>178</v>
      </c>
      <c r="BI568" s="67" t="s">
        <v>2684</v>
      </c>
      <c r="BJ568" s="227">
        <v>4.9250419954574909</v>
      </c>
      <c r="BK568" s="28"/>
      <c r="BL568" s="28">
        <v>0.20352498252156698</v>
      </c>
      <c r="BM568" s="28">
        <v>1.0130793166530827</v>
      </c>
      <c r="BN568" s="31" t="str">
        <f t="shared" si="452"/>
        <v xml:space="preserve">  </v>
      </c>
      <c r="BO568" s="521"/>
      <c r="BP568" s="199" t="s">
        <v>2684</v>
      </c>
      <c r="BQ568" s="716">
        <v>0.35459057159779855</v>
      </c>
      <c r="BR568" s="716"/>
      <c r="BS568" s="715">
        <v>1.7612246399210097E-3</v>
      </c>
      <c r="BT568" s="715">
        <v>8.3016664412427672E-3</v>
      </c>
      <c r="BU568" s="31" t="str">
        <f t="shared" si="456"/>
        <v xml:space="preserve">  </v>
      </c>
      <c r="BV568" s="521"/>
      <c r="BW568" s="31">
        <f t="shared" si="457"/>
        <v>7.1997471681428848</v>
      </c>
      <c r="BX568" s="336"/>
      <c r="BY568" s="33">
        <v>348.29610752567282</v>
      </c>
      <c r="BZ568" s="31"/>
      <c r="CA568" s="590">
        <v>2.6862769432194389</v>
      </c>
      <c r="CB568" s="590">
        <v>5.5836013050886537</v>
      </c>
      <c r="CC568" s="799"/>
      <c r="CD568" s="808"/>
      <c r="CE568" s="590">
        <v>411.12599358912752</v>
      </c>
      <c r="CF568" s="457"/>
      <c r="CG568" s="31">
        <v>0.33351082756504208</v>
      </c>
      <c r="CH568" s="31">
        <v>0.69322394206368521</v>
      </c>
      <c r="CI568" s="237"/>
      <c r="CJ568" s="611"/>
      <c r="CK568" s="28">
        <v>9.3036822068100253</v>
      </c>
      <c r="CL568" s="227"/>
      <c r="CM568" s="227"/>
      <c r="CN568" s="227"/>
      <c r="CO568" s="31" t="str">
        <f t="shared" si="446"/>
        <v xml:space="preserve">  </v>
      </c>
      <c r="CP568" s="881"/>
      <c r="CQ568" s="28">
        <v>11.146864530800691</v>
      </c>
      <c r="CR568" s="28"/>
      <c r="CS568" s="464"/>
      <c r="CT568" s="464"/>
      <c r="CU568" s="31" t="str">
        <f t="shared" si="450"/>
        <v xml:space="preserve">  </v>
      </c>
      <c r="CV568" s="521"/>
      <c r="CW568" s="336">
        <f t="shared" si="458"/>
        <v>2.6711990188188519</v>
      </c>
      <c r="CX568" s="915">
        <v>7.4932913802635968</v>
      </c>
      <c r="CY568" s="913"/>
      <c r="CZ568" s="26">
        <v>0.60366808410089356</v>
      </c>
      <c r="DA568" s="26">
        <v>0.20191822311963653</v>
      </c>
      <c r="DB568" s="675" t="s">
        <v>2721</v>
      </c>
      <c r="DC568" s="931"/>
      <c r="DD568" s="939">
        <v>8.8929816569543458</v>
      </c>
      <c r="DE568" s="28"/>
      <c r="DF568" s="28">
        <v>0.17331398182664787</v>
      </c>
      <c r="DG568" s="28">
        <v>5.7971014492753631E-2</v>
      </c>
      <c r="DH568" s="676" t="s">
        <v>2721</v>
      </c>
      <c r="DI568" s="335"/>
      <c r="DJ568" s="31">
        <f t="shared" si="461"/>
        <v>2.1514140463689415</v>
      </c>
      <c r="DK568" s="550">
        <f t="shared" si="462"/>
        <v>2.1630793955202559</v>
      </c>
      <c r="DL568" s="420"/>
      <c r="DM568" s="707"/>
      <c r="DN568" s="419"/>
      <c r="DO568" s="419"/>
      <c r="DP568" s="419"/>
    </row>
    <row r="569" spans="1:120" s="13" customFormat="1" ht="15" x14ac:dyDescent="0.25">
      <c r="A569" s="536" t="s">
        <v>2707</v>
      </c>
      <c r="B569" s="417" t="s">
        <v>1294</v>
      </c>
      <c r="C569" s="420" t="s">
        <v>584</v>
      </c>
      <c r="D569" s="420">
        <v>7</v>
      </c>
      <c r="E569" s="213">
        <v>1803070</v>
      </c>
      <c r="F569" s="444">
        <v>1</v>
      </c>
      <c r="G569" s="420">
        <v>11452500</v>
      </c>
      <c r="H569" s="420" t="s">
        <v>2687</v>
      </c>
      <c r="I569" s="419"/>
      <c r="J569" s="419" t="s">
        <v>2760</v>
      </c>
      <c r="K569" s="419" t="s">
        <v>1737</v>
      </c>
      <c r="L569" s="419" t="s">
        <v>2674</v>
      </c>
      <c r="M569" s="419"/>
      <c r="N569" s="419"/>
      <c r="O569" s="104"/>
      <c r="P569" s="101">
        <v>43182</v>
      </c>
      <c r="Q569" s="162">
        <v>0.375</v>
      </c>
      <c r="R569" s="421" t="s">
        <v>2686</v>
      </c>
      <c r="S569" s="421" t="s">
        <v>2686</v>
      </c>
      <c r="T569" s="13">
        <v>127.5</v>
      </c>
      <c r="U569" s="10">
        <v>180.60000000000002</v>
      </c>
      <c r="V569" s="10">
        <v>53.100000000000023</v>
      </c>
      <c r="W569" s="10">
        <v>114</v>
      </c>
      <c r="X569" s="590">
        <v>465.78947368421069</v>
      </c>
      <c r="Y569" s="281" t="str">
        <f t="shared" si="443"/>
        <v xml:space="preserve">  </v>
      </c>
      <c r="Z569" s="421" t="s">
        <v>2686</v>
      </c>
      <c r="AA569" s="590">
        <v>127</v>
      </c>
      <c r="AB569" s="26">
        <v>181.2</v>
      </c>
      <c r="AC569" s="590">
        <v>54.199999999999989</v>
      </c>
      <c r="AD569" s="590">
        <v>118</v>
      </c>
      <c r="AE569" s="590">
        <v>459.32203389830499</v>
      </c>
      <c r="AF569" s="281" t="str">
        <f t="shared" si="444"/>
        <v xml:space="preserve">  </v>
      </c>
      <c r="AG569" s="421" t="s">
        <v>2686</v>
      </c>
      <c r="AH569" s="590">
        <v>126.4</v>
      </c>
      <c r="AI569" s="26">
        <v>176.2</v>
      </c>
      <c r="AJ569" s="590">
        <v>49.799999999999983</v>
      </c>
      <c r="AK569" s="590">
        <v>108</v>
      </c>
      <c r="AL569" s="590">
        <v>461.11111111111097</v>
      </c>
      <c r="AM569" s="281" t="str">
        <f t="shared" si="442"/>
        <v xml:space="preserve">  </v>
      </c>
      <c r="AN569" s="590">
        <v>462.07420623120896</v>
      </c>
      <c r="AO569" s="590">
        <v>3.3395521412079034</v>
      </c>
      <c r="AP569" s="590">
        <v>0.7227306991329624</v>
      </c>
      <c r="AQ569" s="604">
        <v>3</v>
      </c>
      <c r="AR569" s="429" t="str">
        <f t="shared" si="445"/>
        <v xml:space="preserve">  </v>
      </c>
      <c r="AS569" s="611"/>
      <c r="AT569" s="662" t="s">
        <v>178</v>
      </c>
      <c r="AU569" s="662" t="s">
        <v>178</v>
      </c>
      <c r="AV569" s="662" t="s">
        <v>178</v>
      </c>
      <c r="AW569" s="661" t="s">
        <v>2720</v>
      </c>
      <c r="AX569" s="661" t="s">
        <v>2720</v>
      </c>
      <c r="AY569" s="10"/>
      <c r="AZ569" s="519"/>
      <c r="BA569" s="662" t="s">
        <v>178</v>
      </c>
      <c r="BB569" s="662" t="s">
        <v>178</v>
      </c>
      <c r="BC569" s="662" t="s">
        <v>178</v>
      </c>
      <c r="BD569" s="661" t="s">
        <v>2720</v>
      </c>
      <c r="BE569" s="661" t="s">
        <v>2720</v>
      </c>
      <c r="BF569" s="720"/>
      <c r="BG569" s="718"/>
      <c r="BH569" s="852" t="s">
        <v>178</v>
      </c>
      <c r="BI569" s="67" t="s">
        <v>2686</v>
      </c>
      <c r="BJ569" s="227">
        <v>2.8512184636578577</v>
      </c>
      <c r="BK569" s="28"/>
      <c r="BL569" s="28">
        <v>0.20352498252156698</v>
      </c>
      <c r="BM569" s="28">
        <v>1.0130793166530827</v>
      </c>
      <c r="BN569" s="31" t="str">
        <f t="shared" si="452"/>
        <v xml:space="preserve">  </v>
      </c>
      <c r="BO569" s="521"/>
      <c r="BP569" s="199" t="s">
        <v>2686</v>
      </c>
      <c r="BQ569" s="716">
        <v>7.9990219341697338E-2</v>
      </c>
      <c r="BR569" s="716"/>
      <c r="BS569" s="715">
        <v>1.7612246399210097E-3</v>
      </c>
      <c r="BT569" s="715">
        <v>8.3016664412427672E-3</v>
      </c>
      <c r="BU569" s="31" t="str">
        <f t="shared" si="456"/>
        <v xml:space="preserve">  </v>
      </c>
      <c r="BV569" s="521"/>
      <c r="BW569" s="31">
        <f t="shared" si="457"/>
        <v>2.8054749350590642</v>
      </c>
      <c r="BX569" s="336"/>
      <c r="BY569" s="33">
        <v>149.87609630133861</v>
      </c>
      <c r="BZ569" s="31"/>
      <c r="CA569" s="590">
        <v>2.6862769432194389</v>
      </c>
      <c r="CB569" s="590">
        <v>5.5836013050886537</v>
      </c>
      <c r="CC569" s="799"/>
      <c r="CD569" s="808"/>
      <c r="CE569" s="590">
        <v>69.810708014044593</v>
      </c>
      <c r="CF569" s="457"/>
      <c r="CG569" s="31">
        <v>0.33351082756504208</v>
      </c>
      <c r="CH569" s="31">
        <v>0.69322394206368521</v>
      </c>
      <c r="CI569" s="237"/>
      <c r="CJ569" s="611"/>
      <c r="CK569" s="28">
        <v>2.8366408487880923</v>
      </c>
      <c r="CL569" s="227"/>
      <c r="CM569" s="227"/>
      <c r="CN569" s="227"/>
      <c r="CO569" s="31" t="str">
        <f t="shared" si="446"/>
        <v xml:space="preserve">  </v>
      </c>
      <c r="CP569" s="881"/>
      <c r="CQ569" s="28">
        <v>1.302931644104361</v>
      </c>
      <c r="CR569" s="28"/>
      <c r="CS569" s="464"/>
      <c r="CT569" s="464"/>
      <c r="CU569" s="31" t="str">
        <f t="shared" si="450"/>
        <v xml:space="preserve">  </v>
      </c>
      <c r="CV569" s="521"/>
      <c r="CW569" s="336">
        <f t="shared" si="458"/>
        <v>1.8926572807746376</v>
      </c>
      <c r="CX569" s="913">
        <v>5.7185195397030535</v>
      </c>
      <c r="CY569" s="913"/>
      <c r="CZ569" s="911">
        <v>0.57855175355775046</v>
      </c>
      <c r="DA569" s="911">
        <v>0.19351717464925014</v>
      </c>
      <c r="DB569" s="675" t="str">
        <f t="shared" si="459"/>
        <v xml:space="preserve">  </v>
      </c>
      <c r="DC569" s="931"/>
      <c r="DD569" s="939">
        <v>2.6368728988630741</v>
      </c>
      <c r="DE569" s="28"/>
      <c r="DF569" s="28">
        <v>0.19103298316355755</v>
      </c>
      <c r="DG569" s="28">
        <v>6.3897763578274758E-2</v>
      </c>
      <c r="DH569" s="801" t="str">
        <f t="shared" si="460"/>
        <v xml:space="preserve">  </v>
      </c>
      <c r="DI569" s="335"/>
      <c r="DJ569" s="31">
        <f t="shared" si="461"/>
        <v>3.8154980552772639</v>
      </c>
      <c r="DK569" s="550">
        <f t="shared" si="462"/>
        <v>3.777175413165248</v>
      </c>
      <c r="DL569" s="420"/>
      <c r="DM569" s="707"/>
      <c r="DN569" s="419"/>
      <c r="DO569" s="419"/>
      <c r="DP569" s="419"/>
    </row>
    <row r="570" spans="1:120" s="13" customFormat="1" ht="15" x14ac:dyDescent="0.25">
      <c r="A570" s="536" t="s">
        <v>2708</v>
      </c>
      <c r="B570" s="417" t="s">
        <v>1294</v>
      </c>
      <c r="C570" s="420" t="s">
        <v>585</v>
      </c>
      <c r="D570" s="420">
        <v>7</v>
      </c>
      <c r="E570" s="213">
        <v>1800473</v>
      </c>
      <c r="F570" s="444">
        <v>4</v>
      </c>
      <c r="G570" s="420">
        <v>11452500</v>
      </c>
      <c r="H570" s="420" t="s">
        <v>2689</v>
      </c>
      <c r="I570" s="419"/>
      <c r="J570" s="419" t="s">
        <v>2761</v>
      </c>
      <c r="K570" s="419" t="s">
        <v>1737</v>
      </c>
      <c r="L570" s="419" t="s">
        <v>2674</v>
      </c>
      <c r="M570" s="419"/>
      <c r="N570" s="419"/>
      <c r="O570" s="104" t="s">
        <v>40</v>
      </c>
      <c r="P570" s="101">
        <v>43182</v>
      </c>
      <c r="Q570" s="162">
        <v>0.3756944444444445</v>
      </c>
      <c r="R570" s="421" t="s">
        <v>2688</v>
      </c>
      <c r="S570" s="421" t="s">
        <v>2688</v>
      </c>
      <c r="T570" s="13">
        <v>127.1</v>
      </c>
      <c r="U570" s="10">
        <v>181.60000000000002</v>
      </c>
      <c r="V570" s="10">
        <v>54.500000000000028</v>
      </c>
      <c r="W570" s="10">
        <v>114</v>
      </c>
      <c r="X570" s="590">
        <v>478.07017543859672</v>
      </c>
      <c r="Y570" s="281" t="str">
        <f t="shared" si="443"/>
        <v xml:space="preserve">  </v>
      </c>
      <c r="Z570" s="421" t="s">
        <v>2688</v>
      </c>
      <c r="AA570" s="590">
        <v>125.5</v>
      </c>
      <c r="AB570" s="26">
        <v>181.10000000000002</v>
      </c>
      <c r="AC570" s="590">
        <v>55.600000000000023</v>
      </c>
      <c r="AD570" s="590">
        <v>114</v>
      </c>
      <c r="AE570" s="590">
        <v>487.7192982456142</v>
      </c>
      <c r="AF570" s="281" t="str">
        <f t="shared" si="444"/>
        <v xml:space="preserve">  </v>
      </c>
      <c r="AG570" s="421" t="s">
        <v>2688</v>
      </c>
      <c r="AH570" s="590">
        <v>128.4</v>
      </c>
      <c r="AI570" s="26">
        <v>174.8</v>
      </c>
      <c r="AJ570" s="590">
        <v>46.400000000000006</v>
      </c>
      <c r="AK570" s="590">
        <v>100</v>
      </c>
      <c r="AL570" s="590">
        <v>464.00000000000006</v>
      </c>
      <c r="AM570" s="281" t="str">
        <f t="shared" si="442"/>
        <v xml:space="preserve">  </v>
      </c>
      <c r="AN570" s="590">
        <v>476.59649122807031</v>
      </c>
      <c r="AO570" s="590">
        <v>11.928121653486127</v>
      </c>
      <c r="AP570" s="590">
        <v>2.5027716051266622</v>
      </c>
      <c r="AQ570" s="604">
        <v>3</v>
      </c>
      <c r="AR570" s="429" t="str">
        <f t="shared" si="445"/>
        <v xml:space="preserve">  </v>
      </c>
      <c r="AS570" s="611"/>
      <c r="AT570" s="662" t="s">
        <v>178</v>
      </c>
      <c r="AU570" s="662" t="s">
        <v>178</v>
      </c>
      <c r="AV570" s="662" t="s">
        <v>178</v>
      </c>
      <c r="AW570" s="661" t="s">
        <v>2720</v>
      </c>
      <c r="AX570" s="661" t="s">
        <v>2720</v>
      </c>
      <c r="AY570" s="10"/>
      <c r="AZ570" s="519"/>
      <c r="BA570" s="662" t="s">
        <v>178</v>
      </c>
      <c r="BB570" s="662" t="s">
        <v>178</v>
      </c>
      <c r="BC570" s="662" t="s">
        <v>178</v>
      </c>
      <c r="BD570" s="661" t="s">
        <v>2720</v>
      </c>
      <c r="BE570" s="661" t="s">
        <v>2720</v>
      </c>
      <c r="BF570" s="720"/>
      <c r="BG570" s="718"/>
      <c r="BH570" s="852" t="s">
        <v>178</v>
      </c>
      <c r="BI570" s="67" t="s">
        <v>2688</v>
      </c>
      <c r="BJ570" s="227">
        <v>2.7537089809797508</v>
      </c>
      <c r="BK570" s="28"/>
      <c r="BL570" s="28">
        <v>0.20352498252156698</v>
      </c>
      <c r="BM570" s="28">
        <v>1.0130793166530827</v>
      </c>
      <c r="BN570" s="31" t="str">
        <f t="shared" si="452"/>
        <v xml:space="preserve">  </v>
      </c>
      <c r="BO570" s="521"/>
      <c r="BP570" s="199" t="s">
        <v>2688</v>
      </c>
      <c r="BQ570" s="716">
        <v>8.4555500152412671E-2</v>
      </c>
      <c r="BR570" s="716"/>
      <c r="BS570" s="715">
        <v>1.7612246399210097E-3</v>
      </c>
      <c r="BT570" s="715">
        <v>8.3016664412427672E-3</v>
      </c>
      <c r="BU570" s="31" t="str">
        <f t="shared" si="456"/>
        <v xml:space="preserve">  </v>
      </c>
      <c r="BV570" s="521"/>
      <c r="BW570" s="31">
        <f t="shared" si="457"/>
        <v>3.070604073867254</v>
      </c>
      <c r="BX570" s="336"/>
      <c r="BY570" s="33">
        <v>207.3674231339875</v>
      </c>
      <c r="BZ570" s="31">
        <v>0.11486539417052199</v>
      </c>
      <c r="CA570" s="590">
        <v>2.6862769432194389</v>
      </c>
      <c r="CB570" s="590">
        <v>5.5836013050886537</v>
      </c>
      <c r="CC570" s="31"/>
      <c r="CD570" s="336"/>
      <c r="CE570" s="590">
        <v>99.136180357915123</v>
      </c>
      <c r="CF570" s="31">
        <v>5.4913719142930972E-2</v>
      </c>
      <c r="CG570" s="31">
        <v>0.33351082756504208</v>
      </c>
      <c r="CH570" s="31">
        <v>0.69322394206368521</v>
      </c>
      <c r="CI570" s="237"/>
      <c r="CJ570" s="443"/>
      <c r="CK570" s="28">
        <v>2.8040473796098224</v>
      </c>
      <c r="CL570" s="227"/>
      <c r="CM570" s="227"/>
      <c r="CN570" s="227"/>
      <c r="CO570" s="31" t="str">
        <f t="shared" si="446"/>
        <v xml:space="preserve">  </v>
      </c>
      <c r="CP570" s="881"/>
      <c r="CQ570" s="28">
        <v>1.3675880202307555</v>
      </c>
      <c r="CR570" s="28"/>
      <c r="CS570" s="464"/>
      <c r="CT570" s="464"/>
      <c r="CU570" s="31" t="str">
        <f t="shared" si="450"/>
        <v xml:space="preserve">  </v>
      </c>
      <c r="CV570" s="521"/>
      <c r="CW570" s="336">
        <f t="shared" si="458"/>
        <v>1.3522120963995523</v>
      </c>
      <c r="CX570" s="913">
        <v>5.0215557492978657</v>
      </c>
      <c r="CY570" s="913"/>
      <c r="CZ570" s="26">
        <v>0.60366808410089356</v>
      </c>
      <c r="DA570" s="26">
        <v>0.20191822311963653</v>
      </c>
      <c r="DB570" s="675" t="str">
        <f t="shared" si="459"/>
        <v xml:space="preserve">  </v>
      </c>
      <c r="DC570" s="931"/>
      <c r="DD570" s="939">
        <v>2.3300018676742096</v>
      </c>
      <c r="DE570" s="28"/>
      <c r="DF570" s="28">
        <v>0.17331398182664787</v>
      </c>
      <c r="DG570" s="28">
        <v>5.7971014492753631E-2</v>
      </c>
      <c r="DH570" s="801" t="str">
        <f t="shared" si="460"/>
        <v xml:space="preserve">  </v>
      </c>
      <c r="DI570" s="335"/>
      <c r="DJ570" s="31">
        <f t="shared" si="461"/>
        <v>2.4215740705102262</v>
      </c>
      <c r="DK570" s="550">
        <f t="shared" si="462"/>
        <v>2.350304257499245</v>
      </c>
      <c r="DL570" s="420"/>
      <c r="DM570" s="707"/>
      <c r="DN570" s="419"/>
      <c r="DO570" s="419"/>
      <c r="DP570" s="419"/>
    </row>
    <row r="571" spans="1:120" s="13" customFormat="1" ht="15" x14ac:dyDescent="0.25">
      <c r="A571" s="536" t="s">
        <v>2709</v>
      </c>
      <c r="B571" s="417" t="s">
        <v>1295</v>
      </c>
      <c r="C571" s="420" t="s">
        <v>584</v>
      </c>
      <c r="D571" s="420">
        <v>9</v>
      </c>
      <c r="E571" s="213">
        <v>1803071</v>
      </c>
      <c r="F571" s="444">
        <v>1</v>
      </c>
      <c r="G571" s="420">
        <v>11452500</v>
      </c>
      <c r="H571" s="420" t="s">
        <v>2691</v>
      </c>
      <c r="I571" s="419"/>
      <c r="J571" s="419" t="s">
        <v>2762</v>
      </c>
      <c r="K571" s="419" t="s">
        <v>1737</v>
      </c>
      <c r="L571" s="419" t="s">
        <v>2674</v>
      </c>
      <c r="M571" s="419"/>
      <c r="N571" s="419"/>
      <c r="O571" s="104"/>
      <c r="P571" s="101">
        <v>43182</v>
      </c>
      <c r="Q571" s="162">
        <v>0.61458333333333337</v>
      </c>
      <c r="R571" s="421" t="s">
        <v>2690</v>
      </c>
      <c r="S571" s="421" t="s">
        <v>2690</v>
      </c>
      <c r="T571" s="13">
        <v>128.80000000000001</v>
      </c>
      <c r="U571" s="10">
        <v>177</v>
      </c>
      <c r="V571" s="10">
        <v>48.199999999999989</v>
      </c>
      <c r="W571" s="10">
        <v>112</v>
      </c>
      <c r="X571" s="590">
        <v>430.35714285714272</v>
      </c>
      <c r="Y571" s="281" t="str">
        <f t="shared" si="443"/>
        <v xml:space="preserve">  </v>
      </c>
      <c r="Z571" s="421" t="s">
        <v>2690</v>
      </c>
      <c r="AA571" s="590">
        <v>127.7</v>
      </c>
      <c r="AB571" s="26">
        <v>177.8</v>
      </c>
      <c r="AC571" s="590">
        <v>50.100000000000009</v>
      </c>
      <c r="AD571" s="590">
        <v>116</v>
      </c>
      <c r="AE571" s="590">
        <v>431.89655172413796</v>
      </c>
      <c r="AF571" s="281" t="str">
        <f t="shared" si="444"/>
        <v xml:space="preserve">  </v>
      </c>
      <c r="AG571" s="421" t="s">
        <v>2690</v>
      </c>
      <c r="AH571" s="590">
        <v>126.8</v>
      </c>
      <c r="AI571" s="26">
        <v>176.3</v>
      </c>
      <c r="AJ571" s="590">
        <v>49.500000000000014</v>
      </c>
      <c r="AK571" s="590">
        <v>112</v>
      </c>
      <c r="AL571" s="590">
        <v>441.96428571428584</v>
      </c>
      <c r="AM571" s="281" t="str">
        <f t="shared" si="442"/>
        <v xml:space="preserve">  </v>
      </c>
      <c r="AN571" s="590">
        <v>434.73932676518888</v>
      </c>
      <c r="AO571" s="590">
        <v>6.3041628133360001</v>
      </c>
      <c r="AP571" s="590">
        <v>1.4501018024396493</v>
      </c>
      <c r="AQ571" s="604">
        <v>3</v>
      </c>
      <c r="AR571" s="429" t="str">
        <f t="shared" si="445"/>
        <v xml:space="preserve">  </v>
      </c>
      <c r="AS571" s="611"/>
      <c r="AT571" s="662" t="s">
        <v>178</v>
      </c>
      <c r="AU571" s="662" t="s">
        <v>178</v>
      </c>
      <c r="AV571" s="662" t="s">
        <v>178</v>
      </c>
      <c r="AW571" s="661" t="s">
        <v>2720</v>
      </c>
      <c r="AX571" s="661" t="s">
        <v>2720</v>
      </c>
      <c r="AY571" s="10"/>
      <c r="AZ571" s="519"/>
      <c r="BA571" s="662" t="s">
        <v>178</v>
      </c>
      <c r="BB571" s="662" t="s">
        <v>178</v>
      </c>
      <c r="BC571" s="662" t="s">
        <v>178</v>
      </c>
      <c r="BD571" s="661" t="s">
        <v>2720</v>
      </c>
      <c r="BE571" s="661" t="s">
        <v>2720</v>
      </c>
      <c r="BF571" s="720"/>
      <c r="BG571" s="718"/>
      <c r="BH571" s="852" t="s">
        <v>178</v>
      </c>
      <c r="BI571" s="67" t="s">
        <v>2690</v>
      </c>
      <c r="BJ571" s="227">
        <v>5.821133288210957</v>
      </c>
      <c r="BK571" s="28"/>
      <c r="BL571" s="28">
        <v>0.20352498252156698</v>
      </c>
      <c r="BM571" s="28">
        <v>1.0130793166530827</v>
      </c>
      <c r="BN571" s="31" t="str">
        <f t="shared" si="452"/>
        <v xml:space="preserve">  </v>
      </c>
      <c r="BO571" s="521"/>
      <c r="BP571" s="199" t="s">
        <v>2690</v>
      </c>
      <c r="BQ571" s="716">
        <v>0.19669772051988138</v>
      </c>
      <c r="BR571" s="716"/>
      <c r="BS571" s="715">
        <v>1.7612246399210097E-3</v>
      </c>
      <c r="BT571" s="715">
        <v>8.3016664412427672E-3</v>
      </c>
      <c r="BU571" s="31" t="str">
        <f t="shared" si="456"/>
        <v xml:space="preserve">  </v>
      </c>
      <c r="BV571" s="521"/>
      <c r="BW571" s="31">
        <f t="shared" si="457"/>
        <v>3.3790279449233096</v>
      </c>
      <c r="BX571" s="336"/>
      <c r="BY571" s="33">
        <v>91.831222142057157</v>
      </c>
      <c r="BZ571" s="31"/>
      <c r="CA571" s="590">
        <v>2.6862769432194389</v>
      </c>
      <c r="CB571" s="590">
        <v>5.5836013050886537</v>
      </c>
      <c r="CC571" s="799"/>
      <c r="CD571" s="808"/>
      <c r="CE571" s="590">
        <v>39.520222386135302</v>
      </c>
      <c r="CF571" s="457"/>
      <c r="CG571" s="31">
        <v>0.33351082756504208</v>
      </c>
      <c r="CH571" s="31">
        <v>0.69322394206368521</v>
      </c>
      <c r="CI571" s="237"/>
      <c r="CJ571" s="611"/>
      <c r="CK571" s="28">
        <v>4.3401076429753527</v>
      </c>
      <c r="CL571" s="227"/>
      <c r="CM571" s="227"/>
      <c r="CN571" s="227"/>
      <c r="CO571" s="31" t="str">
        <f t="shared" si="446"/>
        <v xml:space="preserve">  </v>
      </c>
      <c r="CP571" s="881"/>
      <c r="CQ571" s="28">
        <v>1.8744775251126309</v>
      </c>
      <c r="CR571" s="28"/>
      <c r="CS571" s="464"/>
      <c r="CT571" s="464"/>
      <c r="CU571" s="31" t="str">
        <f t="shared" si="450"/>
        <v xml:space="preserve">  </v>
      </c>
      <c r="CV571" s="521"/>
      <c r="CW571" s="336">
        <f t="shared" si="458"/>
        <v>4.7261786805597312</v>
      </c>
      <c r="CX571" s="913">
        <v>10.629227375724117</v>
      </c>
      <c r="CY571" s="913"/>
      <c r="CZ571" s="911">
        <v>0.57855175355775046</v>
      </c>
      <c r="DA571" s="911">
        <v>0.19351717464925014</v>
      </c>
      <c r="DB571" s="675" t="str">
        <f t="shared" si="459"/>
        <v xml:space="preserve">  </v>
      </c>
      <c r="DC571" s="931"/>
      <c r="DD571" s="939">
        <v>4.6977388848066424</v>
      </c>
      <c r="DE571" s="28"/>
      <c r="DF571" s="28">
        <v>0.19103298316355755</v>
      </c>
      <c r="DG571" s="28">
        <v>6.3897763578274758E-2</v>
      </c>
      <c r="DH571" s="801" t="str">
        <f t="shared" si="460"/>
        <v xml:space="preserve">  </v>
      </c>
      <c r="DI571" s="335"/>
      <c r="DJ571" s="31">
        <f t="shared" si="461"/>
        <v>11.574742367341432</v>
      </c>
      <c r="DK571" s="550">
        <f t="shared" si="462"/>
        <v>11.886924215423264</v>
      </c>
      <c r="DL571" s="420"/>
      <c r="DM571" s="707"/>
      <c r="DN571" s="419"/>
      <c r="DO571" s="419"/>
      <c r="DP571" s="419"/>
    </row>
    <row r="572" spans="1:120" s="13" customFormat="1" ht="15" x14ac:dyDescent="0.25">
      <c r="A572" s="536" t="s">
        <v>2710</v>
      </c>
      <c r="B572" s="417" t="s">
        <v>1296</v>
      </c>
      <c r="C572" s="420" t="s">
        <v>584</v>
      </c>
      <c r="D572" s="420">
        <v>9</v>
      </c>
      <c r="E572" s="213">
        <v>1803067</v>
      </c>
      <c r="F572" s="444">
        <v>1</v>
      </c>
      <c r="G572" s="420">
        <v>11451800</v>
      </c>
      <c r="H572" s="420" t="s">
        <v>2693</v>
      </c>
      <c r="I572" s="419"/>
      <c r="J572" s="419" t="s">
        <v>2763</v>
      </c>
      <c r="K572" s="419" t="s">
        <v>1655</v>
      </c>
      <c r="L572" s="419" t="s">
        <v>1656</v>
      </c>
      <c r="M572" s="419"/>
      <c r="N572" s="419"/>
      <c r="O572" s="104"/>
      <c r="P572" s="101">
        <v>43197</v>
      </c>
      <c r="Q572" s="162">
        <v>0.26041666666666669</v>
      </c>
      <c r="R572" s="421" t="s">
        <v>2692</v>
      </c>
      <c r="S572" s="421" t="s">
        <v>2692</v>
      </c>
      <c r="T572" s="13">
        <v>127.7</v>
      </c>
      <c r="U572" s="10">
        <v>162.20000000000002</v>
      </c>
      <c r="V572" s="10">
        <v>34.500000000000014</v>
      </c>
      <c r="W572" s="10">
        <v>74</v>
      </c>
      <c r="X572" s="590">
        <v>466.21621621621642</v>
      </c>
      <c r="Y572" s="281" t="str">
        <f t="shared" si="443"/>
        <v xml:space="preserve">  </v>
      </c>
      <c r="Z572" s="421" t="s">
        <v>2692</v>
      </c>
      <c r="AA572" s="590">
        <v>129.30000000000001</v>
      </c>
      <c r="AB572" s="26">
        <v>164.89999999999998</v>
      </c>
      <c r="AC572" s="590">
        <v>35.599999999999966</v>
      </c>
      <c r="AD572" s="590">
        <v>70</v>
      </c>
      <c r="AE572" s="590">
        <v>508.57142857142804</v>
      </c>
      <c r="AF572" s="281" t="str">
        <f t="shared" si="444"/>
        <v xml:space="preserve">  </v>
      </c>
      <c r="AG572" s="421" t="s">
        <v>2692</v>
      </c>
      <c r="AH572" s="590">
        <v>129.1</v>
      </c>
      <c r="AI572" s="26">
        <v>162.20000000000002</v>
      </c>
      <c r="AJ572" s="590">
        <v>33.100000000000023</v>
      </c>
      <c r="AK572" s="590">
        <v>70</v>
      </c>
      <c r="AL572" s="590">
        <v>472.85714285714312</v>
      </c>
      <c r="AM572" s="281" t="str">
        <f t="shared" si="442"/>
        <v xml:space="preserve">  </v>
      </c>
      <c r="AN572" s="590">
        <v>482.54826254826253</v>
      </c>
      <c r="AO572" s="590">
        <v>22.780020940825967</v>
      </c>
      <c r="AP572" s="590">
        <v>4.7207756630452273</v>
      </c>
      <c r="AQ572" s="604">
        <v>3</v>
      </c>
      <c r="AR572" s="429" t="str">
        <f t="shared" si="445"/>
        <v xml:space="preserve">  </v>
      </c>
      <c r="AS572" s="611"/>
      <c r="AT572" s="662" t="s">
        <v>178</v>
      </c>
      <c r="AU572" s="662" t="s">
        <v>178</v>
      </c>
      <c r="AV572" s="662" t="s">
        <v>178</v>
      </c>
      <c r="AW572" s="661" t="s">
        <v>2720</v>
      </c>
      <c r="AX572" s="661" t="s">
        <v>2720</v>
      </c>
      <c r="AY572" s="10"/>
      <c r="AZ572" s="519"/>
      <c r="BA572" s="662" t="s">
        <v>178</v>
      </c>
      <c r="BB572" s="662" t="s">
        <v>178</v>
      </c>
      <c r="BC572" s="662" t="s">
        <v>178</v>
      </c>
      <c r="BD572" s="661" t="s">
        <v>2720</v>
      </c>
      <c r="BE572" s="661" t="s">
        <v>2720</v>
      </c>
      <c r="BF572" s="720"/>
      <c r="BG572" s="718"/>
      <c r="BH572" s="852" t="s">
        <v>178</v>
      </c>
      <c r="BI572" s="67" t="s">
        <v>2692</v>
      </c>
      <c r="BJ572" s="227">
        <v>19.449636360878241</v>
      </c>
      <c r="BK572" s="28"/>
      <c r="BL572" s="28">
        <v>0.20352498252156698</v>
      </c>
      <c r="BM572" s="28">
        <v>1.0130793166530827</v>
      </c>
      <c r="BN572" s="31" t="str">
        <f t="shared" si="452"/>
        <v xml:space="preserve">  </v>
      </c>
      <c r="BO572" s="521"/>
      <c r="BP572" s="199" t="s">
        <v>2692</v>
      </c>
      <c r="BQ572" s="716">
        <v>0.19159786652157276</v>
      </c>
      <c r="BR572" s="716"/>
      <c r="BS572" s="715">
        <v>1.7612246399210097E-3</v>
      </c>
      <c r="BT572" s="715">
        <v>8.3016664412427672E-3</v>
      </c>
      <c r="BU572" s="31" t="str">
        <f t="shared" si="456"/>
        <v xml:space="preserve">  </v>
      </c>
      <c r="BV572" s="521"/>
      <c r="BW572" s="31">
        <f t="shared" si="457"/>
        <v>0.98509742273105028</v>
      </c>
      <c r="BX572" s="336"/>
      <c r="BY572" s="33">
        <v>185.57251787191214</v>
      </c>
      <c r="BZ572" s="31"/>
      <c r="CA572" s="590">
        <v>2.6862769432194389</v>
      </c>
      <c r="CB572" s="590">
        <v>5.5836013050886537</v>
      </c>
      <c r="CC572" s="799"/>
      <c r="CD572" s="808"/>
      <c r="CE572" s="590">
        <v>86.516917115959089</v>
      </c>
      <c r="CF572" s="457"/>
      <c r="CG572" s="31">
        <v>0.33351082756504208</v>
      </c>
      <c r="CH572" s="31">
        <v>0.69322394206368521</v>
      </c>
      <c r="CI572" s="237"/>
      <c r="CJ572" s="611"/>
      <c r="CK572" s="28">
        <v>4.9454111551936499</v>
      </c>
      <c r="CL572" s="227"/>
      <c r="CM572" s="227"/>
      <c r="CN572" s="227"/>
      <c r="CO572" s="31" t="str">
        <f t="shared" si="446"/>
        <v xml:space="preserve">  </v>
      </c>
      <c r="CP572" s="881"/>
      <c r="CQ572" s="28">
        <v>2.5150948160699129</v>
      </c>
      <c r="CR572" s="28"/>
      <c r="CS572" s="464"/>
      <c r="CT572" s="464"/>
      <c r="CU572" s="31" t="str">
        <f t="shared" si="450"/>
        <v xml:space="preserve">  </v>
      </c>
      <c r="CV572" s="521"/>
      <c r="CW572" s="336">
        <f t="shared" si="458"/>
        <v>2.6649480278147246</v>
      </c>
      <c r="CX572" s="913">
        <v>12.34618730160958</v>
      </c>
      <c r="CY572" s="913"/>
      <c r="CZ572" s="26">
        <v>0.60366808410089356</v>
      </c>
      <c r="DA572" s="26">
        <v>0.20191822311963653</v>
      </c>
      <c r="DB572" s="675" t="str">
        <f t="shared" si="459"/>
        <v xml:space="preserve">  </v>
      </c>
      <c r="DC572" s="931"/>
      <c r="DD572" s="939">
        <v>5.8379828526182482</v>
      </c>
      <c r="DE572" s="28"/>
      <c r="DF572" s="28">
        <v>0.17331398182664787</v>
      </c>
      <c r="DG572" s="28">
        <v>5.7971014492753631E-2</v>
      </c>
      <c r="DH572" s="801" t="str">
        <f t="shared" si="460"/>
        <v xml:space="preserve">  </v>
      </c>
      <c r="DI572" s="335"/>
      <c r="DJ572" s="31">
        <f t="shared" si="461"/>
        <v>6.653025697550377</v>
      </c>
      <c r="DK572" s="550">
        <f t="shared" si="462"/>
        <v>6.7477934341945733</v>
      </c>
      <c r="DL572" s="420"/>
      <c r="DM572" s="707"/>
      <c r="DN572" s="419"/>
      <c r="DO572" s="419"/>
      <c r="DP572" s="419"/>
    </row>
    <row r="573" spans="1:120" s="13" customFormat="1" ht="15" x14ac:dyDescent="0.25">
      <c r="A573" s="536" t="s">
        <v>2711</v>
      </c>
      <c r="B573" s="417" t="s">
        <v>1297</v>
      </c>
      <c r="C573" s="420" t="s">
        <v>584</v>
      </c>
      <c r="D573" s="420">
        <v>9</v>
      </c>
      <c r="E573" s="213">
        <v>1803068</v>
      </c>
      <c r="F573" s="444">
        <v>1</v>
      </c>
      <c r="G573" s="420">
        <v>11451800</v>
      </c>
      <c r="H573" s="420" t="s">
        <v>2695</v>
      </c>
      <c r="I573" s="419"/>
      <c r="J573" s="419" t="s">
        <v>2764</v>
      </c>
      <c r="K573" s="419" t="s">
        <v>1655</v>
      </c>
      <c r="L573" s="419" t="s">
        <v>1656</v>
      </c>
      <c r="M573" s="419"/>
      <c r="N573" s="419"/>
      <c r="O573" s="104"/>
      <c r="P573" s="101">
        <v>43197</v>
      </c>
      <c r="Q573" s="162">
        <v>0.45833333333333331</v>
      </c>
      <c r="R573" s="421" t="s">
        <v>2694</v>
      </c>
      <c r="S573" s="421" t="s">
        <v>2694</v>
      </c>
      <c r="T573" s="13">
        <v>128.19999999999999</v>
      </c>
      <c r="U573" s="10">
        <v>163.20000000000002</v>
      </c>
      <c r="V573" s="10">
        <v>35.000000000000028</v>
      </c>
      <c r="W573" s="10">
        <v>98</v>
      </c>
      <c r="X573" s="590">
        <v>357.14285714285739</v>
      </c>
      <c r="Y573" s="281" t="str">
        <f t="shared" si="443"/>
        <v xml:space="preserve">  </v>
      </c>
      <c r="Z573" s="421" t="s">
        <v>2694</v>
      </c>
      <c r="AA573" s="590">
        <v>128.5</v>
      </c>
      <c r="AB573" s="26">
        <v>166.8</v>
      </c>
      <c r="AC573" s="590">
        <v>38.300000000000011</v>
      </c>
      <c r="AD573" s="590">
        <v>108</v>
      </c>
      <c r="AE573" s="590">
        <v>354.62962962962973</v>
      </c>
      <c r="AF573" s="281" t="str">
        <f t="shared" si="444"/>
        <v xml:space="preserve">  </v>
      </c>
      <c r="AG573" s="421" t="s">
        <v>2694</v>
      </c>
      <c r="AH573" s="590">
        <v>129.69999999999999</v>
      </c>
      <c r="AI573" s="26">
        <v>167.9</v>
      </c>
      <c r="AJ573" s="590">
        <v>38.200000000000017</v>
      </c>
      <c r="AK573" s="590">
        <v>112</v>
      </c>
      <c r="AL573" s="590">
        <v>341.07142857142873</v>
      </c>
      <c r="AM573" s="281" t="str">
        <f t="shared" si="442"/>
        <v xml:space="preserve">  </v>
      </c>
      <c r="AN573" s="590">
        <v>350.94797178130528</v>
      </c>
      <c r="AO573" s="590">
        <v>8.6451522523163344</v>
      </c>
      <c r="AP573" s="590">
        <v>2.4633714816575711</v>
      </c>
      <c r="AQ573" s="604">
        <v>3</v>
      </c>
      <c r="AR573" s="429" t="str">
        <f t="shared" si="445"/>
        <v xml:space="preserve">  </v>
      </c>
      <c r="AS573" s="611"/>
      <c r="AT573" s="662" t="s">
        <v>178</v>
      </c>
      <c r="AU573" s="662" t="s">
        <v>178</v>
      </c>
      <c r="AV573" s="662" t="s">
        <v>178</v>
      </c>
      <c r="AW573" s="661" t="s">
        <v>2720</v>
      </c>
      <c r="AX573" s="661" t="s">
        <v>2720</v>
      </c>
      <c r="AY573" s="10"/>
      <c r="AZ573" s="519"/>
      <c r="BA573" s="662" t="s">
        <v>178</v>
      </c>
      <c r="BB573" s="662" t="s">
        <v>178</v>
      </c>
      <c r="BC573" s="662" t="s">
        <v>178</v>
      </c>
      <c r="BD573" s="661" t="s">
        <v>2720</v>
      </c>
      <c r="BE573" s="661" t="s">
        <v>2720</v>
      </c>
      <c r="BF573" s="720"/>
      <c r="BG573" s="718"/>
      <c r="BH573" s="852" t="s">
        <v>178</v>
      </c>
      <c r="BI573" s="67" t="s">
        <v>2694</v>
      </c>
      <c r="BJ573" s="227">
        <v>11.448443180462284</v>
      </c>
      <c r="BK573" s="28"/>
      <c r="BL573" s="28">
        <v>0.20352498252156698</v>
      </c>
      <c r="BM573" s="28">
        <v>1.0130793166530827</v>
      </c>
      <c r="BN573" s="31" t="str">
        <f t="shared" si="452"/>
        <v xml:space="preserve">  </v>
      </c>
      <c r="BO573" s="521"/>
      <c r="BP573" s="199" t="s">
        <v>2694</v>
      </c>
      <c r="BQ573" s="716">
        <v>0.14246296076637732</v>
      </c>
      <c r="BR573" s="716"/>
      <c r="BS573" s="715">
        <v>1.7612246399210097E-3</v>
      </c>
      <c r="BT573" s="715">
        <v>8.3016664412427672E-3</v>
      </c>
      <c r="BU573" s="31" t="str">
        <f t="shared" si="456"/>
        <v xml:space="preserve">  </v>
      </c>
      <c r="BV573" s="521"/>
      <c r="BW573" s="31">
        <f t="shared" si="457"/>
        <v>1.2443871932692312</v>
      </c>
      <c r="BX573" s="336"/>
      <c r="BY573" s="33">
        <v>196.88449239377709</v>
      </c>
      <c r="BZ573" s="31"/>
      <c r="CA573" s="590">
        <v>2.6862769432194389</v>
      </c>
      <c r="CB573" s="590">
        <v>5.5836013050886537</v>
      </c>
      <c r="CC573" s="799"/>
      <c r="CD573" s="808"/>
      <c r="CE573" s="590">
        <v>70.315890140634735</v>
      </c>
      <c r="CF573" s="457"/>
      <c r="CG573" s="31">
        <v>0.33351082756504208</v>
      </c>
      <c r="CH573" s="31">
        <v>0.69322394206368521</v>
      </c>
      <c r="CI573" s="237"/>
      <c r="CJ573" s="611"/>
      <c r="CK573" s="28">
        <v>3.4528692819055382</v>
      </c>
      <c r="CL573" s="227"/>
      <c r="CM573" s="227"/>
      <c r="CN573" s="227"/>
      <c r="CO573" s="31" t="str">
        <f t="shared" si="446"/>
        <v xml:space="preserve">  </v>
      </c>
      <c r="CP573" s="881"/>
      <c r="CQ573" s="28">
        <v>1.2244897546016862</v>
      </c>
      <c r="CR573" s="28"/>
      <c r="CS573" s="464"/>
      <c r="CT573" s="464"/>
      <c r="CU573" s="31" t="str">
        <f t="shared" si="450"/>
        <v xml:space="preserve">  </v>
      </c>
      <c r="CV573" s="521"/>
      <c r="CW573" s="336">
        <f t="shared" si="458"/>
        <v>1.7537538075876782</v>
      </c>
      <c r="CX573" s="913">
        <v>5.7818503953894824</v>
      </c>
      <c r="CY573" s="913"/>
      <c r="CZ573" s="26">
        <v>0.60366808410089356</v>
      </c>
      <c r="DA573" s="26">
        <v>0.20191822311963653</v>
      </c>
      <c r="DB573" s="675" t="str">
        <f t="shared" si="459"/>
        <v xml:space="preserve">  </v>
      </c>
      <c r="DC573" s="931"/>
      <c r="DD573" s="939">
        <v>1.9720239741417707</v>
      </c>
      <c r="DE573" s="28"/>
      <c r="DF573" s="28">
        <v>0.17331398182664787</v>
      </c>
      <c r="DG573" s="28">
        <v>5.7971014492753631E-2</v>
      </c>
      <c r="DH573" s="801" t="str">
        <f t="shared" si="460"/>
        <v xml:space="preserve">  </v>
      </c>
      <c r="DI573" s="335"/>
      <c r="DJ573" s="31">
        <f t="shared" si="461"/>
        <v>2.9366713066591061</v>
      </c>
      <c r="DK573" s="550">
        <f t="shared" si="462"/>
        <v>2.8045210978594453</v>
      </c>
      <c r="DL573" s="420"/>
      <c r="DM573" s="707"/>
      <c r="DN573" s="419"/>
      <c r="DO573" s="419"/>
      <c r="DP573" s="419"/>
    </row>
    <row r="574" spans="1:120" s="13" customFormat="1" ht="15" x14ac:dyDescent="0.25">
      <c r="A574" s="536" t="s">
        <v>2712</v>
      </c>
      <c r="B574" s="417" t="s">
        <v>1298</v>
      </c>
      <c r="C574" s="420" t="s">
        <v>584</v>
      </c>
      <c r="D574" s="420">
        <v>9</v>
      </c>
      <c r="E574" s="213">
        <v>1803072</v>
      </c>
      <c r="F574" s="444">
        <v>1</v>
      </c>
      <c r="G574" s="420">
        <v>11452500</v>
      </c>
      <c r="H574" s="420" t="s">
        <v>2697</v>
      </c>
      <c r="I574" s="419"/>
      <c r="J574" s="419" t="s">
        <v>2765</v>
      </c>
      <c r="K574" s="419" t="s">
        <v>1737</v>
      </c>
      <c r="L574" s="419" t="s">
        <v>2674</v>
      </c>
      <c r="M574" s="419"/>
      <c r="N574" s="419"/>
      <c r="O574" s="104"/>
      <c r="P574" s="101">
        <v>43197</v>
      </c>
      <c r="Q574" s="162">
        <v>0.59375</v>
      </c>
      <c r="R574" s="421" t="s">
        <v>2696</v>
      </c>
      <c r="S574" s="421" t="s">
        <v>2696</v>
      </c>
      <c r="T574" s="13">
        <v>126.5</v>
      </c>
      <c r="U574" s="10">
        <v>230.3</v>
      </c>
      <c r="V574" s="10">
        <v>103.80000000000001</v>
      </c>
      <c r="W574" s="10">
        <v>114</v>
      </c>
      <c r="X574" s="590">
        <v>910.52631578947376</v>
      </c>
      <c r="Y574" s="281" t="str">
        <f t="shared" si="443"/>
        <v xml:space="preserve">  </v>
      </c>
      <c r="Z574" s="421" t="s">
        <v>2696</v>
      </c>
      <c r="AA574" s="590">
        <v>128.19999999999999</v>
      </c>
      <c r="AB574" s="26">
        <v>232.5</v>
      </c>
      <c r="AC574" s="590">
        <v>104.30000000000001</v>
      </c>
      <c r="AD574" s="590">
        <v>118</v>
      </c>
      <c r="AE574" s="590">
        <v>883.89830508474586</v>
      </c>
      <c r="AF574" s="281" t="str">
        <f t="shared" si="444"/>
        <v xml:space="preserve">  </v>
      </c>
      <c r="AG574" s="421" t="s">
        <v>2696</v>
      </c>
      <c r="AH574" s="590">
        <v>126.9</v>
      </c>
      <c r="AI574" s="26">
        <v>229.3</v>
      </c>
      <c r="AJ574" s="590">
        <v>102.4</v>
      </c>
      <c r="AK574" s="590">
        <v>116</v>
      </c>
      <c r="AL574" s="590">
        <v>882.75862068965523</v>
      </c>
      <c r="AM574" s="281" t="str">
        <f t="shared" si="442"/>
        <v xml:space="preserve">  </v>
      </c>
      <c r="AN574" s="590">
        <v>892.39441385462499</v>
      </c>
      <c r="AO574" s="590">
        <v>15.713023927981963</v>
      </c>
      <c r="AP574" s="590">
        <v>1.7607712110288585</v>
      </c>
      <c r="AQ574" s="604">
        <v>3</v>
      </c>
      <c r="AR574" s="429" t="str">
        <f t="shared" si="445"/>
        <v xml:space="preserve">  </v>
      </c>
      <c r="AS574" s="611"/>
      <c r="AT574" s="662" t="s">
        <v>178</v>
      </c>
      <c r="AU574" s="662" t="s">
        <v>178</v>
      </c>
      <c r="AV574" s="662" t="s">
        <v>178</v>
      </c>
      <c r="AW574" s="661" t="s">
        <v>2720</v>
      </c>
      <c r="AX574" s="661" t="s">
        <v>2720</v>
      </c>
      <c r="AY574" s="10"/>
      <c r="AZ574" s="519"/>
      <c r="BA574" s="662" t="s">
        <v>178</v>
      </c>
      <c r="BB574" s="662" t="s">
        <v>178</v>
      </c>
      <c r="BC574" s="662" t="s">
        <v>178</v>
      </c>
      <c r="BD574" s="661" t="s">
        <v>2720</v>
      </c>
      <c r="BE574" s="661" t="s">
        <v>2720</v>
      </c>
      <c r="BF574" s="720"/>
      <c r="BG574" s="718"/>
      <c r="BH574" s="852" t="s">
        <v>178</v>
      </c>
      <c r="BI574" s="67" t="s">
        <v>2696</v>
      </c>
      <c r="BJ574" s="227">
        <v>1.2460286827514051</v>
      </c>
      <c r="BK574" s="28"/>
      <c r="BL574" s="28">
        <v>0.20352498252156698</v>
      </c>
      <c r="BM574" s="28">
        <v>1.0130793166530827</v>
      </c>
      <c r="BN574" s="31" t="str">
        <f t="shared" si="452"/>
        <v xml:space="preserve">  </v>
      </c>
      <c r="BO574" s="521"/>
      <c r="BP574" s="199" t="s">
        <v>2696</v>
      </c>
      <c r="BQ574" s="716">
        <v>7.3710513441222689E-2</v>
      </c>
      <c r="BR574" s="716"/>
      <c r="BS574" s="715">
        <v>1.7612246399210097E-3</v>
      </c>
      <c r="BT574" s="715">
        <v>8.3016664412427672E-3</v>
      </c>
      <c r="BU574" s="31" t="str">
        <f t="shared" si="456"/>
        <v xml:space="preserve">  </v>
      </c>
      <c r="BV574" s="521"/>
      <c r="BW574" s="31">
        <f t="shared" si="457"/>
        <v>5.9156353671136683</v>
      </c>
      <c r="BX574" s="336"/>
      <c r="BY574" s="33">
        <v>59.286049697090142</v>
      </c>
      <c r="BZ574" s="31"/>
      <c r="CA574" s="590">
        <v>2.6862769432194389</v>
      </c>
      <c r="CB574" s="590">
        <v>5.5836013050886537</v>
      </c>
      <c r="CC574" s="799"/>
      <c r="CD574" s="808"/>
      <c r="CE574" s="590">
        <v>53.981508408403137</v>
      </c>
      <c r="CF574" s="457"/>
      <c r="CG574" s="31">
        <v>0.33351082756504208</v>
      </c>
      <c r="CH574" s="31">
        <v>0.69322394206368521</v>
      </c>
      <c r="CI574" s="237"/>
      <c r="CJ574" s="611"/>
      <c r="CK574" s="28">
        <v>3.2897125886048859</v>
      </c>
      <c r="CL574" s="227"/>
      <c r="CM574" s="227"/>
      <c r="CN574" s="227"/>
      <c r="CO574" s="31" t="str">
        <f t="shared" si="446"/>
        <v xml:space="preserve">  </v>
      </c>
      <c r="CP574" s="881"/>
      <c r="CQ574" s="28">
        <v>2.9077713812838111</v>
      </c>
      <c r="CR574" s="668"/>
      <c r="CS574" s="230"/>
      <c r="CT574" s="230"/>
      <c r="CU574" s="31" t="str">
        <f t="shared" si="450"/>
        <v xml:space="preserve">  </v>
      </c>
      <c r="CV574" s="521"/>
      <c r="CW574" s="336">
        <f t="shared" si="458"/>
        <v>5.5488814070308186</v>
      </c>
      <c r="CX574" s="913">
        <v>5.9592388031752925</v>
      </c>
      <c r="CY574" s="913"/>
      <c r="CZ574" s="911">
        <v>0.57855175355775046</v>
      </c>
      <c r="DA574" s="911">
        <v>0.19351717464925014</v>
      </c>
      <c r="DB574" s="675" t="str">
        <f t="shared" si="459"/>
        <v xml:space="preserve">  </v>
      </c>
      <c r="DC574" s="931"/>
      <c r="DD574" s="939">
        <v>5.2605694262512932</v>
      </c>
      <c r="DE574" s="28"/>
      <c r="DF574" s="28">
        <v>0.19103298316355755</v>
      </c>
      <c r="DG574" s="28">
        <v>6.3897763578274758E-2</v>
      </c>
      <c r="DH574" s="801" t="str">
        <f t="shared" si="460"/>
        <v xml:space="preserve">  </v>
      </c>
      <c r="DI574" s="335"/>
      <c r="DJ574" s="31">
        <f t="shared" si="461"/>
        <v>10.051671233996522</v>
      </c>
      <c r="DK574" s="550">
        <f t="shared" si="462"/>
        <v>9.7451323265216434</v>
      </c>
      <c r="DL574" s="420"/>
      <c r="DM574" s="707"/>
      <c r="DN574" s="419"/>
      <c r="DO574" s="419"/>
      <c r="DP574" s="419"/>
    </row>
    <row r="575" spans="1:120" s="13" customFormat="1" ht="15" x14ac:dyDescent="0.25">
      <c r="A575" s="536" t="s">
        <v>2713</v>
      </c>
      <c r="B575" s="417" t="s">
        <v>1299</v>
      </c>
      <c r="C575" s="420" t="s">
        <v>584</v>
      </c>
      <c r="D575" s="420">
        <v>9</v>
      </c>
      <c r="E575" s="213">
        <v>1803073</v>
      </c>
      <c r="F575" s="444">
        <v>1</v>
      </c>
      <c r="G575" s="420">
        <v>11452500</v>
      </c>
      <c r="H575" s="420" t="s">
        <v>2699</v>
      </c>
      <c r="I575" s="419"/>
      <c r="J575" s="419" t="s">
        <v>2766</v>
      </c>
      <c r="K575" s="419" t="s">
        <v>1737</v>
      </c>
      <c r="L575" s="419" t="s">
        <v>2674</v>
      </c>
      <c r="M575" s="419"/>
      <c r="N575" s="419"/>
      <c r="O575" s="104"/>
      <c r="P575" s="101">
        <v>43197</v>
      </c>
      <c r="Q575" s="162">
        <v>0.79513888888888884</v>
      </c>
      <c r="R575" s="421" t="s">
        <v>2698</v>
      </c>
      <c r="S575" s="421" t="s">
        <v>2698</v>
      </c>
      <c r="T575" s="13">
        <v>127.5</v>
      </c>
      <c r="U575" s="10">
        <v>174</v>
      </c>
      <c r="V575" s="10">
        <v>46.5</v>
      </c>
      <c r="W575" s="10">
        <v>182</v>
      </c>
      <c r="X575" s="590">
        <v>255.49450549450549</v>
      </c>
      <c r="Y575" s="281" t="str">
        <f t="shared" si="443"/>
        <v xml:space="preserve">  </v>
      </c>
      <c r="Z575" s="421" t="s">
        <v>2698</v>
      </c>
      <c r="AA575" s="590">
        <v>127.9</v>
      </c>
      <c r="AB575" s="26">
        <v>175</v>
      </c>
      <c r="AC575" s="590">
        <v>47.099999999999994</v>
      </c>
      <c r="AD575" s="590">
        <v>186</v>
      </c>
      <c r="AE575" s="590">
        <v>253.22580645161287</v>
      </c>
      <c r="AF575" s="281" t="str">
        <f t="shared" si="444"/>
        <v xml:space="preserve">  </v>
      </c>
      <c r="AG575" s="421" t="s">
        <v>2698</v>
      </c>
      <c r="AH575" s="590">
        <v>127.9</v>
      </c>
      <c r="AI575" s="26">
        <v>174.3</v>
      </c>
      <c r="AJ575" s="590">
        <v>46.400000000000006</v>
      </c>
      <c r="AK575" s="590">
        <v>184</v>
      </c>
      <c r="AL575" s="590">
        <v>252.17391304347831</v>
      </c>
      <c r="AM575" s="281" t="str">
        <f t="shared" si="442"/>
        <v xml:space="preserve">  </v>
      </c>
      <c r="AN575" s="590">
        <v>253.63140832986559</v>
      </c>
      <c r="AO575" s="590">
        <v>1.6970469113098365</v>
      </c>
      <c r="AP575" s="590">
        <v>0.6690996680910698</v>
      </c>
      <c r="AQ575" s="604">
        <v>3</v>
      </c>
      <c r="AR575" s="429" t="str">
        <f t="shared" si="445"/>
        <v xml:space="preserve">  </v>
      </c>
      <c r="AS575" s="611"/>
      <c r="AT575" s="662" t="s">
        <v>178</v>
      </c>
      <c r="AU575" s="662" t="s">
        <v>178</v>
      </c>
      <c r="AV575" s="662" t="s">
        <v>178</v>
      </c>
      <c r="AW575" s="661" t="s">
        <v>2720</v>
      </c>
      <c r="AX575" s="661" t="s">
        <v>2720</v>
      </c>
      <c r="AY575" s="10"/>
      <c r="AZ575" s="519"/>
      <c r="BA575" s="662" t="s">
        <v>178</v>
      </c>
      <c r="BB575" s="662" t="s">
        <v>178</v>
      </c>
      <c r="BC575" s="662" t="s">
        <v>178</v>
      </c>
      <c r="BD575" s="661" t="s">
        <v>2720</v>
      </c>
      <c r="BE575" s="661" t="s">
        <v>2720</v>
      </c>
      <c r="BF575" s="720"/>
      <c r="BG575" s="718"/>
      <c r="BH575" s="852" t="s">
        <v>178</v>
      </c>
      <c r="BI575" s="67" t="s">
        <v>2698</v>
      </c>
      <c r="BJ575" s="227">
        <v>4.1163102825590165</v>
      </c>
      <c r="BK575" s="227">
        <v>0.10120284540139801</v>
      </c>
      <c r="BL575" s="28">
        <v>0.20352498252156698</v>
      </c>
      <c r="BM575" s="28">
        <v>1.0130793166530827</v>
      </c>
      <c r="BN575" s="31" t="str">
        <f t="shared" si="452"/>
        <v xml:space="preserve">  </v>
      </c>
      <c r="BO575" s="521"/>
      <c r="BP575" s="199" t="s">
        <v>2698</v>
      </c>
      <c r="BQ575" s="716">
        <v>0.14177698923966681</v>
      </c>
      <c r="BR575" s="716"/>
      <c r="BS575" s="715">
        <v>1.7612246399210097E-3</v>
      </c>
      <c r="BT575" s="715">
        <v>8.3016664412427672E-3</v>
      </c>
      <c r="BU575" s="31" t="str">
        <f t="shared" si="456"/>
        <v xml:space="preserve">  </v>
      </c>
      <c r="BV575" s="521"/>
      <c r="BW575" s="31">
        <f t="shared" si="457"/>
        <v>3.4442736214609964</v>
      </c>
      <c r="BX575" s="336"/>
      <c r="BY575" s="33">
        <v>77.658278446649035</v>
      </c>
      <c r="BZ575" s="31"/>
      <c r="CA575" s="590">
        <v>2.6862769432194389</v>
      </c>
      <c r="CB575" s="590">
        <v>5.5836013050886537</v>
      </c>
      <c r="CC575" s="799"/>
      <c r="CD575" s="808"/>
      <c r="CE575" s="590">
        <v>19.841263449281207</v>
      </c>
      <c r="CF575" s="457"/>
      <c r="CG575" s="31">
        <v>0.33351082756504208</v>
      </c>
      <c r="CH575" s="31">
        <v>0.69322394206368521</v>
      </c>
      <c r="CI575" s="237"/>
      <c r="CJ575" s="611"/>
      <c r="CK575" s="28">
        <v>5.365280209035963</v>
      </c>
      <c r="CL575" s="227"/>
      <c r="CM575" s="227"/>
      <c r="CN575" s="227"/>
      <c r="CO575" s="31" t="str">
        <f t="shared" si="446"/>
        <v xml:space="preserve">  </v>
      </c>
      <c r="CP575" s="881"/>
      <c r="CQ575" s="28">
        <v>1.3586274077720095</v>
      </c>
      <c r="CR575" s="668"/>
      <c r="CS575" s="230"/>
      <c r="CT575" s="230"/>
      <c r="CU575" s="31" t="str">
        <f t="shared" si="450"/>
        <v xml:space="preserve">  </v>
      </c>
      <c r="CV575" s="521"/>
      <c r="CW575" s="336">
        <f t="shared" si="458"/>
        <v>6.9088322795127262</v>
      </c>
      <c r="CX575" s="913">
        <v>7.930951966932299</v>
      </c>
      <c r="CY575" s="913"/>
      <c r="CZ575" s="26">
        <v>0.60366808410089356</v>
      </c>
      <c r="DA575" s="26">
        <v>0.20191822311963653</v>
      </c>
      <c r="DB575" s="675" t="str">
        <f t="shared" si="459"/>
        <v xml:space="preserve">  </v>
      </c>
      <c r="DC575" s="931"/>
      <c r="DD575" s="939">
        <v>1.9999791916611886</v>
      </c>
      <c r="DE575" s="28"/>
      <c r="DF575" s="28">
        <v>0.17331398182664787</v>
      </c>
      <c r="DG575" s="28">
        <v>5.7971014492753631E-2</v>
      </c>
      <c r="DH575" s="801" t="str">
        <f t="shared" si="460"/>
        <v xml:space="preserve">  </v>
      </c>
      <c r="DI575" s="335"/>
      <c r="DJ575" s="31">
        <f t="shared" si="461"/>
        <v>10.212629130557968</v>
      </c>
      <c r="DK575" s="550">
        <f t="shared" si="462"/>
        <v>10.079898373274421</v>
      </c>
      <c r="DL575" s="420"/>
      <c r="DM575" s="707"/>
      <c r="DN575" s="419"/>
      <c r="DO575" s="419"/>
      <c r="DP575" s="419"/>
    </row>
    <row r="576" spans="1:120" s="13" customFormat="1" ht="15" x14ac:dyDescent="0.25">
      <c r="A576" s="536" t="s">
        <v>2714</v>
      </c>
      <c r="B576" s="417" t="s">
        <v>1300</v>
      </c>
      <c r="C576" s="420" t="s">
        <v>584</v>
      </c>
      <c r="D576" s="420">
        <v>9</v>
      </c>
      <c r="E576" s="213">
        <v>1803074</v>
      </c>
      <c r="F576" s="444">
        <v>1</v>
      </c>
      <c r="G576" s="420">
        <v>11452500</v>
      </c>
      <c r="H576" s="420" t="s">
        <v>2701</v>
      </c>
      <c r="I576" s="419"/>
      <c r="J576" s="419" t="s">
        <v>2767</v>
      </c>
      <c r="K576" s="419" t="s">
        <v>1737</v>
      </c>
      <c r="L576" s="419" t="s">
        <v>2674</v>
      </c>
      <c r="M576" s="419"/>
      <c r="N576" s="419"/>
      <c r="O576" s="104"/>
      <c r="P576" s="101">
        <v>43198</v>
      </c>
      <c r="Q576" s="162">
        <v>0.45833333333333331</v>
      </c>
      <c r="R576" s="421" t="s">
        <v>2700</v>
      </c>
      <c r="S576" s="421" t="s">
        <v>2700</v>
      </c>
      <c r="T576" s="13">
        <v>126.8</v>
      </c>
      <c r="U576" s="10">
        <v>163.30000000000001</v>
      </c>
      <c r="V576" s="10">
        <v>36.500000000000014</v>
      </c>
      <c r="W576" s="10">
        <v>176</v>
      </c>
      <c r="X576" s="590">
        <v>207.38636363636374</v>
      </c>
      <c r="Y576" s="281" t="str">
        <f t="shared" si="443"/>
        <v xml:space="preserve">  </v>
      </c>
      <c r="Z576" s="421" t="s">
        <v>2700</v>
      </c>
      <c r="AA576" s="590">
        <v>128.4</v>
      </c>
      <c r="AB576" s="26">
        <v>162.89999999999998</v>
      </c>
      <c r="AC576" s="590">
        <v>34.499999999999972</v>
      </c>
      <c r="AD576" s="590">
        <v>168</v>
      </c>
      <c r="AE576" s="590">
        <v>205.35714285714266</v>
      </c>
      <c r="AF576" s="281" t="str">
        <f t="shared" si="444"/>
        <v xml:space="preserve">  </v>
      </c>
      <c r="AG576" s="421" t="s">
        <v>2700</v>
      </c>
      <c r="AH576" s="590">
        <v>128.6</v>
      </c>
      <c r="AI576" s="26">
        <v>164.6</v>
      </c>
      <c r="AJ576" s="590">
        <v>36</v>
      </c>
      <c r="AK576" s="590">
        <v>174</v>
      </c>
      <c r="AL576" s="590">
        <v>206.89655172413794</v>
      </c>
      <c r="AM576" s="281" t="str">
        <f t="shared" si="442"/>
        <v xml:space="preserve">  </v>
      </c>
      <c r="AN576" s="590">
        <v>206.54668607254811</v>
      </c>
      <c r="AO576" s="590">
        <v>1.0588856044575485</v>
      </c>
      <c r="AP576" s="590">
        <v>0.5126616285122203</v>
      </c>
      <c r="AQ576" s="604">
        <v>3</v>
      </c>
      <c r="AR576" s="429" t="str">
        <f t="shared" si="445"/>
        <v xml:space="preserve">  </v>
      </c>
      <c r="AS576" s="611"/>
      <c r="AT576" s="662" t="s">
        <v>178</v>
      </c>
      <c r="AU576" s="662" t="s">
        <v>178</v>
      </c>
      <c r="AV576" s="662" t="s">
        <v>178</v>
      </c>
      <c r="AW576" s="661" t="s">
        <v>2720</v>
      </c>
      <c r="AX576" s="661" t="s">
        <v>2720</v>
      </c>
      <c r="AY576" s="10"/>
      <c r="AZ576" s="519"/>
      <c r="BA576" s="662" t="s">
        <v>178</v>
      </c>
      <c r="BB576" s="662" t="s">
        <v>178</v>
      </c>
      <c r="BC576" s="662" t="s">
        <v>178</v>
      </c>
      <c r="BD576" s="661" t="s">
        <v>2720</v>
      </c>
      <c r="BE576" s="661" t="s">
        <v>2720</v>
      </c>
      <c r="BF576" s="720"/>
      <c r="BG576" s="718"/>
      <c r="BH576" s="852" t="s">
        <v>178</v>
      </c>
      <c r="BI576" s="67" t="s">
        <v>2700</v>
      </c>
      <c r="BJ576" s="227">
        <v>9.358870543196943</v>
      </c>
      <c r="BK576" s="28"/>
      <c r="BL576" s="28">
        <v>0.20352498252156698</v>
      </c>
      <c r="BM576" s="28">
        <v>1.0130793166530827</v>
      </c>
      <c r="BN576" s="31" t="str">
        <f t="shared" si="452"/>
        <v xml:space="preserve">  </v>
      </c>
      <c r="BO576" s="521"/>
      <c r="BP576" s="199" t="s">
        <v>2700</v>
      </c>
      <c r="BQ576" s="716">
        <v>0.19108109784789423</v>
      </c>
      <c r="BR576" s="716">
        <v>6.8812595924914038E-3</v>
      </c>
      <c r="BS576" s="715">
        <v>1.7612246399210097E-3</v>
      </c>
      <c r="BT576" s="715">
        <v>8.3016664412427672E-3</v>
      </c>
      <c r="BU576" s="31" t="str">
        <f t="shared" si="456"/>
        <v xml:space="preserve">  </v>
      </c>
      <c r="BV576" s="521"/>
      <c r="BW576" s="31">
        <f t="shared" si="457"/>
        <v>2.0417110907340525</v>
      </c>
      <c r="BX576" s="336"/>
      <c r="BY576" s="33">
        <v>359.93020171828431</v>
      </c>
      <c r="BZ576" s="31"/>
      <c r="CA576" s="590">
        <v>2.6862769432194389</v>
      </c>
      <c r="CB576" s="590">
        <v>5.5836013050886537</v>
      </c>
      <c r="CC576" s="799"/>
      <c r="CD576" s="808"/>
      <c r="CE576" s="590">
        <v>74.644615697257848</v>
      </c>
      <c r="CF576" s="457"/>
      <c r="CG576" s="31">
        <v>0.33351082756504208</v>
      </c>
      <c r="CH576" s="31">
        <v>0.69322394206368521</v>
      </c>
      <c r="CI576" s="237"/>
      <c r="CJ576" s="611"/>
      <c r="CK576" s="28">
        <v>3.7810331375455819</v>
      </c>
      <c r="CL576" s="227"/>
      <c r="CM576" s="227"/>
      <c r="CN576" s="227"/>
      <c r="CO576" s="31" t="str">
        <f t="shared" si="446"/>
        <v xml:space="preserve">  </v>
      </c>
      <c r="CP576" s="881"/>
      <c r="CQ576" s="28">
        <v>0.77646216217453856</v>
      </c>
      <c r="CR576" s="668"/>
      <c r="CS576" s="230"/>
      <c r="CT576" s="230"/>
      <c r="CU576" s="31" t="str">
        <f t="shared" si="450"/>
        <v xml:space="preserve">  </v>
      </c>
      <c r="CV576" s="521"/>
      <c r="CW576" s="336">
        <f t="shared" si="458"/>
        <v>1.0504906561036462</v>
      </c>
      <c r="CX576" s="913">
        <v>6.7894230120703254</v>
      </c>
      <c r="CY576" s="913"/>
      <c r="CZ576" s="26">
        <v>0.60366808410089356</v>
      </c>
      <c r="DA576" s="26">
        <v>0.20191822311963653</v>
      </c>
      <c r="DB576" s="675" t="str">
        <f t="shared" si="459"/>
        <v xml:space="preserve">  </v>
      </c>
      <c r="DC576" s="931"/>
      <c r="DD576" s="939">
        <v>1.4047082093938605</v>
      </c>
      <c r="DE576" s="28"/>
      <c r="DF576" s="28">
        <v>0.17331398182664787</v>
      </c>
      <c r="DG576" s="28">
        <v>5.7971014492753631E-2</v>
      </c>
      <c r="DH576" s="801" t="str">
        <f t="shared" si="460"/>
        <v xml:space="preserve">  </v>
      </c>
      <c r="DI576" s="335"/>
      <c r="DJ576" s="31">
        <f t="shared" si="461"/>
        <v>1.8863165635053807</v>
      </c>
      <c r="DK576" s="550">
        <f t="shared" si="462"/>
        <v>1.8818613992080127</v>
      </c>
      <c r="DL576" s="420"/>
      <c r="DM576" s="707"/>
      <c r="DN576" s="419"/>
      <c r="DO576" s="419"/>
      <c r="DP576" s="419"/>
    </row>
    <row r="577" spans="1:120" s="610" customFormat="1" ht="15" x14ac:dyDescent="0.25">
      <c r="A577" s="587" t="s">
        <v>2715</v>
      </c>
      <c r="B577" s="422" t="s">
        <v>1301</v>
      </c>
      <c r="C577" s="426" t="s">
        <v>584</v>
      </c>
      <c r="D577" s="426">
        <v>9</v>
      </c>
      <c r="E577" s="424">
        <v>1803075</v>
      </c>
      <c r="F577" s="442">
        <v>1</v>
      </c>
      <c r="G577" s="426">
        <v>11452900</v>
      </c>
      <c r="H577" s="426" t="s">
        <v>2703</v>
      </c>
      <c r="I577" s="423"/>
      <c r="J577" s="423" t="s">
        <v>2768</v>
      </c>
      <c r="K577" s="423" t="s">
        <v>1088</v>
      </c>
      <c r="L577" s="423" t="s">
        <v>729</v>
      </c>
      <c r="M577" s="423"/>
      <c r="N577" s="423"/>
      <c r="O577" s="432"/>
      <c r="P577" s="433">
        <v>43198</v>
      </c>
      <c r="Q577" s="434">
        <v>0.53472222222222221</v>
      </c>
      <c r="R577" s="425" t="s">
        <v>2702</v>
      </c>
      <c r="S577" s="425" t="s">
        <v>2702</v>
      </c>
      <c r="T577" s="610">
        <v>129.5</v>
      </c>
      <c r="U577" s="435">
        <v>149.29999999999998</v>
      </c>
      <c r="V577" s="435">
        <v>19.799999999999983</v>
      </c>
      <c r="W577" s="435">
        <v>360</v>
      </c>
      <c r="X577" s="592">
        <v>54.999999999999957</v>
      </c>
      <c r="Y577" s="352" t="str">
        <f t="shared" si="443"/>
        <v xml:space="preserve">  </v>
      </c>
      <c r="Z577" s="425" t="s">
        <v>2702</v>
      </c>
      <c r="AA577" s="592">
        <v>128.4</v>
      </c>
      <c r="AB577" s="613">
        <v>149</v>
      </c>
      <c r="AC577" s="592">
        <v>20.599999999999994</v>
      </c>
      <c r="AD577" s="592">
        <v>362</v>
      </c>
      <c r="AE577" s="592">
        <v>56.906077348066283</v>
      </c>
      <c r="AF577" s="352" t="str">
        <f t="shared" si="444"/>
        <v xml:space="preserve">  </v>
      </c>
      <c r="AG577" s="425" t="s">
        <v>2702</v>
      </c>
      <c r="AH577" s="592">
        <v>127.4</v>
      </c>
      <c r="AI577" s="613">
        <v>148</v>
      </c>
      <c r="AJ577" s="592">
        <v>20.599999999999994</v>
      </c>
      <c r="AK577" s="592">
        <v>362</v>
      </c>
      <c r="AL577" s="592">
        <v>56.906077348066283</v>
      </c>
      <c r="AM577" s="352" t="str">
        <f t="shared" si="442"/>
        <v xml:space="preserve">  </v>
      </c>
      <c r="AN577" s="592">
        <v>56.270718232044175</v>
      </c>
      <c r="AO577" s="592">
        <v>1.1004742700023413</v>
      </c>
      <c r="AP577" s="592">
        <v>1.9556783786983198</v>
      </c>
      <c r="AQ577" s="607">
        <v>3</v>
      </c>
      <c r="AR577" s="354" t="str">
        <f t="shared" si="445"/>
        <v xml:space="preserve">  </v>
      </c>
      <c r="AS577" s="612"/>
      <c r="AT577" s="736" t="s">
        <v>178</v>
      </c>
      <c r="AU577" s="736" t="s">
        <v>178</v>
      </c>
      <c r="AV577" s="736" t="s">
        <v>178</v>
      </c>
      <c r="AW577" s="737" t="s">
        <v>2720</v>
      </c>
      <c r="AX577" s="737" t="s">
        <v>2720</v>
      </c>
      <c r="AY577" s="435"/>
      <c r="AZ577" s="589"/>
      <c r="BA577" s="736" t="s">
        <v>178</v>
      </c>
      <c r="BB577" s="736" t="s">
        <v>178</v>
      </c>
      <c r="BC577" s="736" t="s">
        <v>178</v>
      </c>
      <c r="BD577" s="737" t="s">
        <v>2720</v>
      </c>
      <c r="BE577" s="737" t="s">
        <v>2720</v>
      </c>
      <c r="BF577" s="766"/>
      <c r="BG577" s="767"/>
      <c r="BH577" s="865" t="s">
        <v>178</v>
      </c>
      <c r="BI577" s="427" t="s">
        <v>2702</v>
      </c>
      <c r="BJ577" s="459">
        <v>2.3164512342965358</v>
      </c>
      <c r="BK577" s="483"/>
      <c r="BL577" s="483">
        <v>0.20352498252156698</v>
      </c>
      <c r="BM577" s="483">
        <v>1.0130793166530827</v>
      </c>
      <c r="BN577" s="321" t="str">
        <f t="shared" si="452"/>
        <v xml:space="preserve">  </v>
      </c>
      <c r="BO577" s="609"/>
      <c r="BP577" s="729" t="s">
        <v>2702</v>
      </c>
      <c r="BQ577" s="734">
        <v>0.12089136751902226</v>
      </c>
      <c r="BR577" s="734"/>
      <c r="BS577" s="509">
        <v>1.7612246399210097E-3</v>
      </c>
      <c r="BT577" s="509">
        <v>8.3016664412427672E-3</v>
      </c>
      <c r="BU577" s="321" t="str">
        <f t="shared" si="456"/>
        <v xml:space="preserve">  </v>
      </c>
      <c r="BV577" s="609"/>
      <c r="BW577" s="321">
        <f t="shared" si="457"/>
        <v>5.2188177212258369</v>
      </c>
      <c r="BX577" s="769"/>
      <c r="BY577" s="322">
        <v>364.44053768217231</v>
      </c>
      <c r="BZ577" s="321"/>
      <c r="CA577" s="592">
        <v>2.6862769432194389</v>
      </c>
      <c r="CB577" s="592">
        <v>5.5836013050886537</v>
      </c>
      <c r="CC577" s="800"/>
      <c r="CD577" s="809"/>
      <c r="CE577" s="592">
        <v>20.044229572519463</v>
      </c>
      <c r="CF577" s="458"/>
      <c r="CG577" s="31">
        <v>0.33351082756504208</v>
      </c>
      <c r="CH577" s="31">
        <v>0.69322394206368521</v>
      </c>
      <c r="CI577" s="320"/>
      <c r="CJ577" s="612"/>
      <c r="CK577" s="483">
        <v>4.7557852525663318</v>
      </c>
      <c r="CL577" s="459"/>
      <c r="CM577" s="459"/>
      <c r="CN577" s="459"/>
      <c r="CO577" s="321" t="str">
        <f t="shared" si="446"/>
        <v xml:space="preserve">  </v>
      </c>
      <c r="CP577" s="882"/>
      <c r="CQ577" s="483">
        <v>0.27063308343333242</v>
      </c>
      <c r="CR577" s="709"/>
      <c r="CS577" s="986"/>
      <c r="CT577" s="986"/>
      <c r="CU577" s="31" t="str">
        <f t="shared" si="450"/>
        <v xml:space="preserve">  </v>
      </c>
      <c r="CV577" s="609"/>
      <c r="CW577" s="769">
        <f t="shared" si="458"/>
        <v>1.3049550642233549</v>
      </c>
      <c r="CX577" s="914">
        <v>6.8216937054701523</v>
      </c>
      <c r="CY577" s="914"/>
      <c r="CZ577" s="613">
        <v>0.60366808410089356</v>
      </c>
      <c r="DA577" s="613">
        <v>0.20191822311963653</v>
      </c>
      <c r="DB577" s="935" t="str">
        <f t="shared" si="459"/>
        <v xml:space="preserve">  </v>
      </c>
      <c r="DC577" s="932"/>
      <c r="DD577" s="940">
        <v>0.38819582964830135</v>
      </c>
      <c r="DE577" s="483"/>
      <c r="DF577" s="483">
        <v>0.17331398182664787</v>
      </c>
      <c r="DG577" s="483">
        <v>5.7971014492753631E-2</v>
      </c>
      <c r="DH577" s="979" t="str">
        <f t="shared" si="460"/>
        <v xml:space="preserve">  </v>
      </c>
      <c r="DI577" s="946"/>
      <c r="DJ577" s="321">
        <f t="shared" si="461"/>
        <v>1.8718262652272055</v>
      </c>
      <c r="DK577" s="960">
        <f t="shared" si="462"/>
        <v>1.9366961860211171</v>
      </c>
      <c r="DL577" s="426"/>
      <c r="DM577" s="708"/>
      <c r="DN577" s="423"/>
      <c r="DO577" s="423"/>
      <c r="DP577" s="423"/>
    </row>
    <row r="578" spans="1:120" s="610" customFormat="1" ht="15" x14ac:dyDescent="0.25">
      <c r="A578" s="587" t="s">
        <v>2718</v>
      </c>
      <c r="B578" s="422" t="s">
        <v>1302</v>
      </c>
      <c r="C578" s="426" t="s">
        <v>584</v>
      </c>
      <c r="D578" s="426">
        <v>9</v>
      </c>
      <c r="E578" s="424">
        <v>1803941</v>
      </c>
      <c r="F578" s="442">
        <v>1</v>
      </c>
      <c r="G578" s="426">
        <v>11451800</v>
      </c>
      <c r="H578" s="426">
        <v>201805111130</v>
      </c>
      <c r="I578" s="423"/>
      <c r="J578" s="423" t="s">
        <v>1827</v>
      </c>
      <c r="K578" s="423" t="s">
        <v>1655</v>
      </c>
      <c r="L578" s="423" t="s">
        <v>1656</v>
      </c>
      <c r="M578" s="423"/>
      <c r="N578" s="423"/>
      <c r="O578" s="432"/>
      <c r="P578" s="433">
        <v>43231</v>
      </c>
      <c r="Q578" s="434">
        <v>0.47916666666666669</v>
      </c>
      <c r="R578" s="425" t="s">
        <v>2717</v>
      </c>
      <c r="S578" s="425" t="s">
        <v>2717</v>
      </c>
      <c r="T578" s="610">
        <v>126.7</v>
      </c>
      <c r="U578" s="610">
        <v>159.89999999999998</v>
      </c>
      <c r="V578" s="592">
        <f>U578-T578</f>
        <v>33.199999999999974</v>
      </c>
      <c r="W578" s="610">
        <v>358</v>
      </c>
      <c r="X578" s="592">
        <f>V578/(W578/1000)</f>
        <v>92.737430167597694</v>
      </c>
      <c r="Y578" s="352" t="str">
        <f t="shared" si="443"/>
        <v xml:space="preserve">  </v>
      </c>
      <c r="Z578" s="425" t="s">
        <v>2717</v>
      </c>
      <c r="AA578" s="592">
        <v>127</v>
      </c>
      <c r="AB578" s="610">
        <v>161.39999999999998</v>
      </c>
      <c r="AC578" s="610">
        <v>34.399999999999977</v>
      </c>
      <c r="AD578" s="592">
        <v>368</v>
      </c>
      <c r="AE578" s="592">
        <f>AC578/(AD578/1000)</f>
        <v>93.478260869565162</v>
      </c>
      <c r="AF578" s="352" t="str">
        <f t="shared" si="444"/>
        <v xml:space="preserve">  </v>
      </c>
      <c r="AG578" s="425" t="s">
        <v>2717</v>
      </c>
      <c r="AH578" s="592">
        <v>127.5</v>
      </c>
      <c r="AI578" s="610">
        <v>161.1</v>
      </c>
      <c r="AJ578" s="592">
        <v>33.599999999999994</v>
      </c>
      <c r="AK578" s="607">
        <v>358</v>
      </c>
      <c r="AL578" s="592">
        <f>AJ578/(AK578/1000)</f>
        <v>93.85474860335195</v>
      </c>
      <c r="AM578" s="352" t="str">
        <f t="shared" si="442"/>
        <v xml:space="preserve">  </v>
      </c>
      <c r="AN578" s="592">
        <v>93.356813213504935</v>
      </c>
      <c r="AO578" s="592">
        <v>0.56847363315370836</v>
      </c>
      <c r="AP578" s="592">
        <v>0.60892570513693733</v>
      </c>
      <c r="AQ578" s="607">
        <v>3</v>
      </c>
      <c r="AR578" s="354" t="str">
        <f t="shared" si="445"/>
        <v xml:space="preserve">  </v>
      </c>
      <c r="AS578" s="612"/>
      <c r="AT578" s="736" t="s">
        <v>178</v>
      </c>
      <c r="AU578" s="736" t="s">
        <v>178</v>
      </c>
      <c r="AV578" s="736" t="s">
        <v>178</v>
      </c>
      <c r="AW578" s="737" t="s">
        <v>2720</v>
      </c>
      <c r="AX578" s="737" t="s">
        <v>2720</v>
      </c>
      <c r="AY578" s="435"/>
      <c r="AZ578" s="589"/>
      <c r="BA578" s="736" t="s">
        <v>178</v>
      </c>
      <c r="BB578" s="736" t="s">
        <v>178</v>
      </c>
      <c r="BC578" s="736" t="s">
        <v>178</v>
      </c>
      <c r="BD578" s="737" t="s">
        <v>2720</v>
      </c>
      <c r="BE578" s="737" t="s">
        <v>2720</v>
      </c>
      <c r="BF578" s="766"/>
      <c r="BG578" s="767"/>
      <c r="BH578" s="865" t="s">
        <v>178</v>
      </c>
      <c r="BI578" s="428" t="s">
        <v>2717</v>
      </c>
      <c r="BJ578" s="459">
        <v>0.70751711944024454</v>
      </c>
      <c r="BK578" s="483"/>
      <c r="BL578" s="459">
        <v>0.20352498252156698</v>
      </c>
      <c r="BM578" s="483">
        <v>0.4315779425748496</v>
      </c>
      <c r="BN578" s="321" t="str">
        <f t="shared" si="452"/>
        <v xml:space="preserve">  </v>
      </c>
      <c r="BO578" s="609"/>
      <c r="BP578" s="729" t="str">
        <f>R578</f>
        <v>RUM-82</v>
      </c>
      <c r="BQ578" s="734">
        <v>6.4000000000000001E-2</v>
      </c>
      <c r="BR578" s="734">
        <v>2E-3</v>
      </c>
      <c r="BS578" s="509">
        <v>1.893184389229948E-3</v>
      </c>
      <c r="BT578" s="509">
        <v>7.6203470619736332E-3</v>
      </c>
      <c r="BU578" s="321" t="str">
        <f t="shared" si="456"/>
        <v xml:space="preserve">  </v>
      </c>
      <c r="BV578" s="609"/>
      <c r="BW578" s="321">
        <f t="shared" si="457"/>
        <v>9.0457175157307717</v>
      </c>
      <c r="BX578" s="769"/>
      <c r="BY578" s="607">
        <v>119.66196790482115</v>
      </c>
      <c r="BZ578" s="592">
        <v>2.5526431835295895</v>
      </c>
      <c r="CA578" s="592"/>
      <c r="CB578" s="592"/>
      <c r="CC578" s="592"/>
      <c r="CD578" s="608"/>
      <c r="CE578" s="592">
        <v>11.097143392290668</v>
      </c>
      <c r="CF578" s="592">
        <v>0.23672556897537067</v>
      </c>
      <c r="CG578" s="592"/>
      <c r="CH578" s="592"/>
      <c r="CI578" s="592"/>
      <c r="CJ578" s="984"/>
      <c r="CK578" s="483">
        <v>2.9622495119509926</v>
      </c>
      <c r="CL578" s="459"/>
      <c r="CM578" s="459"/>
      <c r="CN578" s="459"/>
      <c r="CO578" s="321" t="str">
        <f t="shared" si="446"/>
        <v xml:space="preserve">  </v>
      </c>
      <c r="CP578" s="612"/>
      <c r="CQ578" s="483">
        <v>0.27690593263889701</v>
      </c>
      <c r="CR578" s="483"/>
      <c r="CS578" s="985"/>
      <c r="CT578" s="985"/>
      <c r="CU578" s="31" t="str">
        <f t="shared" si="450"/>
        <v xml:space="preserve">  </v>
      </c>
      <c r="CV578" s="609"/>
      <c r="CW578" s="769">
        <f t="shared" si="458"/>
        <v>2.4755146215773074</v>
      </c>
      <c r="CX578" s="914">
        <v>2.2080975774214919</v>
      </c>
      <c r="CY578" s="914"/>
      <c r="CZ578" s="912">
        <v>0.88978160312787991</v>
      </c>
      <c r="DA578" s="912">
        <v>0.29761904761904773</v>
      </c>
      <c r="DB578" s="935" t="str">
        <f t="shared" si="459"/>
        <v xml:space="preserve">  </v>
      </c>
      <c r="DC578" s="932"/>
      <c r="DD578" s="940">
        <v>0.20724044302056455</v>
      </c>
      <c r="DE578" s="483"/>
      <c r="DF578" s="483">
        <v>8.3510228673454631E-2</v>
      </c>
      <c r="DG578" s="483">
        <v>2.793296089385475E-2</v>
      </c>
      <c r="DH578" s="979" t="str">
        <f t="shared" si="460"/>
        <v xml:space="preserve">  </v>
      </c>
      <c r="DI578" s="946"/>
      <c r="DJ578" s="321">
        <f t="shared" si="461"/>
        <v>1.845279344877403</v>
      </c>
      <c r="DK578" s="960">
        <f t="shared" si="462"/>
        <v>1.867511626140987</v>
      </c>
      <c r="DL578" s="426"/>
      <c r="DM578" s="708"/>
      <c r="DN578" s="423"/>
      <c r="DO578" s="423"/>
      <c r="DP578" s="423"/>
    </row>
    <row r="579" spans="1:120" s="13" customFormat="1" ht="30" x14ac:dyDescent="0.25">
      <c r="A579" s="536" t="s">
        <v>2723</v>
      </c>
      <c r="B579" s="417" t="s">
        <v>1303</v>
      </c>
      <c r="C579" s="419" t="s">
        <v>586</v>
      </c>
      <c r="D579" s="419">
        <v>2</v>
      </c>
      <c r="E579" s="13" t="s">
        <v>2817</v>
      </c>
      <c r="G579" s="420">
        <v>88888823</v>
      </c>
      <c r="H579" s="420">
        <v>201811190707</v>
      </c>
      <c r="K579" s="436" t="s">
        <v>2770</v>
      </c>
      <c r="L579" s="437" t="s">
        <v>2771</v>
      </c>
      <c r="O579" s="13" t="s">
        <v>124</v>
      </c>
      <c r="P579" s="117">
        <v>43423</v>
      </c>
      <c r="Q579" s="112">
        <v>0.29652777777777778</v>
      </c>
      <c r="R579" s="419" t="s">
        <v>2724</v>
      </c>
      <c r="S579" s="419" t="s">
        <v>2724</v>
      </c>
      <c r="T579" s="13">
        <v>127.9</v>
      </c>
      <c r="U579" s="13">
        <v>127.90000000000002</v>
      </c>
      <c r="V579" s="590">
        <f>U579-T579</f>
        <v>0</v>
      </c>
      <c r="W579" s="13">
        <v>126</v>
      </c>
      <c r="X579" s="591">
        <f>V579/(W579/1000)</f>
        <v>0</v>
      </c>
      <c r="Y579" s="281" t="s">
        <v>79</v>
      </c>
      <c r="Z579" s="419" t="s">
        <v>2724</v>
      </c>
      <c r="AA579" s="590">
        <v>127</v>
      </c>
      <c r="AB579" s="13">
        <v>127.3</v>
      </c>
      <c r="AC579" s="13">
        <v>0.29999999999999716</v>
      </c>
      <c r="AD579" s="590">
        <v>126</v>
      </c>
      <c r="AE579" s="590">
        <v>2.3809523809523583</v>
      </c>
      <c r="AF579" s="281" t="str">
        <f t="shared" si="444"/>
        <v>&lt;MDL</v>
      </c>
      <c r="AG579" s="419" t="s">
        <v>2724</v>
      </c>
      <c r="AH579" s="590">
        <v>128.19999999999999</v>
      </c>
      <c r="AI579" s="13">
        <v>128.30000000000001</v>
      </c>
      <c r="AJ579" s="590">
        <v>0.10000000000002274</v>
      </c>
      <c r="AK579" s="604">
        <v>124</v>
      </c>
      <c r="AL579" s="590">
        <v>0.80645161290340917</v>
      </c>
      <c r="AM579" s="281" t="str">
        <f t="shared" si="442"/>
        <v>&lt;MDL</v>
      </c>
      <c r="AN579" s="590" t="s">
        <v>79</v>
      </c>
      <c r="AO579" s="590" t="s">
        <v>79</v>
      </c>
      <c r="AP579" s="590" t="s">
        <v>79</v>
      </c>
      <c r="AQ579" s="604">
        <v>3</v>
      </c>
      <c r="AR579" s="614" t="s">
        <v>79</v>
      </c>
      <c r="AS579" s="611"/>
      <c r="AT579" s="662" t="s">
        <v>178</v>
      </c>
      <c r="AU579" s="662" t="s">
        <v>178</v>
      </c>
      <c r="AV579" s="662" t="s">
        <v>178</v>
      </c>
      <c r="AW579" s="661" t="s">
        <v>2720</v>
      </c>
      <c r="AX579" s="661" t="s">
        <v>2720</v>
      </c>
      <c r="AY579" s="10"/>
      <c r="AZ579" s="519"/>
      <c r="BA579" s="662" t="s">
        <v>178</v>
      </c>
      <c r="BB579" s="662" t="s">
        <v>178</v>
      </c>
      <c r="BC579" s="662" t="s">
        <v>178</v>
      </c>
      <c r="BD579" s="661" t="s">
        <v>2720</v>
      </c>
      <c r="BE579" s="661" t="s">
        <v>2720</v>
      </c>
      <c r="BF579" s="720"/>
      <c r="BG579" s="718"/>
      <c r="BH579" s="852" t="s">
        <v>178</v>
      </c>
      <c r="BI579" s="269" t="s">
        <v>2724</v>
      </c>
      <c r="BJ579" s="227">
        <v>1.1662824549441311E-2</v>
      </c>
      <c r="BK579" s="227"/>
      <c r="BL579" s="479">
        <v>0.20352498252156698</v>
      </c>
      <c r="BM579" s="227">
        <v>0.47144051168080636</v>
      </c>
      <c r="BN579" s="31" t="str">
        <f t="shared" si="452"/>
        <v>&lt;MDL</v>
      </c>
      <c r="BO579" s="521"/>
      <c r="BP579" s="199" t="s">
        <v>2724</v>
      </c>
      <c r="BQ579" s="716">
        <v>2.5641029508700409E-4</v>
      </c>
      <c r="BR579" s="716"/>
      <c r="BS579" s="715">
        <v>1.8772758818819961E-3</v>
      </c>
      <c r="BT579" s="715">
        <v>7.6139463173437285E-3</v>
      </c>
      <c r="BU579" s="31" t="str">
        <f t="shared" si="456"/>
        <v>&lt;MDL</v>
      </c>
      <c r="BV579" s="521" t="s">
        <v>3034</v>
      </c>
      <c r="BW579" s="31" t="s">
        <v>79</v>
      </c>
      <c r="BX579" s="336"/>
      <c r="BY579" s="33" t="s">
        <v>2667</v>
      </c>
      <c r="BZ579" s="237"/>
      <c r="CA579" s="237"/>
      <c r="CB579" s="237"/>
      <c r="CC579" s="237" t="s">
        <v>79</v>
      </c>
      <c r="CD579" s="498"/>
      <c r="CE579" s="457"/>
      <c r="CF579" s="457"/>
      <c r="CG579" s="464"/>
      <c r="CH579" s="464"/>
      <c r="CI579" s="237" t="s">
        <v>79</v>
      </c>
      <c r="CJ579" s="611"/>
      <c r="CK579" s="28" t="s">
        <v>2667</v>
      </c>
      <c r="CL579" s="227"/>
      <c r="CM579" s="227"/>
      <c r="CN579" s="227"/>
      <c r="CO579" s="31" t="s">
        <v>79</v>
      </c>
      <c r="CP579" s="611" t="s">
        <v>3092</v>
      </c>
      <c r="CQ579" s="28">
        <v>4.6470342550860223E-2</v>
      </c>
      <c r="CR579" s="28"/>
      <c r="CS579" s="464"/>
      <c r="CT579" s="464"/>
      <c r="CU579" s="31" t="str">
        <f t="shared" si="450"/>
        <v xml:space="preserve">  </v>
      </c>
      <c r="CV579" s="611" t="s">
        <v>3092</v>
      </c>
      <c r="CW579" s="895" t="s">
        <v>79</v>
      </c>
      <c r="CX579" s="479" t="s">
        <v>2720</v>
      </c>
      <c r="CY579" s="479" t="s">
        <v>2720</v>
      </c>
      <c r="CZ579" s="479" t="s">
        <v>2720</v>
      </c>
      <c r="DA579" s="479" t="s">
        <v>2720</v>
      </c>
      <c r="DB579" s="464"/>
      <c r="DC579" s="611" t="s">
        <v>3103</v>
      </c>
      <c r="DD579" s="479" t="s">
        <v>2720</v>
      </c>
      <c r="DE579" s="479" t="s">
        <v>2720</v>
      </c>
      <c r="DF579" s="479" t="s">
        <v>2720</v>
      </c>
      <c r="DG579" s="479" t="s">
        <v>2720</v>
      </c>
      <c r="DH579" s="742"/>
      <c r="DI579" s="611" t="s">
        <v>3103</v>
      </c>
      <c r="DJ579" s="820" t="s">
        <v>2720</v>
      </c>
      <c r="DK579" s="895" t="s">
        <v>2720</v>
      </c>
      <c r="DL579" s="420"/>
      <c r="DM579" s="707"/>
      <c r="DN579" s="419"/>
      <c r="DO579" s="419"/>
      <c r="DP579" s="419"/>
    </row>
    <row r="580" spans="1:120" s="610" customFormat="1" ht="30" x14ac:dyDescent="0.25">
      <c r="A580" s="587" t="s">
        <v>2725</v>
      </c>
      <c r="B580" s="422" t="s">
        <v>1304</v>
      </c>
      <c r="C580" s="423" t="s">
        <v>586</v>
      </c>
      <c r="D580" s="423">
        <v>2</v>
      </c>
      <c r="E580" s="610" t="s">
        <v>2817</v>
      </c>
      <c r="G580" s="426">
        <v>88888823</v>
      </c>
      <c r="H580" s="426">
        <v>201811190907</v>
      </c>
      <c r="K580" s="439" t="s">
        <v>2770</v>
      </c>
      <c r="L580" s="438" t="s">
        <v>2771</v>
      </c>
      <c r="N580" s="423"/>
      <c r="O580" s="610" t="s">
        <v>124</v>
      </c>
      <c r="P580" s="318">
        <v>43423</v>
      </c>
      <c r="Q580" s="319">
        <v>0.37986111111111115</v>
      </c>
      <c r="R580" s="423" t="s">
        <v>2726</v>
      </c>
      <c r="S580" s="423" t="s">
        <v>2726</v>
      </c>
      <c r="T580" s="615" t="s">
        <v>2735</v>
      </c>
      <c r="U580" s="615" t="s">
        <v>2735</v>
      </c>
      <c r="V580" s="615" t="s">
        <v>2735</v>
      </c>
      <c r="W580" s="615" t="s">
        <v>2735</v>
      </c>
      <c r="X580" s="615" t="s">
        <v>2735</v>
      </c>
      <c r="Y580" s="616" t="s">
        <v>2735</v>
      </c>
      <c r="Z580" s="615" t="s">
        <v>2735</v>
      </c>
      <c r="AA580" s="615" t="s">
        <v>2735</v>
      </c>
      <c r="AB580" s="615" t="s">
        <v>2735</v>
      </c>
      <c r="AC580" s="615" t="s">
        <v>2735</v>
      </c>
      <c r="AD580" s="615" t="s">
        <v>2735</v>
      </c>
      <c r="AE580" s="615" t="s">
        <v>2735</v>
      </c>
      <c r="AF580" s="616" t="s">
        <v>2735</v>
      </c>
      <c r="AG580" s="615" t="s">
        <v>2735</v>
      </c>
      <c r="AH580" s="615" t="s">
        <v>2735</v>
      </c>
      <c r="AI580" s="615" t="s">
        <v>2735</v>
      </c>
      <c r="AJ580" s="615" t="s">
        <v>2735</v>
      </c>
      <c r="AK580" s="615" t="s">
        <v>2735</v>
      </c>
      <c r="AL580" s="615" t="s">
        <v>2735</v>
      </c>
      <c r="AM580" s="617" t="s">
        <v>2735</v>
      </c>
      <c r="AN580" s="615" t="s">
        <v>2735</v>
      </c>
      <c r="AO580" s="615" t="s">
        <v>2735</v>
      </c>
      <c r="AP580" s="615" t="s">
        <v>2735</v>
      </c>
      <c r="AQ580" s="615" t="s">
        <v>2735</v>
      </c>
      <c r="AR580" s="617" t="s">
        <v>2735</v>
      </c>
      <c r="AS580" s="612"/>
      <c r="AT580" s="426" t="s">
        <v>2726</v>
      </c>
      <c r="AU580" s="709">
        <v>1.1662824549441311E-2</v>
      </c>
      <c r="AV580" s="709">
        <v>0</v>
      </c>
      <c r="AW580" s="485">
        <v>0.20352498252156698</v>
      </c>
      <c r="AX580" s="483">
        <v>0.47144051168080636</v>
      </c>
      <c r="AY580" s="321" t="str">
        <f t="shared" ref="AY580" si="465">IF(AU580&lt;AW580,"&lt;MDL",IF(AU580&lt;AX580,"E, &lt;RL",IF(AU580&gt;AX580,"  ",)))</f>
        <v>&lt;MDL</v>
      </c>
      <c r="AZ580" s="502"/>
      <c r="BA580" s="426" t="s">
        <v>2726</v>
      </c>
      <c r="BB580" s="509">
        <v>3.5675908452871574E-3</v>
      </c>
      <c r="BC580" s="734"/>
      <c r="BD580" s="870">
        <v>6.0000000000000001E-3</v>
      </c>
      <c r="BE580" s="870">
        <v>0.01</v>
      </c>
      <c r="BF580" s="321" t="str">
        <f>IF(BB580&lt;BD580,"&lt;MDL",IF(BB580&lt;BE580,"E, &lt;RL",IF(BB580&gt;BE580,"  ",)))</f>
        <v>&lt;MDL</v>
      </c>
      <c r="BG580" s="612" t="s">
        <v>3022</v>
      </c>
      <c r="BH580" s="864" t="str">
        <f>IF(BD580&lt;BF580,"&lt;MDL",IF(BD580&lt;BG580,"E, &lt;RL",IF(BD580&gt;BG580,"  ",)))</f>
        <v>&lt;MDL</v>
      </c>
      <c r="BI580" s="706" t="s">
        <v>2720</v>
      </c>
      <c r="BJ580" s="485" t="s">
        <v>2720</v>
      </c>
      <c r="BK580" s="485" t="s">
        <v>2720</v>
      </c>
      <c r="BL580" s="485" t="s">
        <v>2720</v>
      </c>
      <c r="BM580" s="485" t="s">
        <v>2720</v>
      </c>
      <c r="BN580" s="485" t="s">
        <v>2720</v>
      </c>
      <c r="BO580" s="906" t="s">
        <v>2736</v>
      </c>
      <c r="BP580" s="706" t="s">
        <v>2720</v>
      </c>
      <c r="BQ580" s="485" t="s">
        <v>2720</v>
      </c>
      <c r="BR580" s="485" t="s">
        <v>2720</v>
      </c>
      <c r="BS580" s="485" t="s">
        <v>2720</v>
      </c>
      <c r="BT580" s="485" t="s">
        <v>2720</v>
      </c>
      <c r="BU580" s="485" t="s">
        <v>2720</v>
      </c>
      <c r="BV580" s="797" t="s">
        <v>2736</v>
      </c>
      <c r="BW580" s="321"/>
      <c r="BX580" s="769"/>
      <c r="BY580" s="743" t="s">
        <v>2720</v>
      </c>
      <c r="BZ580" s="743" t="s">
        <v>2720</v>
      </c>
      <c r="CA580" s="743" t="s">
        <v>2720</v>
      </c>
      <c r="CB580" s="743" t="s">
        <v>2720</v>
      </c>
      <c r="CC580" s="743" t="s">
        <v>2720</v>
      </c>
      <c r="CD580" s="981" t="s">
        <v>2720</v>
      </c>
      <c r="CE580" s="743" t="s">
        <v>2720</v>
      </c>
      <c r="CF580" s="743" t="s">
        <v>2720</v>
      </c>
      <c r="CG580" s="743" t="s">
        <v>2720</v>
      </c>
      <c r="CH580" s="743" t="s">
        <v>2720</v>
      </c>
      <c r="CI580" s="743" t="s">
        <v>2720</v>
      </c>
      <c r="CJ580" s="743" t="s">
        <v>2720</v>
      </c>
      <c r="CK580" s="483" t="s">
        <v>2720</v>
      </c>
      <c r="CL580" s="485" t="s">
        <v>2720</v>
      </c>
      <c r="CM580" s="485" t="s">
        <v>2720</v>
      </c>
      <c r="CN580" s="485" t="s">
        <v>2720</v>
      </c>
      <c r="CO580" s="743" t="s">
        <v>2720</v>
      </c>
      <c r="CP580" s="981" t="s">
        <v>2720</v>
      </c>
      <c r="CQ580" s="743" t="s">
        <v>2720</v>
      </c>
      <c r="CR580" s="743" t="s">
        <v>2720</v>
      </c>
      <c r="CS580" s="743"/>
      <c r="CT580" s="743"/>
      <c r="CU580" s="31" t="str">
        <f t="shared" si="450"/>
        <v xml:space="preserve">  </v>
      </c>
      <c r="CV580" s="609"/>
      <c r="CW580" s="982" t="s">
        <v>2720</v>
      </c>
      <c r="CX580" s="485" t="s">
        <v>2720</v>
      </c>
      <c r="CY580" s="485" t="s">
        <v>2720</v>
      </c>
      <c r="CZ580" s="485" t="s">
        <v>2720</v>
      </c>
      <c r="DA580" s="485" t="s">
        <v>2720</v>
      </c>
      <c r="DB580" s="743"/>
      <c r="DC580" s="981"/>
      <c r="DD580" s="485" t="s">
        <v>2720</v>
      </c>
      <c r="DE580" s="485" t="s">
        <v>2720</v>
      </c>
      <c r="DF580" s="485" t="s">
        <v>2720</v>
      </c>
      <c r="DG580" s="485" t="s">
        <v>2720</v>
      </c>
      <c r="DH580" s="743"/>
      <c r="DI580" s="981"/>
      <c r="DJ580" s="983" t="s">
        <v>2720</v>
      </c>
      <c r="DK580" s="982" t="s">
        <v>2720</v>
      </c>
      <c r="DL580" s="426"/>
      <c r="DM580" s="708"/>
      <c r="DN580" s="423"/>
      <c r="DO580" s="423"/>
      <c r="DP580" s="423"/>
    </row>
    <row r="581" spans="1:120" s="13" customFormat="1" ht="25.5" customHeight="1" x14ac:dyDescent="0.25">
      <c r="A581" s="536" t="s">
        <v>2727</v>
      </c>
      <c r="B581" s="417" t="s">
        <v>1305</v>
      </c>
      <c r="C581" s="419" t="s">
        <v>584</v>
      </c>
      <c r="D581" s="419">
        <v>9</v>
      </c>
      <c r="E581" s="13" t="s">
        <v>2817</v>
      </c>
      <c r="F581" s="618">
        <v>1</v>
      </c>
      <c r="G581" s="420">
        <v>11451800</v>
      </c>
      <c r="H581" s="420">
        <v>201811291530</v>
      </c>
      <c r="K581" s="419" t="s">
        <v>1655</v>
      </c>
      <c r="L581" s="420" t="s">
        <v>1656</v>
      </c>
      <c r="N581" s="419"/>
      <c r="O581" s="419"/>
      <c r="P581" s="117">
        <v>43433</v>
      </c>
      <c r="Q581" s="112">
        <v>0.64583333333333337</v>
      </c>
      <c r="R581" s="419" t="s">
        <v>2728</v>
      </c>
      <c r="S581" s="419" t="s">
        <v>2728</v>
      </c>
      <c r="T581" s="13">
        <v>126.8</v>
      </c>
      <c r="U581" s="13">
        <v>131.70000000000002</v>
      </c>
      <c r="V581" s="13">
        <f>U581-T581</f>
        <v>4.9000000000000199</v>
      </c>
      <c r="W581" s="13">
        <v>262</v>
      </c>
      <c r="X581" s="26">
        <f>(U581-T581)/(W581/1000)</f>
        <v>18.702290076335952</v>
      </c>
      <c r="Y581" s="281" t="str">
        <f t="shared" ref="Y581:Y597" si="466">IF(V581&lt;Y$5,"&lt;MDL",IF(V581&lt;Y$6,"E, &lt;RL",IF(V581&gt;Y$6,"  ",)))</f>
        <v xml:space="preserve">  </v>
      </c>
      <c r="Z581" s="419" t="s">
        <v>2728</v>
      </c>
      <c r="AA581" s="13">
        <v>127.8</v>
      </c>
      <c r="AB581" s="13">
        <v>133.20000000000002</v>
      </c>
      <c r="AC581" s="13">
        <f>AB581-AA581</f>
        <v>5.4000000000000199</v>
      </c>
      <c r="AD581" s="13">
        <v>288</v>
      </c>
      <c r="AE581" s="26">
        <f>(AB581-AA581)/(AD581/1000)</f>
        <v>18.750000000000071</v>
      </c>
      <c r="AF581" s="281" t="str">
        <f t="shared" si="444"/>
        <v xml:space="preserve">  </v>
      </c>
      <c r="AG581" s="419" t="s">
        <v>2728</v>
      </c>
      <c r="AH581" s="13">
        <v>127.5</v>
      </c>
      <c r="AI581" s="13">
        <v>132.20000000000002</v>
      </c>
      <c r="AJ581" s="13">
        <f>AH581</f>
        <v>127.5</v>
      </c>
      <c r="AK581" s="13">
        <v>258</v>
      </c>
      <c r="AL581" s="26">
        <f>(AI581-AH581)/(AK581/1000)</f>
        <v>18.217054263565956</v>
      </c>
      <c r="AM581" s="281" t="str">
        <f t="shared" si="442"/>
        <v xml:space="preserve">  </v>
      </c>
      <c r="AN581" s="26">
        <f>AVERAGE(AL581,AE581,X581)</f>
        <v>18.556448113300661</v>
      </c>
      <c r="AO581" s="24">
        <f>STDEV(AL581,AE581,X581)</f>
        <v>0.29489014587184176</v>
      </c>
      <c r="AP581" s="24">
        <f>AO581/AN581*100</f>
        <v>1.5891518897976711</v>
      </c>
      <c r="AQ581" s="13">
        <v>3</v>
      </c>
      <c r="AR581" s="429" t="str">
        <f t="shared" si="445"/>
        <v xml:space="preserve">  </v>
      </c>
      <c r="AS581" s="521"/>
      <c r="AT581" s="662" t="s">
        <v>178</v>
      </c>
      <c r="AU581" s="662" t="s">
        <v>178</v>
      </c>
      <c r="AV581" s="662" t="s">
        <v>178</v>
      </c>
      <c r="AW581" s="661" t="s">
        <v>2720</v>
      </c>
      <c r="AX581" s="661" t="s">
        <v>2720</v>
      </c>
      <c r="AY581" s="10"/>
      <c r="AZ581" s="334"/>
      <c r="BA581" s="662" t="s">
        <v>178</v>
      </c>
      <c r="BB581" s="662" t="s">
        <v>178</v>
      </c>
      <c r="BC581" s="662" t="s">
        <v>178</v>
      </c>
      <c r="BD581" s="661" t="s">
        <v>2720</v>
      </c>
      <c r="BE581" s="661" t="s">
        <v>2720</v>
      </c>
      <c r="BF581" s="720"/>
      <c r="BG581" s="718"/>
      <c r="BH581" s="852" t="s">
        <v>178</v>
      </c>
      <c r="BI581" s="269" t="s">
        <v>2728</v>
      </c>
      <c r="BJ581" s="227">
        <v>1.3465815032339759</v>
      </c>
      <c r="BK581" s="227"/>
      <c r="BL581" s="227">
        <v>0.20352498252156698</v>
      </c>
      <c r="BM581" s="227">
        <v>0.47144051168080636</v>
      </c>
      <c r="BN581" s="31" t="str">
        <f t="shared" si="452"/>
        <v xml:space="preserve">  </v>
      </c>
      <c r="BO581" s="521"/>
      <c r="BP581" s="199" t="s">
        <v>2728</v>
      </c>
      <c r="BQ581" s="716">
        <v>3.9393182801406829E-2</v>
      </c>
      <c r="BR581" s="716"/>
      <c r="BS581" s="715">
        <v>1.8772758818819961E-3</v>
      </c>
      <c r="BT581" s="715">
        <v>7.6139463173437285E-3</v>
      </c>
      <c r="BU581" s="31" t="str">
        <f t="shared" si="456"/>
        <v xml:space="preserve">  </v>
      </c>
      <c r="BV581" s="521"/>
      <c r="BW581" s="31">
        <f t="shared" ref="BW581:BW644" si="467">BQ581/BJ581*100</f>
        <v>2.9254213507908289</v>
      </c>
      <c r="BX581" s="336"/>
      <c r="BY581" s="33">
        <v>76.232027716747837</v>
      </c>
      <c r="BZ581" s="31"/>
      <c r="CA581" s="237"/>
      <c r="CB581" s="237"/>
      <c r="CC581" s="237"/>
      <c r="CD581" s="498"/>
      <c r="CE581" s="457">
        <v>1.4257134954659005</v>
      </c>
      <c r="CF581" s="457"/>
      <c r="CG581" s="464"/>
      <c r="CH581" s="464"/>
      <c r="CI581" s="237"/>
      <c r="CJ581" s="611"/>
      <c r="CK581" s="28">
        <v>4.4838348377942987</v>
      </c>
      <c r="CL581" s="227"/>
      <c r="CM581" s="227"/>
      <c r="CN581" s="227"/>
      <c r="CO581" s="31" t="str">
        <f t="shared" si="446"/>
        <v xml:space="preserve">  </v>
      </c>
      <c r="CP581" s="611"/>
      <c r="CQ581" s="28">
        <v>8.4071903208643342E-2</v>
      </c>
      <c r="CR581" s="28"/>
      <c r="CS581" s="464"/>
      <c r="CT581" s="464"/>
      <c r="CU581" s="31" t="str">
        <f t="shared" si="450"/>
        <v xml:space="preserve">  </v>
      </c>
      <c r="CV581" s="521"/>
      <c r="CW581" s="336">
        <f t="shared" ref="CW581:CW595" si="468">CK581/BY581*100</f>
        <v>5.8818254900088673</v>
      </c>
      <c r="CX581" s="913">
        <v>2.2701979287380731</v>
      </c>
      <c r="CY581" s="913"/>
      <c r="CZ581" s="911">
        <v>4.841564674509593</v>
      </c>
      <c r="DA581" s="911">
        <v>1.6194331983805657</v>
      </c>
      <c r="DB581" s="675" t="str">
        <f t="shared" ref="DB581:DB595" si="469">IF(CX581&lt;DA581,"&lt;MDL",IF(CX581&lt;CZ581,"E, &lt;RL",IF(CX581&gt;CZ581,"  ",)))</f>
        <v>E, &lt;RL</v>
      </c>
      <c r="DC581" s="931"/>
      <c r="DD581" s="939">
        <v>4.1356318856856519E-2</v>
      </c>
      <c r="DE581" s="28"/>
      <c r="DF581" s="28">
        <v>7.4001638279942467E-2</v>
      </c>
      <c r="DG581" s="28">
        <v>2.475247524752475E-2</v>
      </c>
      <c r="DH581" s="28" t="str">
        <f t="shared" ref="DH581:DH621" si="470">IF(DD581&lt;DG581,"&lt;MDL",IF(DD581&lt;DF581,"E, &lt;RL",IF(DD581&gt;DF581,"  ",)))</f>
        <v>E, &lt;RL</v>
      </c>
      <c r="DI581" s="335"/>
      <c r="DJ581" s="31">
        <f t="shared" ref="DJ581:DJ595" si="471">CX581/BY581*100</f>
        <v>2.9780106822992467</v>
      </c>
      <c r="DK581" s="550">
        <f t="shared" ref="DK581:DK595" si="472">100*DD581/CE581</f>
        <v>2.9007454154273775</v>
      </c>
      <c r="DL581" s="420"/>
      <c r="DM581" s="707"/>
      <c r="DN581" s="419"/>
      <c r="DO581" s="419"/>
      <c r="DP581" s="419"/>
    </row>
    <row r="582" spans="1:120" s="13" customFormat="1" ht="15" x14ac:dyDescent="0.25">
      <c r="A582" s="536" t="s">
        <v>2729</v>
      </c>
      <c r="B582" s="417" t="s">
        <v>1305</v>
      </c>
      <c r="C582" s="419" t="s">
        <v>585</v>
      </c>
      <c r="D582" s="419">
        <v>7</v>
      </c>
      <c r="E582" s="13" t="s">
        <v>2817</v>
      </c>
      <c r="F582" s="618">
        <v>4</v>
      </c>
      <c r="G582" s="420">
        <v>11451800</v>
      </c>
      <c r="H582" s="420">
        <v>201811291531</v>
      </c>
      <c r="K582" s="419" t="s">
        <v>1655</v>
      </c>
      <c r="L582" s="420" t="s">
        <v>1656</v>
      </c>
      <c r="N582" s="419"/>
      <c r="O582" s="419" t="s">
        <v>40</v>
      </c>
      <c r="P582" s="117">
        <v>43433</v>
      </c>
      <c r="Q582" s="112">
        <v>0.64652777777777781</v>
      </c>
      <c r="R582" s="419" t="s">
        <v>2730</v>
      </c>
      <c r="S582" s="419" t="s">
        <v>2730</v>
      </c>
      <c r="T582" s="13">
        <v>128.1</v>
      </c>
      <c r="U582" s="13">
        <v>132.30000000000001</v>
      </c>
      <c r="V582" s="13">
        <f t="shared" ref="V582:V584" si="473">U582-T582</f>
        <v>4.2000000000000171</v>
      </c>
      <c r="W582" s="13">
        <v>236</v>
      </c>
      <c r="X582" s="26">
        <f t="shared" ref="X582:X584" si="474">(U582-T582)/(W582/1000)</f>
        <v>17.796610169491597</v>
      </c>
      <c r="Y582" s="281" t="str">
        <f t="shared" si="466"/>
        <v xml:space="preserve">  </v>
      </c>
      <c r="Z582" s="419" t="s">
        <v>2730</v>
      </c>
      <c r="AA582" s="13">
        <v>127.5</v>
      </c>
      <c r="AB582" s="13">
        <v>131.80000000000001</v>
      </c>
      <c r="AC582" s="13">
        <f t="shared" ref="AC582:AC584" si="475">AB582-AA582</f>
        <v>4.3000000000000114</v>
      </c>
      <c r="AD582" s="13">
        <v>234</v>
      </c>
      <c r="AE582" s="26">
        <f t="shared" ref="AE582:AE584" si="476">(AB582-AA582)/(AD582/1000)</f>
        <v>18.376068376068424</v>
      </c>
      <c r="AF582" s="281" t="str">
        <f t="shared" si="444"/>
        <v xml:space="preserve">  </v>
      </c>
      <c r="AG582" s="419" t="s">
        <v>2730</v>
      </c>
      <c r="AH582" s="13">
        <v>127.3</v>
      </c>
      <c r="AI582" s="13">
        <v>131.80000000000001</v>
      </c>
      <c r="AJ582" s="13">
        <f t="shared" ref="AJ582:AJ584" si="477">AH582</f>
        <v>127.3</v>
      </c>
      <c r="AK582" s="13">
        <v>238</v>
      </c>
      <c r="AL582" s="26">
        <f t="shared" ref="AL582:AL584" si="478">(AI582-AH582)/(AK582/1000)</f>
        <v>18.907563025210145</v>
      </c>
      <c r="AM582" s="281" t="str">
        <f t="shared" si="442"/>
        <v xml:space="preserve">  </v>
      </c>
      <c r="AN582" s="26">
        <f t="shared" ref="AN582:AN584" si="479">AVERAGE(AL582,AE582,X582)</f>
        <v>18.360080523590057</v>
      </c>
      <c r="AO582" s="24">
        <f t="shared" ref="AO582:AO584" si="480">STDEV(AL582,AE582,X582)</f>
        <v>0.55564896335496894</v>
      </c>
      <c r="AP582" s="24">
        <f t="shared" ref="AP582:AP584" si="481">AO582/AN582*100</f>
        <v>3.0263972025669501</v>
      </c>
      <c r="AQ582" s="13">
        <v>3</v>
      </c>
      <c r="AR582" s="429" t="str">
        <f t="shared" si="445"/>
        <v xml:space="preserve">  </v>
      </c>
      <c r="AS582" s="521"/>
      <c r="AT582" s="662" t="s">
        <v>178</v>
      </c>
      <c r="AU582" s="662" t="s">
        <v>178</v>
      </c>
      <c r="AV582" s="662" t="s">
        <v>178</v>
      </c>
      <c r="AW582" s="661" t="s">
        <v>2720</v>
      </c>
      <c r="AX582" s="661" t="s">
        <v>2720</v>
      </c>
      <c r="AY582" s="10"/>
      <c r="AZ582" s="334"/>
      <c r="BA582" s="662" t="s">
        <v>178</v>
      </c>
      <c r="BB582" s="662" t="s">
        <v>178</v>
      </c>
      <c r="BC582" s="662" t="s">
        <v>178</v>
      </c>
      <c r="BD582" s="661" t="s">
        <v>2720</v>
      </c>
      <c r="BE582" s="661" t="s">
        <v>2720</v>
      </c>
      <c r="BF582" s="720"/>
      <c r="BG582" s="718"/>
      <c r="BH582" s="852" t="s">
        <v>178</v>
      </c>
      <c r="BI582" s="269" t="s">
        <v>2730</v>
      </c>
      <c r="BJ582" s="227">
        <v>1.3550841699771894</v>
      </c>
      <c r="BK582" s="227"/>
      <c r="BL582" s="227">
        <v>0.20352498252156698</v>
      </c>
      <c r="BM582" s="227">
        <v>0.47144051168080636</v>
      </c>
      <c r="BN582" s="31" t="str">
        <f t="shared" si="452"/>
        <v xml:space="preserve">  </v>
      </c>
      <c r="BO582" s="521"/>
      <c r="BP582" s="199" t="s">
        <v>2730</v>
      </c>
      <c r="BQ582" s="716">
        <v>3.4226461812989106E-2</v>
      </c>
      <c r="BR582" s="716"/>
      <c r="BS582" s="715">
        <v>1.8772758818819961E-3</v>
      </c>
      <c r="BT582" s="715">
        <v>7.6139463173437285E-3</v>
      </c>
      <c r="BU582" s="31" t="str">
        <f t="shared" ref="BU582:BU613" si="482">IF(BQ582&lt;BS582,"&lt;MDL",IF(BQ582&lt;BT582,"E, &lt;RL",IF(BQ582&gt;BT582,"  ",)))</f>
        <v xml:space="preserve">  </v>
      </c>
      <c r="BV582" s="521"/>
      <c r="BW582" s="31">
        <f t="shared" si="467"/>
        <v>2.5257812445381349</v>
      </c>
      <c r="BX582" s="336"/>
      <c r="BY582" s="32">
        <v>4491.2737096708352</v>
      </c>
      <c r="CA582" s="237"/>
      <c r="CB582" s="237"/>
      <c r="CC582" s="237"/>
      <c r="CD582" s="413" t="s">
        <v>2819</v>
      </c>
      <c r="CE582" s="4">
        <v>79.929447375498242</v>
      </c>
      <c r="CG582" s="464"/>
      <c r="CH582" s="464"/>
      <c r="CI582" s="237"/>
      <c r="CJ582" s="449" t="s">
        <v>2819</v>
      </c>
      <c r="CK582" s="28">
        <v>4.7971751458857304</v>
      </c>
      <c r="CL582" s="227"/>
      <c r="CM582" s="227"/>
      <c r="CN582" s="227"/>
      <c r="CO582" s="31" t="str">
        <f t="shared" si="446"/>
        <v xml:space="preserve">  </v>
      </c>
      <c r="CP582" s="611"/>
      <c r="CQ582" s="28">
        <v>8.815321849277194E-2</v>
      </c>
      <c r="CR582" s="28"/>
      <c r="CS582" s="464"/>
      <c r="CT582" s="464"/>
      <c r="CU582" s="31" t="str">
        <f t="shared" si="450"/>
        <v xml:space="preserve">  </v>
      </c>
      <c r="CV582" s="521"/>
      <c r="CW582" s="336">
        <f t="shared" si="468"/>
        <v>0.1068110174527153</v>
      </c>
      <c r="CX582" s="913">
        <v>1.3402428367042605</v>
      </c>
      <c r="CY582" s="913"/>
      <c r="CZ582" s="911">
        <v>4.841564674509593</v>
      </c>
      <c r="DA582" s="911">
        <v>1.6194331983805657</v>
      </c>
      <c r="DB582" s="675" t="str">
        <f t="shared" si="469"/>
        <v>&lt;MDL</v>
      </c>
      <c r="DC582" s="931"/>
      <c r="DD582" s="939">
        <v>2.5340725904072235E-2</v>
      </c>
      <c r="DE582" s="28"/>
      <c r="DF582" s="28">
        <v>0.12942277863678248</v>
      </c>
      <c r="DG582" s="28">
        <v>4.3290043290043288E-2</v>
      </c>
      <c r="DH582" s="28" t="str">
        <f t="shared" si="470"/>
        <v>&lt;MDL</v>
      </c>
      <c r="DI582" s="335"/>
      <c r="DJ582" s="676" t="s">
        <v>79</v>
      </c>
      <c r="DK582" s="676" t="s">
        <v>79</v>
      </c>
      <c r="DL582" s="420"/>
      <c r="DM582" s="707"/>
      <c r="DN582" s="419"/>
      <c r="DO582" s="419"/>
      <c r="DP582" s="419"/>
    </row>
    <row r="583" spans="1:120" s="13" customFormat="1" ht="15" x14ac:dyDescent="0.25">
      <c r="A583" s="536" t="s">
        <v>2731</v>
      </c>
      <c r="B583" s="417" t="s">
        <v>1306</v>
      </c>
      <c r="C583" s="419" t="s">
        <v>584</v>
      </c>
      <c r="D583" s="419">
        <v>9</v>
      </c>
      <c r="E583" s="13" t="s">
        <v>2817</v>
      </c>
      <c r="F583" s="618">
        <v>1</v>
      </c>
      <c r="G583" s="420">
        <v>11451800</v>
      </c>
      <c r="H583" s="420">
        <v>201811301340</v>
      </c>
      <c r="K583" s="419" t="s">
        <v>1655</v>
      </c>
      <c r="L583" s="420" t="s">
        <v>1656</v>
      </c>
      <c r="N583" s="419"/>
      <c r="O583" s="419"/>
      <c r="P583" s="117">
        <v>43434</v>
      </c>
      <c r="Q583" s="112">
        <v>0.56944444444444442</v>
      </c>
      <c r="R583" s="419" t="s">
        <v>2732</v>
      </c>
      <c r="S583" s="419" t="s">
        <v>2732</v>
      </c>
      <c r="T583" s="13">
        <v>127.6</v>
      </c>
      <c r="U583" s="13">
        <v>142.19999999999999</v>
      </c>
      <c r="V583" s="13">
        <f t="shared" si="473"/>
        <v>14.599999999999994</v>
      </c>
      <c r="W583" s="13">
        <v>28</v>
      </c>
      <c r="X583" s="26">
        <f t="shared" si="474"/>
        <v>521.42857142857122</v>
      </c>
      <c r="Y583" s="281" t="str">
        <f t="shared" si="466"/>
        <v xml:space="preserve">  </v>
      </c>
      <c r="Z583" s="419" t="s">
        <v>2732</v>
      </c>
      <c r="AA583" s="13">
        <v>127.2</v>
      </c>
      <c r="AB583" s="13">
        <v>138.19999999999999</v>
      </c>
      <c r="AC583" s="13">
        <f t="shared" si="475"/>
        <v>10.999999999999986</v>
      </c>
      <c r="AD583" s="13">
        <v>22</v>
      </c>
      <c r="AE583" s="26">
        <f t="shared" si="476"/>
        <v>499.99999999999937</v>
      </c>
      <c r="AF583" s="281" t="str">
        <f t="shared" si="444"/>
        <v xml:space="preserve">  </v>
      </c>
      <c r="AG583" s="419" t="s">
        <v>2732</v>
      </c>
      <c r="AH583" s="13">
        <v>125.3</v>
      </c>
      <c r="AI583" s="13">
        <v>137</v>
      </c>
      <c r="AJ583" s="13">
        <f t="shared" si="477"/>
        <v>125.3</v>
      </c>
      <c r="AK583" s="13">
        <v>24</v>
      </c>
      <c r="AL583" s="26">
        <f t="shared" si="478"/>
        <v>487.50000000000011</v>
      </c>
      <c r="AM583" s="281" t="str">
        <f t="shared" si="442"/>
        <v xml:space="preserve">  </v>
      </c>
      <c r="AN583" s="26">
        <f t="shared" si="479"/>
        <v>502.9761904761902</v>
      </c>
      <c r="AO583" s="24">
        <f t="shared" si="480"/>
        <v>17.158970601666049</v>
      </c>
      <c r="AP583" s="24">
        <f t="shared" si="481"/>
        <v>3.4114876462483998</v>
      </c>
      <c r="AQ583" s="13">
        <v>3</v>
      </c>
      <c r="AR583" s="429" t="str">
        <f t="shared" si="445"/>
        <v xml:space="preserve">  </v>
      </c>
      <c r="AS583" s="521"/>
      <c r="AT583" s="662" t="s">
        <v>178</v>
      </c>
      <c r="AU583" s="662" t="s">
        <v>178</v>
      </c>
      <c r="AV583" s="662" t="s">
        <v>178</v>
      </c>
      <c r="AW583" s="661" t="s">
        <v>2720</v>
      </c>
      <c r="AX583" s="661" t="s">
        <v>2720</v>
      </c>
      <c r="AY583" s="10"/>
      <c r="AZ583" s="334"/>
      <c r="BA583" s="662" t="s">
        <v>178</v>
      </c>
      <c r="BB583" s="662" t="s">
        <v>178</v>
      </c>
      <c r="BC583" s="662" t="s">
        <v>178</v>
      </c>
      <c r="BD583" s="661" t="s">
        <v>2720</v>
      </c>
      <c r="BE583" s="661" t="s">
        <v>2720</v>
      </c>
      <c r="BF583" s="720"/>
      <c r="BG583" s="718"/>
      <c r="BH583" s="852" t="s">
        <v>178</v>
      </c>
      <c r="BI583" s="269" t="s">
        <v>2732</v>
      </c>
      <c r="BJ583" s="227">
        <v>3.021606851647054</v>
      </c>
      <c r="BK583" s="227"/>
      <c r="BL583" s="227">
        <v>0.20352498252156698</v>
      </c>
      <c r="BM583" s="227">
        <v>0.47144051168080636</v>
      </c>
      <c r="BN583" s="31" t="str">
        <f t="shared" si="452"/>
        <v xml:space="preserve">  </v>
      </c>
      <c r="BO583" s="521"/>
      <c r="BP583" s="199" t="s">
        <v>2732</v>
      </c>
      <c r="BQ583" s="716">
        <v>4.6060417864048256E-2</v>
      </c>
      <c r="BR583" s="716"/>
      <c r="BS583" s="715">
        <v>1.8772758818819961E-3</v>
      </c>
      <c r="BT583" s="715">
        <v>7.6139463173437285E-3</v>
      </c>
      <c r="BU583" s="31" t="str">
        <f t="shared" si="482"/>
        <v xml:space="preserve">  </v>
      </c>
      <c r="BV583" s="521"/>
      <c r="BW583" s="31">
        <f t="shared" si="467"/>
        <v>1.5243683286904479</v>
      </c>
      <c r="BX583" s="336"/>
      <c r="BY583" s="33">
        <v>132.14241358882697</v>
      </c>
      <c r="BZ583" s="31"/>
      <c r="CA583" s="237"/>
      <c r="CB583" s="237"/>
      <c r="CC583" s="237"/>
      <c r="CD583" s="498"/>
      <c r="CE583" s="457">
        <v>68.90282994274547</v>
      </c>
      <c r="CF583" s="457"/>
      <c r="CG583" s="464"/>
      <c r="CH583" s="464"/>
      <c r="CI583" s="237"/>
      <c r="CJ583" s="611"/>
      <c r="CK583" s="28">
        <v>1.3904892108724951</v>
      </c>
      <c r="CL583" s="227"/>
      <c r="CM583" s="227"/>
      <c r="CN583" s="227"/>
      <c r="CO583" s="31" t="str">
        <f t="shared" si="446"/>
        <v xml:space="preserve">  </v>
      </c>
      <c r="CP583" s="611"/>
      <c r="CQ583" s="28">
        <v>0.69524460543624644</v>
      </c>
      <c r="CR583" s="28"/>
      <c r="CS583" s="464"/>
      <c r="CT583" s="464"/>
      <c r="CU583" s="31" t="str">
        <f t="shared" si="450"/>
        <v xml:space="preserve">  </v>
      </c>
      <c r="CV583" s="521"/>
      <c r="CW583" s="336">
        <f t="shared" si="468"/>
        <v>1.0522656375863753</v>
      </c>
      <c r="CX583" s="913">
        <v>4.6816348232551226</v>
      </c>
      <c r="CY583" s="913"/>
      <c r="CZ583" s="911">
        <v>2.5552702448800644</v>
      </c>
      <c r="DA583" s="911">
        <v>1.6194331983805657</v>
      </c>
      <c r="DB583" s="675" t="str">
        <f t="shared" si="469"/>
        <v xml:space="preserve">  </v>
      </c>
      <c r="DC583" s="931"/>
      <c r="DD583" s="939">
        <v>2.2822969763368728</v>
      </c>
      <c r="DE583" s="28"/>
      <c r="DF583" s="28">
        <v>0.12942277863678248</v>
      </c>
      <c r="DG583" s="28">
        <v>4.3290043290043288E-2</v>
      </c>
      <c r="DH583" s="28" t="str">
        <f t="shared" si="470"/>
        <v xml:space="preserve">  </v>
      </c>
      <c r="DI583" s="335"/>
      <c r="DJ583" s="31">
        <f t="shared" si="471"/>
        <v>3.5428706772546557</v>
      </c>
      <c r="DK583" s="550">
        <f t="shared" si="472"/>
        <v>3.3123414208579507</v>
      </c>
      <c r="DL583" s="420"/>
      <c r="DM583" s="707"/>
      <c r="DN583" s="419"/>
      <c r="DO583" s="419"/>
      <c r="DP583" s="419"/>
    </row>
    <row r="584" spans="1:120" s="610" customFormat="1" ht="15" x14ac:dyDescent="0.25">
      <c r="A584" s="587" t="s">
        <v>2733</v>
      </c>
      <c r="B584" s="422" t="s">
        <v>1307</v>
      </c>
      <c r="C584" s="423" t="s">
        <v>584</v>
      </c>
      <c r="D584" s="423">
        <v>9</v>
      </c>
      <c r="E584" s="610" t="s">
        <v>2817</v>
      </c>
      <c r="F584" s="619">
        <v>1</v>
      </c>
      <c r="G584" s="426">
        <v>11452500</v>
      </c>
      <c r="H584" s="426">
        <v>201811301530</v>
      </c>
      <c r="K584" s="423" t="s">
        <v>1737</v>
      </c>
      <c r="L584" s="426" t="s">
        <v>2674</v>
      </c>
      <c r="N584" s="423"/>
      <c r="O584" s="423"/>
      <c r="P584" s="318">
        <v>43434</v>
      </c>
      <c r="Q584" s="319">
        <v>0.64583333333333337</v>
      </c>
      <c r="R584" s="423" t="s">
        <v>2734</v>
      </c>
      <c r="S584" s="423" t="s">
        <v>2734</v>
      </c>
      <c r="T584" s="610">
        <v>128.5</v>
      </c>
      <c r="U584" s="610">
        <v>132.30000000000001</v>
      </c>
      <c r="V584" s="610">
        <f t="shared" si="473"/>
        <v>3.8000000000000114</v>
      </c>
      <c r="W584" s="610">
        <v>398</v>
      </c>
      <c r="X584" s="613">
        <f t="shared" si="474"/>
        <v>9.5477386934673643</v>
      </c>
      <c r="Y584" s="352" t="str">
        <f t="shared" si="466"/>
        <v xml:space="preserve">  </v>
      </c>
      <c r="Z584" s="423" t="s">
        <v>2734</v>
      </c>
      <c r="AA584" s="610">
        <v>127.4</v>
      </c>
      <c r="AB584" s="610">
        <v>131.20000000000002</v>
      </c>
      <c r="AC584" s="610">
        <f t="shared" si="475"/>
        <v>3.8000000000000114</v>
      </c>
      <c r="AD584" s="610">
        <v>414</v>
      </c>
      <c r="AE584" s="613">
        <f t="shared" si="476"/>
        <v>9.1787439613526853</v>
      </c>
      <c r="AF584" s="352" t="str">
        <f t="shared" si="444"/>
        <v xml:space="preserve">  </v>
      </c>
      <c r="AG584" s="423" t="s">
        <v>2734</v>
      </c>
      <c r="AH584" s="610">
        <v>129.1</v>
      </c>
      <c r="AI584" s="610">
        <v>132.89999999999998</v>
      </c>
      <c r="AJ584" s="610">
        <f t="shared" si="477"/>
        <v>129.1</v>
      </c>
      <c r="AK584" s="610">
        <v>404</v>
      </c>
      <c r="AL584" s="613">
        <f t="shared" si="478"/>
        <v>9.4059405940593628</v>
      </c>
      <c r="AM584" s="352" t="str">
        <f t="shared" si="442"/>
        <v xml:space="preserve">  </v>
      </c>
      <c r="AN584" s="613">
        <f t="shared" si="479"/>
        <v>9.377474416293138</v>
      </c>
      <c r="AO584" s="620">
        <f t="shared" si="480"/>
        <v>0.18613710145900433</v>
      </c>
      <c r="AP584" s="620">
        <f t="shared" si="481"/>
        <v>1.9849385153810235</v>
      </c>
      <c r="AQ584" s="610">
        <v>3</v>
      </c>
      <c r="AR584" s="354" t="str">
        <f t="shared" si="445"/>
        <v xml:space="preserve">  </v>
      </c>
      <c r="AS584" s="609"/>
      <c r="AT584" s="736" t="s">
        <v>178</v>
      </c>
      <c r="AU584" s="736" t="s">
        <v>178</v>
      </c>
      <c r="AV584" s="736" t="s">
        <v>178</v>
      </c>
      <c r="AW584" s="737" t="s">
        <v>2720</v>
      </c>
      <c r="AX584" s="737" t="s">
        <v>2720</v>
      </c>
      <c r="AY584" s="435"/>
      <c r="AZ584" s="738"/>
      <c r="BA584" s="736" t="s">
        <v>178</v>
      </c>
      <c r="BB584" s="736" t="s">
        <v>178</v>
      </c>
      <c r="BC584" s="736" t="s">
        <v>178</v>
      </c>
      <c r="BD584" s="737" t="s">
        <v>2720</v>
      </c>
      <c r="BE584" s="737" t="s">
        <v>2720</v>
      </c>
      <c r="BF584" s="766"/>
      <c r="BG584" s="767"/>
      <c r="BH584" s="865" t="s">
        <v>178</v>
      </c>
      <c r="BI584" s="428" t="s">
        <v>2734</v>
      </c>
      <c r="BJ584" s="459">
        <v>1.6824368395909131</v>
      </c>
      <c r="BK584" s="459"/>
      <c r="BL584" s="459">
        <v>0.20352498252156698</v>
      </c>
      <c r="BM584" s="459">
        <v>0.47144051168080636</v>
      </c>
      <c r="BN584" s="321" t="str">
        <f t="shared" si="452"/>
        <v xml:space="preserve">  </v>
      </c>
      <c r="BO584" s="609"/>
      <c r="BP584" s="729" t="s">
        <v>2734</v>
      </c>
      <c r="BQ584" s="734">
        <v>6.4179003198097412E-2</v>
      </c>
      <c r="BR584" s="734"/>
      <c r="BS584" s="509">
        <v>1.8772758818819961E-3</v>
      </c>
      <c r="BT584" s="509">
        <v>7.6139463173437285E-3</v>
      </c>
      <c r="BU584" s="321" t="str">
        <f t="shared" si="482"/>
        <v xml:space="preserve">  </v>
      </c>
      <c r="BV584" s="609"/>
      <c r="BW584" s="321">
        <f t="shared" si="467"/>
        <v>3.8146456192496729</v>
      </c>
      <c r="BX584" s="769"/>
      <c r="BY584" s="322">
        <v>132.34369309418173</v>
      </c>
      <c r="BZ584" s="321">
        <v>1.6269995555452113</v>
      </c>
      <c r="CA584" s="320"/>
      <c r="CB584" s="320"/>
      <c r="CC584" s="320"/>
      <c r="CD584" s="502"/>
      <c r="CE584" s="458">
        <v>1.2635829993916885</v>
      </c>
      <c r="CF584" s="458">
        <v>1.5534166610733258E-2</v>
      </c>
      <c r="CG584" s="459"/>
      <c r="CH584" s="459"/>
      <c r="CI584" s="483"/>
      <c r="CJ584" s="906"/>
      <c r="CK584" s="483">
        <v>2.5510645755599124</v>
      </c>
      <c r="CL584" s="459"/>
      <c r="CM584" s="459"/>
      <c r="CN584" s="459"/>
      <c r="CO584" s="321" t="str">
        <f t="shared" si="446"/>
        <v xml:space="preserve">  </v>
      </c>
      <c r="CP584" s="612"/>
      <c r="CQ584" s="483">
        <v>2.3415568567941213E-2</v>
      </c>
      <c r="CR584" s="483"/>
      <c r="CS584" s="583"/>
      <c r="CT584" s="583"/>
      <c r="CU584" s="31" t="str">
        <f t="shared" si="450"/>
        <v xml:space="preserve">  </v>
      </c>
      <c r="CV584" s="609"/>
      <c r="CW584" s="769">
        <f t="shared" si="468"/>
        <v>1.927605702936263</v>
      </c>
      <c r="CX584" s="914">
        <v>2.6966104093270382</v>
      </c>
      <c r="CY584" s="914"/>
      <c r="CZ584" s="912">
        <v>4.841564674509593</v>
      </c>
      <c r="DA584" s="912">
        <v>1.6194331983805657</v>
      </c>
      <c r="DB584" s="935" t="str">
        <f t="shared" si="469"/>
        <v>E, &lt;RL</v>
      </c>
      <c r="DC584" s="932"/>
      <c r="DD584" s="940">
        <v>2.5364157315452222E-2</v>
      </c>
      <c r="DE584" s="483"/>
      <c r="DF584" s="483">
        <v>7.4001638279942467E-2</v>
      </c>
      <c r="DG584" s="483">
        <v>2.475247524752475E-2</v>
      </c>
      <c r="DH584" s="483" t="str">
        <f t="shared" si="470"/>
        <v>E, &lt;RL</v>
      </c>
      <c r="DI584" s="946"/>
      <c r="DJ584" s="321">
        <f t="shared" si="471"/>
        <v>2.0375813507093299</v>
      </c>
      <c r="DK584" s="960">
        <f t="shared" si="472"/>
        <v>2.0073202415403641</v>
      </c>
      <c r="DL584" s="426"/>
      <c r="DM584" s="708"/>
      <c r="DN584" s="423"/>
      <c r="DO584" s="423"/>
      <c r="DP584" s="423"/>
    </row>
    <row r="585" spans="1:120" s="13" customFormat="1" ht="15" x14ac:dyDescent="0.25">
      <c r="A585" s="536" t="s">
        <v>2802</v>
      </c>
      <c r="B585" s="417" t="s">
        <v>1308</v>
      </c>
      <c r="C585" s="419" t="s">
        <v>584</v>
      </c>
      <c r="D585" s="419">
        <v>9</v>
      </c>
      <c r="E585" s="13" t="s">
        <v>2817</v>
      </c>
      <c r="F585" s="419">
        <v>1</v>
      </c>
      <c r="G585" s="420">
        <v>11451800</v>
      </c>
      <c r="H585" s="420" t="s">
        <v>2789</v>
      </c>
      <c r="K585" s="419" t="s">
        <v>1655</v>
      </c>
      <c r="L585" s="420" t="s">
        <v>1656</v>
      </c>
      <c r="N585" s="419"/>
      <c r="O585" s="419" t="s">
        <v>2815</v>
      </c>
      <c r="P585" s="117">
        <v>43481</v>
      </c>
      <c r="Q585" s="112">
        <v>0.86111111111111116</v>
      </c>
      <c r="R585" s="419" t="s">
        <v>2773</v>
      </c>
      <c r="S585" s="419" t="s">
        <v>2773</v>
      </c>
      <c r="T585" s="13">
        <v>127.1</v>
      </c>
      <c r="U585" s="13">
        <v>201</v>
      </c>
      <c r="V585" s="13">
        <v>73.900000000000006</v>
      </c>
      <c r="W585" s="13">
        <v>32</v>
      </c>
      <c r="X585" s="6">
        <v>2309.375</v>
      </c>
      <c r="Y585" s="281" t="str">
        <f t="shared" si="466"/>
        <v xml:space="preserve">  </v>
      </c>
      <c r="Z585" s="419" t="s">
        <v>2773</v>
      </c>
      <c r="AA585" s="13">
        <v>125.7</v>
      </c>
      <c r="AB585" s="13">
        <v>179.79999999999998</v>
      </c>
      <c r="AC585" s="13">
        <v>54.09999999999998</v>
      </c>
      <c r="AD585" s="13">
        <v>24</v>
      </c>
      <c r="AE585" s="6">
        <v>2254.1666666666656</v>
      </c>
      <c r="AF585" s="281" t="str">
        <f t="shared" si="444"/>
        <v xml:space="preserve">  </v>
      </c>
      <c r="AG585" s="419" t="s">
        <v>2773</v>
      </c>
      <c r="AH585" s="13">
        <v>126.2</v>
      </c>
      <c r="AI585" s="13">
        <v>220.5</v>
      </c>
      <c r="AJ585" s="13">
        <v>94.3</v>
      </c>
      <c r="AK585" s="13">
        <v>28</v>
      </c>
      <c r="AL585" s="26">
        <v>3367.8571428571427</v>
      </c>
      <c r="AM585" s="281" t="str">
        <f t="shared" si="442"/>
        <v xml:space="preserve">  </v>
      </c>
      <c r="AN585" s="6">
        <f t="shared" ref="AN585:AN597" si="483">AVERAGE(AL585,AE585,X585)</f>
        <v>2643.7996031746029</v>
      </c>
      <c r="AO585" s="6">
        <f t="shared" ref="AO585:AO597" si="484">STDEV(AL585,AE585,X585)</f>
        <v>627.65952601367383</v>
      </c>
      <c r="AP585" s="6">
        <f t="shared" ref="AP585:AP597" si="485">AO585/AN585*100</f>
        <v>23.740813231834867</v>
      </c>
      <c r="AQ585" s="13">
        <v>3</v>
      </c>
      <c r="AR585" s="429" t="str">
        <f t="shared" si="445"/>
        <v xml:space="preserve">  </v>
      </c>
      <c r="AS585" s="521"/>
      <c r="AT585" s="662" t="s">
        <v>178</v>
      </c>
      <c r="AU585" s="662" t="s">
        <v>178</v>
      </c>
      <c r="AV585" s="662" t="s">
        <v>178</v>
      </c>
      <c r="AW585" s="661" t="s">
        <v>2720</v>
      </c>
      <c r="AX585" s="661" t="s">
        <v>2720</v>
      </c>
      <c r="AY585" s="10"/>
      <c r="AZ585" s="334"/>
      <c r="BA585" s="662" t="s">
        <v>178</v>
      </c>
      <c r="BB585" s="662" t="s">
        <v>178</v>
      </c>
      <c r="BC585" s="662" t="s">
        <v>178</v>
      </c>
      <c r="BD585" s="661" t="s">
        <v>2720</v>
      </c>
      <c r="BE585" s="661" t="s">
        <v>2720</v>
      </c>
      <c r="BF585" s="720"/>
      <c r="BG585" s="718"/>
      <c r="BH585" s="852" t="s">
        <v>178</v>
      </c>
      <c r="BI585" s="67" t="s">
        <v>2773</v>
      </c>
      <c r="BJ585" s="227">
        <v>10.201788410434149</v>
      </c>
      <c r="BK585" s="227"/>
      <c r="BL585" s="227">
        <v>0.20352498252156698</v>
      </c>
      <c r="BM585" s="227">
        <v>0.45905664874521535</v>
      </c>
      <c r="BN585" s="31" t="str">
        <f t="shared" si="452"/>
        <v xml:space="preserve">  </v>
      </c>
      <c r="BO585" s="521"/>
      <c r="BP585" s="417" t="s">
        <v>2773</v>
      </c>
      <c r="BQ585" s="716">
        <v>5.2828196343995749E-2</v>
      </c>
      <c r="BR585" s="716"/>
      <c r="BS585" s="715">
        <v>1.8260729972690464E-3</v>
      </c>
      <c r="BT585" s="715">
        <v>7.843637686151702E-3</v>
      </c>
      <c r="BU585" s="31" t="str">
        <f t="shared" si="482"/>
        <v xml:space="preserve">  </v>
      </c>
      <c r="BV585" s="521"/>
      <c r="BW585" s="31">
        <f t="shared" si="467"/>
        <v>0.51783269970551737</v>
      </c>
      <c r="BX585" s="336"/>
      <c r="BY585" s="33">
        <v>192.45130155063251</v>
      </c>
      <c r="BZ585" s="31"/>
      <c r="CA585" s="237"/>
      <c r="CB585" s="237"/>
      <c r="CC585" s="237"/>
      <c r="CD585" s="498"/>
      <c r="CE585" s="457">
        <v>444.44222451849197</v>
      </c>
      <c r="CF585" s="457"/>
      <c r="CG585" s="464"/>
      <c r="CH585" s="464"/>
      <c r="CI585" s="237"/>
      <c r="CJ585" s="611"/>
      <c r="CK585" s="28">
        <v>0.93014776379337383</v>
      </c>
      <c r="CL585" s="227"/>
      <c r="CM585" s="227"/>
      <c r="CN585" s="227"/>
      <c r="CO585" s="31" t="str">
        <f t="shared" si="446"/>
        <v xml:space="preserve">  </v>
      </c>
      <c r="CP585" s="611"/>
      <c r="CQ585" s="28">
        <v>2.0967080842175627</v>
      </c>
      <c r="CR585" s="28"/>
      <c r="CS585" s="464"/>
      <c r="CT585" s="464"/>
      <c r="CU585" s="31" t="str">
        <f t="shared" si="450"/>
        <v xml:space="preserve">  </v>
      </c>
      <c r="CV585" s="521"/>
      <c r="CW585" s="336">
        <f t="shared" si="468"/>
        <v>0.48331591228478077</v>
      </c>
      <c r="CX585" s="913">
        <v>3.719490365138824</v>
      </c>
      <c r="CY585" s="913"/>
      <c r="CZ585" s="911">
        <v>0.57346538104405542</v>
      </c>
      <c r="DA585" s="911">
        <v>0.19181585677749363</v>
      </c>
      <c r="DB585" s="675" t="str">
        <f t="shared" si="469"/>
        <v xml:space="preserve">  </v>
      </c>
      <c r="DC585" s="931"/>
      <c r="DD585" s="939">
        <v>12.52671219402111</v>
      </c>
      <c r="DE585" s="28"/>
      <c r="DF585" s="28">
        <v>4.2811448971498942</v>
      </c>
      <c r="DG585" s="28">
        <v>1.4319809069212412</v>
      </c>
      <c r="DH585" s="801" t="str">
        <f t="shared" si="470"/>
        <v xml:space="preserve">  </v>
      </c>
      <c r="DI585" s="335"/>
      <c r="DJ585" s="31">
        <f t="shared" si="471"/>
        <v>1.9326917174214351</v>
      </c>
      <c r="DK585" s="550">
        <f t="shared" si="472"/>
        <v>2.8185243217141513</v>
      </c>
      <c r="DL585" s="420"/>
      <c r="DM585" s="707"/>
      <c r="DN585" s="419"/>
      <c r="DO585" s="419"/>
      <c r="DP585" s="419"/>
    </row>
    <row r="586" spans="1:120" s="13" customFormat="1" ht="15" x14ac:dyDescent="0.25">
      <c r="A586" s="536" t="s">
        <v>2803</v>
      </c>
      <c r="B586" s="417" t="s">
        <v>1308</v>
      </c>
      <c r="C586" s="419" t="s">
        <v>585</v>
      </c>
      <c r="D586" s="419">
        <v>7</v>
      </c>
      <c r="E586" s="13" t="s">
        <v>2817</v>
      </c>
      <c r="F586" s="419">
        <v>4</v>
      </c>
      <c r="G586" s="420">
        <v>11451800</v>
      </c>
      <c r="H586" s="420" t="s">
        <v>2790</v>
      </c>
      <c r="K586" s="419" t="s">
        <v>1655</v>
      </c>
      <c r="L586" s="420" t="s">
        <v>1656</v>
      </c>
      <c r="N586" s="419"/>
      <c r="O586" s="419" t="s">
        <v>40</v>
      </c>
      <c r="P586" s="117">
        <v>43481</v>
      </c>
      <c r="Q586" s="112">
        <v>0.8618055555555556</v>
      </c>
      <c r="R586" s="419" t="s">
        <v>2774</v>
      </c>
      <c r="S586" s="419" t="s">
        <v>2774</v>
      </c>
      <c r="T586" s="13">
        <v>128.19999999999999</v>
      </c>
      <c r="U586" s="13">
        <v>190.29999999999998</v>
      </c>
      <c r="V586" s="13">
        <v>62.099999999999994</v>
      </c>
      <c r="W586" s="13">
        <v>20</v>
      </c>
      <c r="X586" s="6">
        <v>3104.9999999999995</v>
      </c>
      <c r="Y586" s="281" t="str">
        <f t="shared" si="466"/>
        <v xml:space="preserve">  </v>
      </c>
      <c r="Z586" s="419" t="s">
        <v>2774</v>
      </c>
      <c r="AA586" s="13">
        <v>125.8</v>
      </c>
      <c r="AB586" s="13">
        <v>213.5</v>
      </c>
      <c r="AC586" s="13">
        <v>87.7</v>
      </c>
      <c r="AD586" s="13">
        <v>28</v>
      </c>
      <c r="AE586" s="6">
        <v>3132.1428571428573</v>
      </c>
      <c r="AF586" s="281" t="str">
        <f t="shared" ref="AF586:AF597" si="486">IF(AC586&lt;AF$5,"&lt;MDL",IF(AC586&lt;AF$6,"E, &lt;RL",IF(AC586&gt;AF$6,"  ",)))</f>
        <v xml:space="preserve">  </v>
      </c>
      <c r="AG586" s="419" t="s">
        <v>2774</v>
      </c>
      <c r="AH586" s="13">
        <v>126.8</v>
      </c>
      <c r="AI586" s="13">
        <v>222.89999999999998</v>
      </c>
      <c r="AJ586" s="13">
        <v>96.09999999999998</v>
      </c>
      <c r="AK586" s="13">
        <v>30</v>
      </c>
      <c r="AL586" s="26">
        <v>3203.3333333333326</v>
      </c>
      <c r="AM586" s="281" t="str">
        <f t="shared" ref="AM586:AM597" si="487">IF(AJ586&lt;AM$5,"&lt;MDL",IF(AJ586&lt;AM$6,"E, &lt;RL",IF(AJ586&gt;AM$6,"  ",)))</f>
        <v xml:space="preserve">  </v>
      </c>
      <c r="AN586" s="6">
        <f t="shared" si="483"/>
        <v>3146.8253968253962</v>
      </c>
      <c r="AO586" s="6">
        <f t="shared" si="484"/>
        <v>50.784287331399057</v>
      </c>
      <c r="AP586" s="6">
        <f t="shared" si="485"/>
        <v>1.6138260286901092</v>
      </c>
      <c r="AQ586" s="13">
        <v>3</v>
      </c>
      <c r="AR586" s="429" t="str">
        <f t="shared" ref="AR586:AR597" si="488">IF(AN586&lt;AR$5,"&lt;MDL",IF(AN586&lt;AR$6,"E, &lt;RL",IF(AN586&gt;AR$6,"  ",)))</f>
        <v xml:space="preserve">  </v>
      </c>
      <c r="AS586" s="521"/>
      <c r="AT586" s="662" t="s">
        <v>178</v>
      </c>
      <c r="AU586" s="662" t="s">
        <v>178</v>
      </c>
      <c r="AV586" s="662" t="s">
        <v>178</v>
      </c>
      <c r="AW586" s="661" t="s">
        <v>2720</v>
      </c>
      <c r="AX586" s="661" t="s">
        <v>2720</v>
      </c>
      <c r="AY586" s="10"/>
      <c r="AZ586" s="334"/>
      <c r="BA586" s="662" t="s">
        <v>178</v>
      </c>
      <c r="BB586" s="662" t="s">
        <v>178</v>
      </c>
      <c r="BC586" s="662" t="s">
        <v>178</v>
      </c>
      <c r="BD586" s="661" t="s">
        <v>2720</v>
      </c>
      <c r="BE586" s="661" t="s">
        <v>2720</v>
      </c>
      <c r="BF586" s="720"/>
      <c r="BG586" s="718"/>
      <c r="BH586" s="852" t="s">
        <v>178</v>
      </c>
      <c r="BI586" s="67" t="s">
        <v>2774</v>
      </c>
      <c r="BJ586" s="227">
        <v>9.7829788507299433</v>
      </c>
      <c r="BK586" s="227"/>
      <c r="BL586" s="227">
        <v>0.20352498252156698</v>
      </c>
      <c r="BM586" s="227">
        <v>0.45905664874521535</v>
      </c>
      <c r="BN586" s="31" t="str">
        <f t="shared" si="452"/>
        <v xml:space="preserve">  </v>
      </c>
      <c r="BO586" s="521"/>
      <c r="BP586" s="417" t="s">
        <v>2774</v>
      </c>
      <c r="BQ586" s="716">
        <v>5.5326650164394441E-2</v>
      </c>
      <c r="BR586" s="716"/>
      <c r="BS586" s="715">
        <v>1.8260729972690464E-3</v>
      </c>
      <c r="BT586" s="715">
        <v>7.843637686151702E-3</v>
      </c>
      <c r="BU586" s="31" t="str">
        <f t="shared" si="482"/>
        <v xml:space="preserve">  </v>
      </c>
      <c r="BV586" s="521"/>
      <c r="BW586" s="31">
        <f t="shared" si="467"/>
        <v>0.56553991385012881</v>
      </c>
      <c r="BX586" s="336"/>
      <c r="BY586" s="33">
        <v>140.07943596030537</v>
      </c>
      <c r="BZ586" s="31"/>
      <c r="CA586" s="237"/>
      <c r="CB586" s="237"/>
      <c r="CC586" s="237"/>
      <c r="CD586" s="498"/>
      <c r="CE586" s="457">
        <v>434.94664865674821</v>
      </c>
      <c r="CF586" s="457"/>
      <c r="CG586" s="464"/>
      <c r="CH586" s="464"/>
      <c r="CI586" s="237"/>
      <c r="CJ586" s="611"/>
      <c r="CK586" s="28">
        <v>0.7916022289330914</v>
      </c>
      <c r="CL586" s="227"/>
      <c r="CM586" s="227"/>
      <c r="CN586" s="227"/>
      <c r="CO586" s="31" t="str">
        <f t="shared" ref="CO586:CO649" si="489">IF(CK586&lt;CM586,"&lt;MDL",IF(CK586&lt;CN586,"E, &lt;RL",IF(CK586&gt;CN586,"  ",)))</f>
        <v xml:space="preserve">  </v>
      </c>
      <c r="CP586" s="611"/>
      <c r="CQ586" s="28">
        <v>2.4794112670511472</v>
      </c>
      <c r="CR586" s="28"/>
      <c r="CS586" s="464"/>
      <c r="CT586" s="464"/>
      <c r="CU586" s="31" t="str">
        <f t="shared" si="450"/>
        <v xml:space="preserve">  </v>
      </c>
      <c r="CV586" s="521"/>
      <c r="CW586" s="336">
        <f t="shared" si="468"/>
        <v>0.56510952054190844</v>
      </c>
      <c r="CX586" s="913">
        <v>3.8387589071404937</v>
      </c>
      <c r="CY586" s="913"/>
      <c r="CZ586" s="911">
        <v>0.57346538104405542</v>
      </c>
      <c r="DA586" s="911">
        <v>0.19181585677749363</v>
      </c>
      <c r="DB586" s="675" t="str">
        <f t="shared" si="469"/>
        <v xml:space="preserve">  </v>
      </c>
      <c r="DC586" s="931"/>
      <c r="DD586" s="939">
        <v>12.296824365873379</v>
      </c>
      <c r="DE586" s="28"/>
      <c r="DF586" s="28">
        <v>4.2811448971498942</v>
      </c>
      <c r="DG586" s="28">
        <v>1.4319809069212412</v>
      </c>
      <c r="DH586" s="801" t="str">
        <f t="shared" si="470"/>
        <v xml:space="preserve">  </v>
      </c>
      <c r="DI586" s="335"/>
      <c r="DJ586" s="31">
        <f t="shared" si="471"/>
        <v>2.7404157368454078</v>
      </c>
      <c r="DK586" s="550">
        <f t="shared" si="472"/>
        <v>2.827202923358493</v>
      </c>
      <c r="DL586" s="420"/>
      <c r="DM586" s="707"/>
      <c r="DN586" s="419"/>
      <c r="DO586" s="419"/>
      <c r="DP586" s="419"/>
    </row>
    <row r="587" spans="1:120" s="13" customFormat="1" ht="15" x14ac:dyDescent="0.25">
      <c r="A587" s="536" t="s">
        <v>2804</v>
      </c>
      <c r="B587" s="417" t="s">
        <v>1309</v>
      </c>
      <c r="C587" s="419" t="s">
        <v>584</v>
      </c>
      <c r="D587" s="419">
        <v>9</v>
      </c>
      <c r="E587" s="13" t="s">
        <v>2817</v>
      </c>
      <c r="F587" s="419">
        <v>1</v>
      </c>
      <c r="G587" s="420">
        <v>11451800</v>
      </c>
      <c r="H587" s="420" t="s">
        <v>2791</v>
      </c>
      <c r="K587" s="419" t="s">
        <v>1655</v>
      </c>
      <c r="L587" s="420" t="s">
        <v>1656</v>
      </c>
      <c r="N587" s="419"/>
      <c r="O587" s="419" t="s">
        <v>2815</v>
      </c>
      <c r="P587" s="117">
        <v>43481</v>
      </c>
      <c r="Q587" s="112">
        <v>0.13194444444444445</v>
      </c>
      <c r="R587" s="419" t="s">
        <v>2775</v>
      </c>
      <c r="S587" s="419" t="s">
        <v>2775</v>
      </c>
      <c r="T587" s="13">
        <v>125.8</v>
      </c>
      <c r="U587" s="13">
        <v>233</v>
      </c>
      <c r="V587" s="13">
        <v>107.2</v>
      </c>
      <c r="W587" s="13">
        <v>20</v>
      </c>
      <c r="X587" s="6">
        <v>5360</v>
      </c>
      <c r="Y587" s="281" t="str">
        <f t="shared" si="466"/>
        <v xml:space="preserve">  </v>
      </c>
      <c r="Z587" s="419" t="s">
        <v>2775</v>
      </c>
      <c r="AA587" s="13">
        <v>125.1</v>
      </c>
      <c r="AB587" s="13">
        <v>237.4</v>
      </c>
      <c r="AC587" s="13">
        <v>112.30000000000001</v>
      </c>
      <c r="AD587" s="13">
        <v>26</v>
      </c>
      <c r="AE587" s="6">
        <v>4319.2307692307695</v>
      </c>
      <c r="AF587" s="281" t="str">
        <f t="shared" si="486"/>
        <v xml:space="preserve">  </v>
      </c>
      <c r="AG587" s="419" t="s">
        <v>2775</v>
      </c>
      <c r="AH587" s="13">
        <v>124.5</v>
      </c>
      <c r="AI587" s="13">
        <v>238.5</v>
      </c>
      <c r="AJ587" s="13">
        <v>114</v>
      </c>
      <c r="AK587" s="13">
        <v>26</v>
      </c>
      <c r="AL587" s="26">
        <v>4384.6153846153848</v>
      </c>
      <c r="AM587" s="281" t="str">
        <f t="shared" si="487"/>
        <v xml:space="preserve">  </v>
      </c>
      <c r="AN587" s="6">
        <f t="shared" si="483"/>
        <v>4687.9487179487178</v>
      </c>
      <c r="AO587" s="6">
        <f t="shared" si="484"/>
        <v>582.93094038859351</v>
      </c>
      <c r="AP587" s="6">
        <f t="shared" si="485"/>
        <v>12.434669734264151</v>
      </c>
      <c r="AQ587" s="13">
        <v>3</v>
      </c>
      <c r="AR587" s="429" t="str">
        <f t="shared" si="488"/>
        <v xml:space="preserve">  </v>
      </c>
      <c r="AS587" s="521"/>
      <c r="AT587" s="662" t="s">
        <v>178</v>
      </c>
      <c r="AU587" s="662" t="s">
        <v>178</v>
      </c>
      <c r="AV587" s="662" t="s">
        <v>178</v>
      </c>
      <c r="AW587" s="661" t="s">
        <v>2720</v>
      </c>
      <c r="AX587" s="661" t="s">
        <v>2720</v>
      </c>
      <c r="AY587" s="10"/>
      <c r="AZ587" s="334"/>
      <c r="BA587" s="662" t="s">
        <v>178</v>
      </c>
      <c r="BB587" s="662" t="s">
        <v>178</v>
      </c>
      <c r="BC587" s="662" t="s">
        <v>178</v>
      </c>
      <c r="BD587" s="661" t="s">
        <v>2720</v>
      </c>
      <c r="BE587" s="661" t="s">
        <v>2720</v>
      </c>
      <c r="BF587" s="720"/>
      <c r="BG587" s="718"/>
      <c r="BH587" s="852" t="s">
        <v>178</v>
      </c>
      <c r="BI587" s="67" t="s">
        <v>2775</v>
      </c>
      <c r="BJ587" s="227">
        <v>17.77030573226542</v>
      </c>
      <c r="BK587" s="227">
        <v>9.6574040744869194E-2</v>
      </c>
      <c r="BL587" s="227">
        <v>0.20352498252156698</v>
      </c>
      <c r="BM587" s="227">
        <v>0.45905664874521535</v>
      </c>
      <c r="BN587" s="31" t="str">
        <f t="shared" si="452"/>
        <v xml:space="preserve">  </v>
      </c>
      <c r="BO587" s="521"/>
      <c r="BP587" s="417" t="s">
        <v>2775</v>
      </c>
      <c r="BQ587" s="716">
        <v>6.2375738167557961E-2</v>
      </c>
      <c r="BR587" s="716"/>
      <c r="BS587" s="715">
        <v>1.8260729972690464E-3</v>
      </c>
      <c r="BT587" s="715">
        <v>7.843637686151702E-3</v>
      </c>
      <c r="BU587" s="31" t="str">
        <f t="shared" si="482"/>
        <v xml:space="preserve">  </v>
      </c>
      <c r="BV587" s="521"/>
      <c r="BW587" s="31">
        <f t="shared" si="467"/>
        <v>0.35101105803882016</v>
      </c>
      <c r="BX587" s="336"/>
      <c r="BY587" s="33">
        <v>483.69131994031841</v>
      </c>
      <c r="BZ587" s="31"/>
      <c r="CA587" s="237"/>
      <c r="CB587" s="237"/>
      <c r="CC587" s="237"/>
      <c r="CD587" s="498"/>
      <c r="CE587" s="457">
        <v>2592.5854748801066</v>
      </c>
      <c r="CF587" s="457"/>
      <c r="CG587" s="464"/>
      <c r="CH587" s="464"/>
      <c r="CI587" s="237"/>
      <c r="CJ587" s="611"/>
      <c r="CK587" s="28">
        <v>1.2930947293582762</v>
      </c>
      <c r="CL587" s="227"/>
      <c r="CM587" s="227"/>
      <c r="CN587" s="227"/>
      <c r="CO587" s="31" t="str">
        <f t="shared" si="489"/>
        <v xml:space="preserve">  </v>
      </c>
      <c r="CP587" s="611"/>
      <c r="CQ587" s="28">
        <v>5.5851745425744017</v>
      </c>
      <c r="CR587" s="28"/>
      <c r="CS587" s="464"/>
      <c r="CT587" s="464"/>
      <c r="CU587" s="31" t="str">
        <f t="shared" si="450"/>
        <v xml:space="preserve">  </v>
      </c>
      <c r="CV587" s="521"/>
      <c r="CW587" s="336">
        <f t="shared" si="468"/>
        <v>0.26733883285683691</v>
      </c>
      <c r="CX587" s="913">
        <v>6.30972866513856</v>
      </c>
      <c r="CY587" s="913"/>
      <c r="CZ587" s="911">
        <v>0.57346538104405542</v>
      </c>
      <c r="DA587" s="911">
        <v>0.19181585677749363</v>
      </c>
      <c r="DB587" s="675" t="str">
        <f t="shared" si="469"/>
        <v xml:space="preserve">  </v>
      </c>
      <c r="DC587" s="931"/>
      <c r="DD587" s="939">
        <v>27.665733377915227</v>
      </c>
      <c r="DE587" s="28"/>
      <c r="DF587" s="28">
        <v>4.2811448971498942</v>
      </c>
      <c r="DG587" s="28">
        <v>1.4319809069212412</v>
      </c>
      <c r="DH587" s="801" t="str">
        <f t="shared" si="470"/>
        <v xml:space="preserve">  </v>
      </c>
      <c r="DI587" s="335"/>
      <c r="DJ587" s="31">
        <f t="shared" si="471"/>
        <v>1.3044949133916861</v>
      </c>
      <c r="DK587" s="550">
        <f t="shared" si="472"/>
        <v>1.0671097885092726</v>
      </c>
      <c r="DL587" s="420"/>
      <c r="DM587" s="707"/>
      <c r="DN587" s="419"/>
      <c r="DO587" s="419"/>
      <c r="DP587" s="419"/>
    </row>
    <row r="588" spans="1:120" s="13" customFormat="1" ht="15" x14ac:dyDescent="0.25">
      <c r="A588" s="536" t="s">
        <v>2805</v>
      </c>
      <c r="B588" s="417" t="s">
        <v>1310</v>
      </c>
      <c r="C588" s="419" t="s">
        <v>584</v>
      </c>
      <c r="D588" s="419">
        <v>9</v>
      </c>
      <c r="E588" s="13" t="s">
        <v>2817</v>
      </c>
      <c r="F588" s="419">
        <v>1</v>
      </c>
      <c r="G588" s="420">
        <v>11451800</v>
      </c>
      <c r="H588" s="420" t="s">
        <v>2792</v>
      </c>
      <c r="K588" s="419" t="s">
        <v>1655</v>
      </c>
      <c r="L588" s="420" t="s">
        <v>1656</v>
      </c>
      <c r="N588" s="419"/>
      <c r="O588" s="419" t="s">
        <v>2815</v>
      </c>
      <c r="P588" s="117">
        <v>408724</v>
      </c>
      <c r="Q588" s="112">
        <v>0.34027777777777773</v>
      </c>
      <c r="R588" s="419" t="s">
        <v>2776</v>
      </c>
      <c r="S588" s="419" t="s">
        <v>2776</v>
      </c>
      <c r="T588" s="13">
        <v>125.2</v>
      </c>
      <c r="U588" s="13">
        <v>182.2</v>
      </c>
      <c r="V588" s="13">
        <v>56.999999999999986</v>
      </c>
      <c r="W588" s="13">
        <v>24</v>
      </c>
      <c r="X588" s="6">
        <v>2374.9999999999995</v>
      </c>
      <c r="Y588" s="281" t="str">
        <f t="shared" si="466"/>
        <v xml:space="preserve">  </v>
      </c>
      <c r="Z588" s="419" t="s">
        <v>2776</v>
      </c>
      <c r="AA588" s="13">
        <v>124.7</v>
      </c>
      <c r="AB588" s="13">
        <v>181.2</v>
      </c>
      <c r="AC588" s="13">
        <v>56.499999999999986</v>
      </c>
      <c r="AD588" s="13">
        <v>22</v>
      </c>
      <c r="AE588" s="6">
        <v>2568.1818181818176</v>
      </c>
      <c r="AF588" s="281" t="str">
        <f t="shared" si="486"/>
        <v xml:space="preserve">  </v>
      </c>
      <c r="AG588" s="419" t="s">
        <v>2776</v>
      </c>
      <c r="AH588" s="13">
        <v>126.9</v>
      </c>
      <c r="AI588" s="13">
        <v>184.4</v>
      </c>
      <c r="AJ588" s="13">
        <v>57.5</v>
      </c>
      <c r="AK588" s="13">
        <v>24</v>
      </c>
      <c r="AL588" s="26">
        <v>2395.8333333333335</v>
      </c>
      <c r="AM588" s="281" t="str">
        <f t="shared" si="487"/>
        <v xml:space="preserve">  </v>
      </c>
      <c r="AN588" s="6">
        <f t="shared" si="483"/>
        <v>2446.3383838383834</v>
      </c>
      <c r="AO588" s="6">
        <f t="shared" si="484"/>
        <v>106.03241869304166</v>
      </c>
      <c r="AP588" s="6">
        <f t="shared" si="485"/>
        <v>4.3343316441233037</v>
      </c>
      <c r="AQ588" s="13">
        <v>3</v>
      </c>
      <c r="AR588" s="429" t="str">
        <f t="shared" si="488"/>
        <v xml:space="preserve">  </v>
      </c>
      <c r="AS588" s="521"/>
      <c r="AT588" s="662" t="s">
        <v>178</v>
      </c>
      <c r="AU588" s="662" t="s">
        <v>178</v>
      </c>
      <c r="AV588" s="662" t="s">
        <v>178</v>
      </c>
      <c r="AW588" s="661" t="s">
        <v>2720</v>
      </c>
      <c r="AX588" s="661" t="s">
        <v>2720</v>
      </c>
      <c r="AY588" s="10"/>
      <c r="AZ588" s="334"/>
      <c r="BA588" s="662" t="s">
        <v>178</v>
      </c>
      <c r="BB588" s="662" t="s">
        <v>178</v>
      </c>
      <c r="BC588" s="662" t="s">
        <v>178</v>
      </c>
      <c r="BD588" s="661" t="s">
        <v>2720</v>
      </c>
      <c r="BE588" s="661" t="s">
        <v>2720</v>
      </c>
      <c r="BF588" s="720"/>
      <c r="BG588" s="718"/>
      <c r="BH588" s="852" t="s">
        <v>178</v>
      </c>
      <c r="BI588" s="67" t="s">
        <v>2776</v>
      </c>
      <c r="BJ588" s="227">
        <v>12.686090571406828</v>
      </c>
      <c r="BK588" s="227"/>
      <c r="BL588" s="227">
        <v>0.20352498252156698</v>
      </c>
      <c r="BM588" s="227">
        <v>0.45905664874521535</v>
      </c>
      <c r="BN588" s="31" t="str">
        <f t="shared" si="452"/>
        <v xml:space="preserve">  </v>
      </c>
      <c r="BO588" s="521"/>
      <c r="BP588" s="417" t="s">
        <v>2776</v>
      </c>
      <c r="BQ588" s="716">
        <v>5.0798656381719251E-2</v>
      </c>
      <c r="BR588" s="716"/>
      <c r="BS588" s="715">
        <v>1.8260729972690464E-3</v>
      </c>
      <c r="BT588" s="715">
        <v>7.843637686151702E-3</v>
      </c>
      <c r="BU588" s="31" t="str">
        <f t="shared" si="482"/>
        <v xml:space="preserve">  </v>
      </c>
      <c r="BV588" s="521"/>
      <c r="BW588" s="31">
        <f t="shared" si="467"/>
        <v>0.40042798130587459</v>
      </c>
      <c r="BX588" s="336"/>
      <c r="BY588" s="33">
        <v>333.03965794596206</v>
      </c>
      <c r="BZ588" s="31"/>
      <c r="CA588" s="237"/>
      <c r="CB588" s="237"/>
      <c r="CC588" s="237"/>
      <c r="CD588" s="498"/>
      <c r="CE588" s="457">
        <v>790.96918762165967</v>
      </c>
      <c r="CF588" s="457"/>
      <c r="CG588" s="464"/>
      <c r="CH588" s="464"/>
      <c r="CI588" s="237"/>
      <c r="CJ588" s="611"/>
      <c r="CK588" s="28">
        <v>1.0549901230322813</v>
      </c>
      <c r="CL588" s="227"/>
      <c r="CM588" s="227"/>
      <c r="CN588" s="227"/>
      <c r="CO588" s="31" t="str">
        <f t="shared" si="489"/>
        <v xml:space="preserve">  </v>
      </c>
      <c r="CP588" s="611"/>
      <c r="CQ588" s="28">
        <v>2.709406452332904</v>
      </c>
      <c r="CR588" s="28"/>
      <c r="CS588" s="464"/>
      <c r="CT588" s="464"/>
      <c r="CU588" s="31" t="str">
        <f t="shared" si="450"/>
        <v xml:space="preserve">  </v>
      </c>
      <c r="CV588" s="521"/>
      <c r="CW588" s="336">
        <f t="shared" si="468"/>
        <v>0.31677612496331015</v>
      </c>
      <c r="CX588" s="913">
        <v>4.8643505862577143</v>
      </c>
      <c r="CY588" s="913"/>
      <c r="CZ588" s="911">
        <v>0.57346538104405542</v>
      </c>
      <c r="DA588" s="911">
        <v>0.19181585677749363</v>
      </c>
      <c r="DB588" s="675" t="str">
        <f t="shared" si="469"/>
        <v xml:space="preserve">  </v>
      </c>
      <c r="DC588" s="931"/>
      <c r="DD588" s="939">
        <v>11.654173279575774</v>
      </c>
      <c r="DE588" s="28"/>
      <c r="DF588" s="28">
        <v>4.2811448971498942</v>
      </c>
      <c r="DG588" s="28">
        <v>1.4319809069212412</v>
      </c>
      <c r="DH588" s="801" t="str">
        <f t="shared" si="470"/>
        <v xml:space="preserve">  </v>
      </c>
      <c r="DI588" s="335"/>
      <c r="DJ588" s="31">
        <f t="shared" si="471"/>
        <v>1.460591995637645</v>
      </c>
      <c r="DK588" s="550">
        <f t="shared" si="472"/>
        <v>1.4734042061256951</v>
      </c>
      <c r="DL588" s="420"/>
      <c r="DM588" s="707"/>
      <c r="DN588" s="419"/>
      <c r="DO588" s="419"/>
      <c r="DP588" s="419"/>
    </row>
    <row r="589" spans="1:120" s="13" customFormat="1" ht="15" x14ac:dyDescent="0.25">
      <c r="A589" s="536" t="s">
        <v>2806</v>
      </c>
      <c r="B589" s="417" t="s">
        <v>1311</v>
      </c>
      <c r="C589" s="419" t="s">
        <v>584</v>
      </c>
      <c r="D589" s="419">
        <v>9</v>
      </c>
      <c r="E589" s="13" t="s">
        <v>2817</v>
      </c>
      <c r="F589" s="419">
        <v>1</v>
      </c>
      <c r="G589" s="420">
        <v>11451800</v>
      </c>
      <c r="H589" s="420" t="s">
        <v>2793</v>
      </c>
      <c r="K589" s="419" t="s">
        <v>1655</v>
      </c>
      <c r="L589" s="420" t="s">
        <v>1656</v>
      </c>
      <c r="N589" s="419"/>
      <c r="O589" s="419" t="s">
        <v>2815</v>
      </c>
      <c r="P589" s="117">
        <v>43483</v>
      </c>
      <c r="Q589" s="112">
        <v>0.47222222222222227</v>
      </c>
      <c r="R589" s="419" t="s">
        <v>2777</v>
      </c>
      <c r="S589" s="419" t="s">
        <v>2777</v>
      </c>
      <c r="T589" s="13">
        <v>126.4</v>
      </c>
      <c r="U589" s="13">
        <v>160.20000000000002</v>
      </c>
      <c r="V589" s="13">
        <v>33.800000000000011</v>
      </c>
      <c r="W589" s="13">
        <v>94</v>
      </c>
      <c r="X589" s="6">
        <v>359.5744680851065</v>
      </c>
      <c r="Y589" s="281" t="str">
        <f t="shared" si="466"/>
        <v xml:space="preserve">  </v>
      </c>
      <c r="Z589" s="419" t="s">
        <v>2777</v>
      </c>
      <c r="AA589" s="13">
        <v>126.4</v>
      </c>
      <c r="AB589" s="13">
        <v>156.6</v>
      </c>
      <c r="AC589" s="13">
        <v>30.199999999999989</v>
      </c>
      <c r="AD589" s="13">
        <v>84</v>
      </c>
      <c r="AE589" s="6">
        <v>359.52380952380935</v>
      </c>
      <c r="AF589" s="281" t="str">
        <f t="shared" si="486"/>
        <v xml:space="preserve">  </v>
      </c>
      <c r="AG589" s="419" t="s">
        <v>2777</v>
      </c>
      <c r="AH589" s="13">
        <v>125.4</v>
      </c>
      <c r="AI589" s="13">
        <v>160.89999999999998</v>
      </c>
      <c r="AJ589" s="13">
        <v>35.499999999999972</v>
      </c>
      <c r="AK589" s="13">
        <v>100</v>
      </c>
      <c r="AL589" s="26">
        <v>354.99999999999972</v>
      </c>
      <c r="AM589" s="281" t="str">
        <f t="shared" si="487"/>
        <v xml:space="preserve">  </v>
      </c>
      <c r="AN589" s="6">
        <f t="shared" si="483"/>
        <v>358.03275920297187</v>
      </c>
      <c r="AO589" s="6">
        <f t="shared" si="484"/>
        <v>2.6265686474690377</v>
      </c>
      <c r="AP589" s="6">
        <f t="shared" si="485"/>
        <v>0.73361126320287728</v>
      </c>
      <c r="AQ589" s="13">
        <v>3</v>
      </c>
      <c r="AR589" s="429" t="str">
        <f t="shared" si="488"/>
        <v xml:space="preserve">  </v>
      </c>
      <c r="AS589" s="521"/>
      <c r="AT589" s="662" t="s">
        <v>178</v>
      </c>
      <c r="AU589" s="662" t="s">
        <v>178</v>
      </c>
      <c r="AV589" s="662" t="s">
        <v>178</v>
      </c>
      <c r="AW589" s="661" t="s">
        <v>2720</v>
      </c>
      <c r="AX589" s="661" t="s">
        <v>2720</v>
      </c>
      <c r="AY589" s="10"/>
      <c r="AZ589" s="334"/>
      <c r="BA589" s="662" t="s">
        <v>178</v>
      </c>
      <c r="BB589" s="662" t="s">
        <v>178</v>
      </c>
      <c r="BC589" s="662" t="s">
        <v>178</v>
      </c>
      <c r="BD589" s="661" t="s">
        <v>2720</v>
      </c>
      <c r="BE589" s="661" t="s">
        <v>2720</v>
      </c>
      <c r="BF589" s="720"/>
      <c r="BG589" s="718"/>
      <c r="BH589" s="852" t="s">
        <v>178</v>
      </c>
      <c r="BI589" s="67" t="s">
        <v>2777</v>
      </c>
      <c r="BJ589" s="227">
        <v>7.8253614390822506</v>
      </c>
      <c r="BK589" s="227"/>
      <c r="BL589" s="227">
        <v>0.20352498252156698</v>
      </c>
      <c r="BM589" s="227">
        <v>0.45905664874521535</v>
      </c>
      <c r="BN589" s="31" t="str">
        <f t="shared" si="452"/>
        <v xml:space="preserve">  </v>
      </c>
      <c r="BO589" s="521"/>
      <c r="BP589" s="417" t="s">
        <v>2777</v>
      </c>
      <c r="BQ589" s="716">
        <v>5.2439250315587785E-2</v>
      </c>
      <c r="BR589" s="716"/>
      <c r="BS589" s="715">
        <v>1.8260729972690464E-3</v>
      </c>
      <c r="BT589" s="715">
        <v>7.843637686151702E-3</v>
      </c>
      <c r="BU589" s="31" t="str">
        <f t="shared" si="482"/>
        <v xml:space="preserve">  </v>
      </c>
      <c r="BV589" s="521"/>
      <c r="BW589" s="31">
        <f t="shared" si="467"/>
        <v>0.67011921077140435</v>
      </c>
      <c r="BX589" s="336"/>
      <c r="BY589" s="33">
        <v>229.16823329987565</v>
      </c>
      <c r="BZ589" s="31"/>
      <c r="CA589" s="237"/>
      <c r="CB589" s="237"/>
      <c r="CC589" s="237"/>
      <c r="CD589" s="498"/>
      <c r="CE589" s="457">
        <v>82.403045590806371</v>
      </c>
      <c r="CF589" s="457"/>
      <c r="CG589" s="464"/>
      <c r="CH589" s="464"/>
      <c r="CI589" s="237"/>
      <c r="CJ589" s="611"/>
      <c r="CK589" s="28">
        <v>1.3617047579620345</v>
      </c>
      <c r="CL589" s="227"/>
      <c r="CM589" s="227"/>
      <c r="CN589" s="227"/>
      <c r="CO589" s="31" t="str">
        <f t="shared" si="489"/>
        <v xml:space="preserve">  </v>
      </c>
      <c r="CP589" s="611"/>
      <c r="CQ589" s="28">
        <v>0.48956528202920729</v>
      </c>
      <c r="CR589" s="28"/>
      <c r="CS589" s="464"/>
      <c r="CT589" s="464"/>
      <c r="CU589" s="31" t="str">
        <f t="shared" si="450"/>
        <v xml:space="preserve">  </v>
      </c>
      <c r="CV589" s="521"/>
      <c r="CW589" s="336">
        <f t="shared" si="468"/>
        <v>0.59419437779589213</v>
      </c>
      <c r="CX589" s="913">
        <v>4.682429639798122</v>
      </c>
      <c r="CY589" s="913"/>
      <c r="CZ589" s="911">
        <v>0.57346538104405542</v>
      </c>
      <c r="DA589" s="911">
        <v>0.19181585677749363</v>
      </c>
      <c r="DB589" s="675" t="str">
        <f t="shared" si="469"/>
        <v xml:space="preserve">  </v>
      </c>
      <c r="DC589" s="931"/>
      <c r="DD589" s="939">
        <v>1.6622625221283318</v>
      </c>
      <c r="DE589" s="28"/>
      <c r="DF589" s="28">
        <v>1.2776351224400322</v>
      </c>
      <c r="DG589" s="28">
        <v>1.4319809069212412</v>
      </c>
      <c r="DH589" s="801" t="str">
        <f t="shared" si="470"/>
        <v xml:space="preserve">  </v>
      </c>
      <c r="DI589" s="335"/>
      <c r="DJ589" s="31">
        <f t="shared" si="471"/>
        <v>2.0432280566874983</v>
      </c>
      <c r="DK589" s="550">
        <f t="shared" si="472"/>
        <v>2.017234326972241</v>
      </c>
      <c r="DL589" s="420"/>
      <c r="DM589" s="707"/>
      <c r="DN589" s="419"/>
      <c r="DO589" s="419"/>
      <c r="DP589" s="419"/>
    </row>
    <row r="590" spans="1:120" s="13" customFormat="1" ht="15" x14ac:dyDescent="0.25">
      <c r="A590" s="536" t="s">
        <v>2807</v>
      </c>
      <c r="B590" s="417" t="s">
        <v>1312</v>
      </c>
      <c r="C590" s="419" t="s">
        <v>584</v>
      </c>
      <c r="D590" s="419">
        <v>9</v>
      </c>
      <c r="E590" s="13" t="s">
        <v>2817</v>
      </c>
      <c r="F590" s="419">
        <v>1</v>
      </c>
      <c r="G590" s="420">
        <v>11452500</v>
      </c>
      <c r="H590" s="420" t="s">
        <v>2794</v>
      </c>
      <c r="K590" s="419" t="s">
        <v>1737</v>
      </c>
      <c r="L590" s="420" t="s">
        <v>2674</v>
      </c>
      <c r="N590" s="419"/>
      <c r="O590" s="419" t="s">
        <v>2815</v>
      </c>
      <c r="P590" s="117">
        <v>43482</v>
      </c>
      <c r="Q590" s="112">
        <v>0.4513888888888889</v>
      </c>
      <c r="R590" s="419" t="s">
        <v>2778</v>
      </c>
      <c r="S590" s="419" t="s">
        <v>2778</v>
      </c>
      <c r="T590" s="13">
        <v>126.1</v>
      </c>
      <c r="U590" s="13">
        <v>210.60000000000002</v>
      </c>
      <c r="V590" s="13">
        <v>84.500000000000028</v>
      </c>
      <c r="W590" s="13">
        <v>28</v>
      </c>
      <c r="X590" s="6">
        <v>3017.857142857144</v>
      </c>
      <c r="Y590" s="281" t="str">
        <f t="shared" si="466"/>
        <v xml:space="preserve">  </v>
      </c>
      <c r="Z590" s="419" t="s">
        <v>2778</v>
      </c>
      <c r="AA590" s="13">
        <v>126.5</v>
      </c>
      <c r="AB590" s="13">
        <v>203</v>
      </c>
      <c r="AC590" s="13">
        <v>76.5</v>
      </c>
      <c r="AD590" s="13">
        <v>24</v>
      </c>
      <c r="AE590" s="6">
        <v>3187.5</v>
      </c>
      <c r="AF590" s="281" t="str">
        <f t="shared" si="486"/>
        <v xml:space="preserve">  </v>
      </c>
      <c r="AG590" s="419" t="s">
        <v>2778</v>
      </c>
      <c r="AH590" s="13">
        <v>127.8</v>
      </c>
      <c r="AI590" s="13">
        <v>213.9</v>
      </c>
      <c r="AJ590" s="13">
        <v>86.100000000000009</v>
      </c>
      <c r="AK590" s="13">
        <v>30</v>
      </c>
      <c r="AL590" s="26">
        <v>2870.0000000000005</v>
      </c>
      <c r="AM590" s="281" t="str">
        <f t="shared" si="487"/>
        <v xml:space="preserve">  </v>
      </c>
      <c r="AN590" s="6">
        <f t="shared" si="483"/>
        <v>3025.1190476190482</v>
      </c>
      <c r="AO590" s="6">
        <f t="shared" si="484"/>
        <v>158.8745226446901</v>
      </c>
      <c r="AP590" s="6">
        <f t="shared" si="485"/>
        <v>5.2518436512352791</v>
      </c>
      <c r="AQ590" s="13">
        <v>3</v>
      </c>
      <c r="AR590" s="429" t="str">
        <f t="shared" si="488"/>
        <v xml:space="preserve">  </v>
      </c>
      <c r="AS590" s="521"/>
      <c r="AT590" s="662" t="s">
        <v>178</v>
      </c>
      <c r="AU590" s="662" t="s">
        <v>178</v>
      </c>
      <c r="AV590" s="662" t="s">
        <v>178</v>
      </c>
      <c r="AW590" s="661" t="s">
        <v>2720</v>
      </c>
      <c r="AX590" s="661" t="s">
        <v>2720</v>
      </c>
      <c r="AY590" s="10"/>
      <c r="AZ590" s="334"/>
      <c r="BA590" s="662" t="s">
        <v>178</v>
      </c>
      <c r="BB590" s="662" t="s">
        <v>178</v>
      </c>
      <c r="BC590" s="662" t="s">
        <v>178</v>
      </c>
      <c r="BD590" s="661" t="s">
        <v>2720</v>
      </c>
      <c r="BE590" s="661" t="s">
        <v>2720</v>
      </c>
      <c r="BF590" s="720"/>
      <c r="BG590" s="718"/>
      <c r="BH590" s="852" t="s">
        <v>178</v>
      </c>
      <c r="BI590" s="67" t="s">
        <v>2778</v>
      </c>
      <c r="BJ590" s="227">
        <v>8.5709693673435297</v>
      </c>
      <c r="BK590" s="227"/>
      <c r="BL590" s="227">
        <v>0.20352498252156698</v>
      </c>
      <c r="BM590" s="227">
        <v>0.45905664874521535</v>
      </c>
      <c r="BN590" s="31" t="str">
        <f t="shared" si="452"/>
        <v xml:space="preserve">  </v>
      </c>
      <c r="BO590" s="521"/>
      <c r="BP590" s="417" t="s">
        <v>2778</v>
      </c>
      <c r="BQ590" s="716">
        <v>4.8213774544248564E-2</v>
      </c>
      <c r="BR590" s="716"/>
      <c r="BS590" s="715">
        <v>1.8260729972690464E-3</v>
      </c>
      <c r="BT590" s="715">
        <v>7.843637686151702E-3</v>
      </c>
      <c r="BU590" s="31" t="str">
        <f t="shared" si="482"/>
        <v xml:space="preserve">  </v>
      </c>
      <c r="BV590" s="521"/>
      <c r="BW590" s="31">
        <f t="shared" si="467"/>
        <v>0.56252417291268242</v>
      </c>
      <c r="BX590" s="336"/>
      <c r="BY590" s="33">
        <v>330.32436012301042</v>
      </c>
      <c r="BZ590" s="31"/>
      <c r="CA590" s="237"/>
      <c r="CB590" s="237"/>
      <c r="CC590" s="237"/>
      <c r="CD590" s="498"/>
      <c r="CE590" s="457">
        <v>996.87172965694242</v>
      </c>
      <c r="CF590" s="457"/>
      <c r="CG590" s="464"/>
      <c r="CH590" s="464"/>
      <c r="CI590" s="237"/>
      <c r="CJ590" s="611"/>
      <c r="CK590" s="28">
        <v>1.2809001315348199</v>
      </c>
      <c r="CL590" s="227"/>
      <c r="CM590" s="227"/>
      <c r="CN590" s="227"/>
      <c r="CO590" s="31" t="str">
        <f t="shared" si="489"/>
        <v xml:space="preserve">  </v>
      </c>
      <c r="CP590" s="611"/>
      <c r="CQ590" s="28">
        <v>4.082869169267239</v>
      </c>
      <c r="CR590" s="28"/>
      <c r="CS590" s="464"/>
      <c r="CT590" s="464"/>
      <c r="CU590" s="31" t="str">
        <f t="shared" si="450"/>
        <v xml:space="preserve">  </v>
      </c>
      <c r="CV590" s="521"/>
      <c r="CW590" s="336">
        <f t="shared" si="468"/>
        <v>0.38777041180305982</v>
      </c>
      <c r="CX590" s="913">
        <v>5.4427688484571961</v>
      </c>
      <c r="CY590" s="913"/>
      <c r="CZ590" s="911">
        <v>0.57346538104405542</v>
      </c>
      <c r="DA590" s="911">
        <v>0.19181585677749363</v>
      </c>
      <c r="DB590" s="675" t="str">
        <f t="shared" si="469"/>
        <v xml:space="preserve">  </v>
      </c>
      <c r="DC590" s="931"/>
      <c r="DD590" s="939">
        <v>15.620746595072156</v>
      </c>
      <c r="DE590" s="28"/>
      <c r="DF590" s="28">
        <v>4.2811448971498942</v>
      </c>
      <c r="DG590" s="28">
        <v>1.4319809069212412</v>
      </c>
      <c r="DH590" s="801" t="str">
        <f t="shared" si="470"/>
        <v xml:space="preserve">  </v>
      </c>
      <c r="DI590" s="335"/>
      <c r="DJ590" s="31">
        <f t="shared" si="471"/>
        <v>1.6477043492736498</v>
      </c>
      <c r="DK590" s="550">
        <f t="shared" si="472"/>
        <v>1.566976585889118</v>
      </c>
      <c r="DL590" s="420"/>
      <c r="DM590" s="707"/>
      <c r="DN590" s="419"/>
      <c r="DO590" s="419"/>
      <c r="DP590" s="419"/>
    </row>
    <row r="591" spans="1:120" s="13" customFormat="1" ht="15" x14ac:dyDescent="0.25">
      <c r="A591" s="536" t="s">
        <v>2808</v>
      </c>
      <c r="B591" s="417" t="s">
        <v>1313</v>
      </c>
      <c r="C591" s="419" t="s">
        <v>584</v>
      </c>
      <c r="D591" s="419">
        <v>9</v>
      </c>
      <c r="E591" s="13" t="s">
        <v>2817</v>
      </c>
      <c r="F591" s="419">
        <v>1</v>
      </c>
      <c r="G591" s="420">
        <v>11452800</v>
      </c>
      <c r="H591" s="420" t="s">
        <v>2795</v>
      </c>
      <c r="K591" s="419" t="s">
        <v>2786</v>
      </c>
      <c r="L591" s="420" t="s">
        <v>2786</v>
      </c>
      <c r="N591" s="419"/>
      <c r="O591" s="419" t="s">
        <v>2815</v>
      </c>
      <c r="P591" s="117">
        <v>43482</v>
      </c>
      <c r="Q591" s="112">
        <v>0.57291666666666663</v>
      </c>
      <c r="R591" s="419" t="s">
        <v>2779</v>
      </c>
      <c r="S591" s="419" t="s">
        <v>2779</v>
      </c>
      <c r="T591" s="13">
        <v>125.6</v>
      </c>
      <c r="U591" s="13">
        <v>169.6</v>
      </c>
      <c r="V591" s="13">
        <v>44</v>
      </c>
      <c r="W591" s="13">
        <v>36</v>
      </c>
      <c r="X591" s="6">
        <v>1222.2222222222224</v>
      </c>
      <c r="Y591" s="281" t="str">
        <f t="shared" si="466"/>
        <v xml:space="preserve">  </v>
      </c>
      <c r="Z591" s="419" t="s">
        <v>2779</v>
      </c>
      <c r="AA591" s="13">
        <v>128.4</v>
      </c>
      <c r="AB591" s="13">
        <v>164.5</v>
      </c>
      <c r="AC591" s="13">
        <v>36.099999999999994</v>
      </c>
      <c r="AD591" s="13">
        <v>30</v>
      </c>
      <c r="AE591" s="6">
        <v>1203.3333333333333</v>
      </c>
      <c r="AF591" s="281" t="str">
        <f t="shared" si="486"/>
        <v xml:space="preserve">  </v>
      </c>
      <c r="AG591" s="419" t="s">
        <v>2779</v>
      </c>
      <c r="AH591" s="13">
        <v>125.3</v>
      </c>
      <c r="AI591" s="13">
        <v>168.6</v>
      </c>
      <c r="AJ591" s="13">
        <v>43.3</v>
      </c>
      <c r="AK591" s="13">
        <v>34</v>
      </c>
      <c r="AL591" s="26">
        <v>1273.5294117647056</v>
      </c>
      <c r="AM591" s="281" t="str">
        <f t="shared" si="487"/>
        <v xml:space="preserve">  </v>
      </c>
      <c r="AN591" s="6">
        <f t="shared" si="483"/>
        <v>1233.0283224400871</v>
      </c>
      <c r="AO591" s="6">
        <f t="shared" si="484"/>
        <v>36.32425096577694</v>
      </c>
      <c r="AP591" s="6">
        <f t="shared" si="485"/>
        <v>2.9459380863120392</v>
      </c>
      <c r="AQ591" s="13">
        <v>3</v>
      </c>
      <c r="AR591" s="429" t="str">
        <f t="shared" si="488"/>
        <v xml:space="preserve">  </v>
      </c>
      <c r="AS591" s="521"/>
      <c r="AT591" s="662" t="s">
        <v>178</v>
      </c>
      <c r="AU591" s="662" t="s">
        <v>178</v>
      </c>
      <c r="AV591" s="662" t="s">
        <v>178</v>
      </c>
      <c r="AW591" s="661" t="s">
        <v>2720</v>
      </c>
      <c r="AX591" s="661" t="s">
        <v>2720</v>
      </c>
      <c r="AY591" s="10"/>
      <c r="AZ591" s="334"/>
      <c r="BA591" s="662" t="s">
        <v>178</v>
      </c>
      <c r="BB591" s="662" t="s">
        <v>178</v>
      </c>
      <c r="BC591" s="662" t="s">
        <v>178</v>
      </c>
      <c r="BD591" s="661" t="s">
        <v>2720</v>
      </c>
      <c r="BE591" s="661" t="s">
        <v>2720</v>
      </c>
      <c r="BF591" s="720"/>
      <c r="BG591" s="718"/>
      <c r="BH591" s="852" t="s">
        <v>178</v>
      </c>
      <c r="BI591" s="67" t="s">
        <v>2779</v>
      </c>
      <c r="BJ591" s="227">
        <v>5.0491617061945204</v>
      </c>
      <c r="BK591" s="227"/>
      <c r="BL591" s="227">
        <v>0.20352498252156698</v>
      </c>
      <c r="BM591" s="227">
        <v>0.45905664874521535</v>
      </c>
      <c r="BN591" s="31" t="str">
        <f t="shared" si="452"/>
        <v xml:space="preserve">  </v>
      </c>
      <c r="BO591" s="521"/>
      <c r="BP591" s="417" t="s">
        <v>2779</v>
      </c>
      <c r="BQ591" s="716">
        <v>5.5333675773458012E-2</v>
      </c>
      <c r="BR591" s="716"/>
      <c r="BS591" s="715">
        <v>1.8260729972690464E-3</v>
      </c>
      <c r="BT591" s="715">
        <v>7.843637686151702E-3</v>
      </c>
      <c r="BU591" s="31" t="str">
        <f t="shared" si="482"/>
        <v xml:space="preserve">  </v>
      </c>
      <c r="BV591" s="521"/>
      <c r="BW591" s="31">
        <f t="shared" si="467"/>
        <v>1.0958982697181667</v>
      </c>
      <c r="BX591" s="336"/>
      <c r="BY591" s="33">
        <v>103.32822106687382</v>
      </c>
      <c r="BZ591" s="31"/>
      <c r="CA591" s="237"/>
      <c r="CB591" s="237"/>
      <c r="CC591" s="237"/>
      <c r="CD591" s="498"/>
      <c r="CE591" s="457">
        <v>126.29004797062358</v>
      </c>
      <c r="CF591" s="457"/>
      <c r="CG591" s="464"/>
      <c r="CH591" s="464"/>
      <c r="CI591" s="237"/>
      <c r="CJ591" s="611"/>
      <c r="CK591" s="28">
        <v>0.86232783838439253</v>
      </c>
      <c r="CL591" s="227"/>
      <c r="CM591" s="227"/>
      <c r="CN591" s="227"/>
      <c r="CO591" s="31" t="str">
        <f t="shared" si="489"/>
        <v xml:space="preserve">  </v>
      </c>
      <c r="CP591" s="611"/>
      <c r="CQ591" s="28">
        <v>1.0376678321892188</v>
      </c>
      <c r="CR591" s="28"/>
      <c r="CS591" s="464"/>
      <c r="CT591" s="464"/>
      <c r="CU591" s="31" t="str">
        <f t="shared" si="450"/>
        <v xml:space="preserve">  </v>
      </c>
      <c r="CV591" s="521"/>
      <c r="CW591" s="336">
        <f t="shared" si="468"/>
        <v>0.83455209959174237</v>
      </c>
      <c r="CX591" s="913">
        <v>3.1907432590653872</v>
      </c>
      <c r="CY591" s="913"/>
      <c r="CZ591" s="911">
        <v>0.57346538104405542</v>
      </c>
      <c r="DA591" s="911">
        <v>0.19181585677749363</v>
      </c>
      <c r="DB591" s="675" t="str">
        <f t="shared" si="469"/>
        <v xml:space="preserve">  </v>
      </c>
      <c r="DC591" s="931"/>
      <c r="DD591" s="939">
        <v>4.0635053858097425</v>
      </c>
      <c r="DE591" s="28"/>
      <c r="DF591" s="28">
        <v>1.2776351224400322</v>
      </c>
      <c r="DG591" s="28">
        <v>1.4319809069212412</v>
      </c>
      <c r="DH591" s="801" t="str">
        <f t="shared" si="470"/>
        <v xml:space="preserve">  </v>
      </c>
      <c r="DI591" s="335"/>
      <c r="DJ591" s="31">
        <f t="shared" si="471"/>
        <v>3.0879688299291868</v>
      </c>
      <c r="DK591" s="550">
        <f t="shared" si="472"/>
        <v>3.2175974679770158</v>
      </c>
      <c r="DL591" s="420"/>
      <c r="DM591" s="707"/>
      <c r="DN591" s="419"/>
      <c r="DO591" s="419"/>
      <c r="DP591" s="419"/>
    </row>
    <row r="592" spans="1:120" s="13" customFormat="1" ht="15" x14ac:dyDescent="0.25">
      <c r="A592" s="536" t="s">
        <v>2809</v>
      </c>
      <c r="B592" s="417" t="s">
        <v>1314</v>
      </c>
      <c r="C592" s="419" t="s">
        <v>584</v>
      </c>
      <c r="D592" s="419">
        <v>9</v>
      </c>
      <c r="E592" s="13" t="s">
        <v>2817</v>
      </c>
      <c r="F592" s="419">
        <v>1</v>
      </c>
      <c r="G592" s="420">
        <v>384115121402501</v>
      </c>
      <c r="H592" s="420" t="s">
        <v>2796</v>
      </c>
      <c r="K592" s="419" t="s">
        <v>2787</v>
      </c>
      <c r="L592" s="420" t="s">
        <v>2787</v>
      </c>
      <c r="N592" s="419"/>
      <c r="O592" s="419" t="s">
        <v>2815</v>
      </c>
      <c r="P592" s="117">
        <v>43482</v>
      </c>
      <c r="Q592" s="112">
        <v>0.61805555555555558</v>
      </c>
      <c r="R592" s="419" t="s">
        <v>2780</v>
      </c>
      <c r="S592" s="419" t="s">
        <v>2780</v>
      </c>
      <c r="T592" s="13">
        <v>127.3</v>
      </c>
      <c r="U592" s="13">
        <v>142.9</v>
      </c>
      <c r="V592" s="13">
        <v>15.600000000000009</v>
      </c>
      <c r="W592" s="13">
        <v>228</v>
      </c>
      <c r="X592" s="6">
        <v>68.421052631578988</v>
      </c>
      <c r="Y592" s="281" t="str">
        <f t="shared" si="466"/>
        <v xml:space="preserve">  </v>
      </c>
      <c r="Z592" s="419" t="s">
        <v>2780</v>
      </c>
      <c r="AA592" s="13">
        <v>125.3</v>
      </c>
      <c r="AB592" s="13">
        <v>140.1</v>
      </c>
      <c r="AC592" s="13">
        <v>14.799999999999997</v>
      </c>
      <c r="AD592" s="13">
        <v>218</v>
      </c>
      <c r="AE592" s="6">
        <v>67.889908256880716</v>
      </c>
      <c r="AF592" s="281" t="str">
        <f t="shared" si="486"/>
        <v xml:space="preserve">  </v>
      </c>
      <c r="AG592" s="419" t="s">
        <v>2780</v>
      </c>
      <c r="AH592" s="13">
        <v>124.5</v>
      </c>
      <c r="AI592" s="13">
        <v>140.4</v>
      </c>
      <c r="AJ592" s="13">
        <v>15.900000000000006</v>
      </c>
      <c r="AK592" s="13">
        <v>234</v>
      </c>
      <c r="AL592" s="26">
        <v>67.94871794871797</v>
      </c>
      <c r="AM592" s="281" t="str">
        <f t="shared" si="487"/>
        <v xml:space="preserve">  </v>
      </c>
      <c r="AN592" s="6">
        <f t="shared" si="483"/>
        <v>68.086559612392563</v>
      </c>
      <c r="AO592" s="6">
        <f t="shared" si="484"/>
        <v>0.29116804405160635</v>
      </c>
      <c r="AP592" s="6">
        <f t="shared" si="485"/>
        <v>0.42764393693731334</v>
      </c>
      <c r="AQ592" s="13">
        <v>3</v>
      </c>
      <c r="AR592" s="429" t="str">
        <f t="shared" si="488"/>
        <v xml:space="preserve">  </v>
      </c>
      <c r="AS592" s="521"/>
      <c r="AT592" s="662" t="s">
        <v>178</v>
      </c>
      <c r="AU592" s="662" t="s">
        <v>178</v>
      </c>
      <c r="AV592" s="662" t="s">
        <v>178</v>
      </c>
      <c r="AW592" s="661" t="s">
        <v>2720</v>
      </c>
      <c r="AX592" s="661" t="s">
        <v>2720</v>
      </c>
      <c r="AY592" s="10"/>
      <c r="AZ592" s="334"/>
      <c r="BA592" s="662" t="s">
        <v>178</v>
      </c>
      <c r="BB592" s="662" t="s">
        <v>178</v>
      </c>
      <c r="BC592" s="662" t="s">
        <v>178</v>
      </c>
      <c r="BD592" s="661" t="s">
        <v>2720</v>
      </c>
      <c r="BE592" s="661" t="s">
        <v>2720</v>
      </c>
      <c r="BF592" s="720"/>
      <c r="BG592" s="718"/>
      <c r="BH592" s="852" t="s">
        <v>178</v>
      </c>
      <c r="BI592" s="67" t="s">
        <v>2780</v>
      </c>
      <c r="BJ592" s="227">
        <v>6.9568183365794516</v>
      </c>
      <c r="BK592" s="227">
        <v>0.36153053214444597</v>
      </c>
      <c r="BL592" s="227">
        <v>0.20352498252156698</v>
      </c>
      <c r="BM592" s="227">
        <v>0.45905664874521535</v>
      </c>
      <c r="BN592" s="31" t="str">
        <f t="shared" si="452"/>
        <v xml:space="preserve">  </v>
      </c>
      <c r="BO592" s="521"/>
      <c r="BP592" s="417" t="s">
        <v>2780</v>
      </c>
      <c r="BQ592" s="716">
        <v>6.9907661378226252E-2</v>
      </c>
      <c r="BR592" s="716"/>
      <c r="BS592" s="715">
        <v>1.8260729972690464E-3</v>
      </c>
      <c r="BT592" s="715">
        <v>7.843637686151702E-3</v>
      </c>
      <c r="BU592" s="31" t="str">
        <f t="shared" si="482"/>
        <v xml:space="preserve">  </v>
      </c>
      <c r="BV592" s="521"/>
      <c r="BW592" s="31">
        <f t="shared" si="467"/>
        <v>1.0048797883746186</v>
      </c>
      <c r="BX592" s="336"/>
      <c r="BY592" s="33">
        <v>272.72407829750506</v>
      </c>
      <c r="BZ592" s="31"/>
      <c r="CA592" s="237"/>
      <c r="CB592" s="237"/>
      <c r="CC592" s="237"/>
      <c r="CD592" s="498"/>
      <c r="CE592" s="457">
        <v>18.660068515092462</v>
      </c>
      <c r="CF592" s="457"/>
      <c r="CG592" s="464"/>
      <c r="CH592" s="464"/>
      <c r="CI592" s="237"/>
      <c r="CJ592" s="611"/>
      <c r="CK592" s="28">
        <v>2.3902053874137406</v>
      </c>
      <c r="CL592" s="227"/>
      <c r="CM592" s="227"/>
      <c r="CN592" s="227"/>
      <c r="CO592" s="31" t="str">
        <f t="shared" si="489"/>
        <v xml:space="preserve">  </v>
      </c>
      <c r="CP592" s="611"/>
      <c r="CQ592" s="28">
        <v>0.162270824466621</v>
      </c>
      <c r="CR592" s="28"/>
      <c r="CS592" s="464"/>
      <c r="CT592" s="464"/>
      <c r="CU592" s="31" t="str">
        <f t="shared" ref="CU592:CU655" si="490">IF(CQ592&lt;CS592,"&lt;MDL",IF(CQ592&lt;CT592,"E, &lt;RL",IF(CQ592&gt;CT592,"  ",)))</f>
        <v xml:space="preserve">  </v>
      </c>
      <c r="CV592" s="521"/>
      <c r="CW592" s="336">
        <f t="shared" si="468"/>
        <v>0.87641890746674378</v>
      </c>
      <c r="CX592" s="913">
        <v>6.7587320987317066</v>
      </c>
      <c r="CY592" s="913"/>
      <c r="CZ592" s="911">
        <v>0.57346538104405542</v>
      </c>
      <c r="DA592" s="911">
        <v>0.19181585677749363</v>
      </c>
      <c r="DB592" s="675" t="str">
        <f t="shared" si="469"/>
        <v xml:space="preserve">  </v>
      </c>
      <c r="DC592" s="931"/>
      <c r="DD592" s="939">
        <v>0.45924718106766738</v>
      </c>
      <c r="DF592" s="28">
        <v>0.13174922390731986</v>
      </c>
      <c r="DG592" s="28">
        <v>4.2735042735042736E-2</v>
      </c>
      <c r="DH592" s="801" t="str">
        <f t="shared" si="470"/>
        <v xml:space="preserve">  </v>
      </c>
      <c r="DI592" s="335"/>
      <c r="DJ592" s="31">
        <f t="shared" si="471"/>
        <v>2.4782307968271304</v>
      </c>
      <c r="DK592" s="550">
        <f t="shared" si="472"/>
        <v>2.4611226946794078</v>
      </c>
      <c r="DL592" s="420"/>
      <c r="DM592" s="707"/>
      <c r="DN592" s="419"/>
      <c r="DO592" s="419"/>
      <c r="DP592" s="419"/>
    </row>
    <row r="593" spans="1:120" s="13" customFormat="1" ht="15" x14ac:dyDescent="0.25">
      <c r="A593" s="536" t="s">
        <v>2810</v>
      </c>
      <c r="B593" s="417" t="s">
        <v>1315</v>
      </c>
      <c r="C593" s="419" t="s">
        <v>584</v>
      </c>
      <c r="D593" s="419">
        <v>9</v>
      </c>
      <c r="E593" s="13" t="s">
        <v>2817</v>
      </c>
      <c r="F593" s="419">
        <v>1</v>
      </c>
      <c r="G593" s="420">
        <v>11452500</v>
      </c>
      <c r="H593" s="420" t="s">
        <v>2797</v>
      </c>
      <c r="K593" s="419" t="s">
        <v>1737</v>
      </c>
      <c r="L593" s="420" t="s">
        <v>2674</v>
      </c>
      <c r="N593" s="419"/>
      <c r="O593" s="419" t="s">
        <v>2815</v>
      </c>
      <c r="P593" s="117">
        <v>43483</v>
      </c>
      <c r="Q593" s="112">
        <v>0.4375</v>
      </c>
      <c r="R593" s="419" t="s">
        <v>2781</v>
      </c>
      <c r="S593" s="419" t="s">
        <v>2781</v>
      </c>
      <c r="T593" s="13">
        <v>125.4</v>
      </c>
      <c r="U593" s="13">
        <v>144.80000000000001</v>
      </c>
      <c r="V593" s="13">
        <v>19.400000000000006</v>
      </c>
      <c r="W593" s="13">
        <v>28</v>
      </c>
      <c r="X593" s="6">
        <v>692.857142857143</v>
      </c>
      <c r="Y593" s="281" t="str">
        <f t="shared" si="466"/>
        <v xml:space="preserve">  </v>
      </c>
      <c r="Z593" s="419" t="s">
        <v>2781</v>
      </c>
      <c r="AA593" s="13">
        <v>126.5</v>
      </c>
      <c r="AB593" s="13">
        <v>150.60000000000002</v>
      </c>
      <c r="AC593" s="13">
        <v>24.100000000000023</v>
      </c>
      <c r="AD593" s="13">
        <v>36</v>
      </c>
      <c r="AE593" s="6">
        <v>669.44444444444514</v>
      </c>
      <c r="AF593" s="281" t="str">
        <f t="shared" si="486"/>
        <v xml:space="preserve">  </v>
      </c>
      <c r="AG593" s="419" t="s">
        <v>2781</v>
      </c>
      <c r="AH593" s="13">
        <v>126.3</v>
      </c>
      <c r="AI593" s="13">
        <v>151.69999999999999</v>
      </c>
      <c r="AJ593" s="13">
        <v>25.399999999999991</v>
      </c>
      <c r="AK593" s="13">
        <v>38</v>
      </c>
      <c r="AL593" s="26">
        <v>668.42105263157873</v>
      </c>
      <c r="AM593" s="281" t="str">
        <f t="shared" si="487"/>
        <v xml:space="preserve">  </v>
      </c>
      <c r="AN593" s="6">
        <f t="shared" si="483"/>
        <v>676.90754664438907</v>
      </c>
      <c r="AO593" s="6">
        <f t="shared" si="484"/>
        <v>13.822230182321668</v>
      </c>
      <c r="AP593" s="6">
        <f t="shared" si="485"/>
        <v>2.0419672155883242</v>
      </c>
      <c r="AQ593" s="13">
        <v>3</v>
      </c>
      <c r="AR593" s="429" t="str">
        <f t="shared" si="488"/>
        <v xml:space="preserve">  </v>
      </c>
      <c r="AS593" s="521"/>
      <c r="AT593" s="662" t="s">
        <v>178</v>
      </c>
      <c r="AU593" s="662" t="s">
        <v>178</v>
      </c>
      <c r="AV593" s="662" t="s">
        <v>178</v>
      </c>
      <c r="AW593" s="661" t="s">
        <v>2720</v>
      </c>
      <c r="AX593" s="661" t="s">
        <v>2720</v>
      </c>
      <c r="AY593" s="10"/>
      <c r="AZ593" s="334"/>
      <c r="BA593" s="662" t="s">
        <v>178</v>
      </c>
      <c r="BB593" s="662" t="s">
        <v>178</v>
      </c>
      <c r="BC593" s="662" t="s">
        <v>178</v>
      </c>
      <c r="BD593" s="661" t="s">
        <v>2720</v>
      </c>
      <c r="BE593" s="661" t="s">
        <v>2720</v>
      </c>
      <c r="BF593" s="720"/>
      <c r="BG593" s="718"/>
      <c r="BH593" s="852" t="s">
        <v>178</v>
      </c>
      <c r="BI593" s="67" t="s">
        <v>2781</v>
      </c>
      <c r="BJ593" s="227">
        <v>8.1433392460402967</v>
      </c>
      <c r="BK593" s="227"/>
      <c r="BL593" s="227">
        <v>0.20352498252156698</v>
      </c>
      <c r="BM593" s="227">
        <v>0.45905664874521535</v>
      </c>
      <c r="BN593" s="31" t="str">
        <f t="shared" si="452"/>
        <v xml:space="preserve">  </v>
      </c>
      <c r="BO593" s="521"/>
      <c r="BP593" s="417" t="s">
        <v>2781</v>
      </c>
      <c r="BQ593" s="716">
        <v>4.8642651605550855E-2</v>
      </c>
      <c r="BR593" s="716">
        <v>2.9995365167877971E-3</v>
      </c>
      <c r="BS593" s="715">
        <v>1.8260729972690464E-3</v>
      </c>
      <c r="BT593" s="715">
        <v>7.843637686151702E-3</v>
      </c>
      <c r="BU593" s="31" t="str">
        <f t="shared" si="482"/>
        <v xml:space="preserve">  </v>
      </c>
      <c r="BV593" s="521"/>
      <c r="BW593" s="31">
        <f t="shared" si="467"/>
        <v>0.59733053156545546</v>
      </c>
      <c r="BX593" s="336"/>
      <c r="BY593" s="33">
        <v>169.18020172173357</v>
      </c>
      <c r="BZ593" s="31"/>
      <c r="CA593" s="237"/>
      <c r="CB593" s="237"/>
      <c r="CC593" s="237"/>
      <c r="CD593" s="498"/>
      <c r="CE593" s="457">
        <v>117.21771119291543</v>
      </c>
      <c r="CF593" s="457"/>
      <c r="CG593" s="464"/>
      <c r="CH593" s="464"/>
      <c r="CI593" s="237"/>
      <c r="CJ593" s="611"/>
      <c r="CK593" s="28">
        <v>1.262345816224153</v>
      </c>
      <c r="CL593" s="227"/>
      <c r="CM593" s="227"/>
      <c r="CN593" s="227"/>
      <c r="CO593" s="31" t="str">
        <f t="shared" si="489"/>
        <v xml:space="preserve">  </v>
      </c>
      <c r="CP593" s="611"/>
      <c r="CQ593" s="28">
        <v>0.8450703936389472</v>
      </c>
      <c r="CR593" s="28"/>
      <c r="CS593" s="464"/>
      <c r="CT593" s="464"/>
      <c r="CU593" s="31" t="str">
        <f t="shared" si="490"/>
        <v xml:space="preserve">  </v>
      </c>
      <c r="CV593" s="521"/>
      <c r="CW593" s="336">
        <f t="shared" si="468"/>
        <v>0.74615457564026944</v>
      </c>
      <c r="CX593" s="913">
        <v>5.9590879088699111</v>
      </c>
      <c r="CY593" s="913"/>
      <c r="CZ593" s="911">
        <v>0.57346538104405542</v>
      </c>
      <c r="DA593" s="911">
        <v>0.19181585677749363</v>
      </c>
      <c r="DB593" s="675" t="str">
        <f t="shared" si="469"/>
        <v xml:space="preserve">  </v>
      </c>
      <c r="DC593" s="931"/>
      <c r="DD593" s="939">
        <v>3.9831798127709397</v>
      </c>
      <c r="DE593" s="28"/>
      <c r="DF593" s="28">
        <v>1.2776351224400322</v>
      </c>
      <c r="DG593" s="28">
        <v>1.4319809069212412</v>
      </c>
      <c r="DH593" s="801" t="str">
        <f t="shared" si="470"/>
        <v xml:space="preserve">  </v>
      </c>
      <c r="DI593" s="335"/>
      <c r="DJ593" s="31">
        <f t="shared" si="471"/>
        <v>3.5223317198021658</v>
      </c>
      <c r="DK593" s="550">
        <f t="shared" si="472"/>
        <v>3.3981040682627497</v>
      </c>
      <c r="DL593" s="420"/>
      <c r="DM593" s="707"/>
      <c r="DN593" s="419"/>
      <c r="DO593" s="419"/>
      <c r="DP593" s="419"/>
    </row>
    <row r="594" spans="1:120" s="13" customFormat="1" ht="15" x14ac:dyDescent="0.25">
      <c r="A594" s="536" t="s">
        <v>2811</v>
      </c>
      <c r="B594" s="417" t="s">
        <v>1316</v>
      </c>
      <c r="C594" s="419" t="s">
        <v>584</v>
      </c>
      <c r="D594" s="419">
        <v>9</v>
      </c>
      <c r="E594" s="13" t="s">
        <v>2817</v>
      </c>
      <c r="F594" s="419">
        <v>1</v>
      </c>
      <c r="G594" s="420">
        <v>384115121402501</v>
      </c>
      <c r="H594" s="420" t="s">
        <v>2798</v>
      </c>
      <c r="K594" s="419" t="s">
        <v>2787</v>
      </c>
      <c r="L594" s="420" t="s">
        <v>2787</v>
      </c>
      <c r="N594" s="419"/>
      <c r="O594" s="419" t="s">
        <v>2815</v>
      </c>
      <c r="P594" s="117">
        <v>43483</v>
      </c>
      <c r="Q594" s="112">
        <v>0.5</v>
      </c>
      <c r="R594" s="419" t="s">
        <v>2782</v>
      </c>
      <c r="S594" s="419" t="s">
        <v>2782</v>
      </c>
      <c r="T594" s="13">
        <v>127.9</v>
      </c>
      <c r="U594" s="13">
        <v>140.80000000000001</v>
      </c>
      <c r="V594" s="13">
        <v>12.900000000000006</v>
      </c>
      <c r="W594" s="13">
        <v>34</v>
      </c>
      <c r="X594" s="6">
        <v>379.41176470588249</v>
      </c>
      <c r="Y594" s="281" t="str">
        <f t="shared" si="466"/>
        <v xml:space="preserve">  </v>
      </c>
      <c r="Z594" s="419" t="s">
        <v>2782</v>
      </c>
      <c r="AA594" s="13">
        <v>128.69999999999999</v>
      </c>
      <c r="AB594" s="13">
        <v>142.9</v>
      </c>
      <c r="AC594" s="13">
        <v>14.200000000000017</v>
      </c>
      <c r="AD594" s="13">
        <v>36</v>
      </c>
      <c r="AE594" s="6">
        <v>394.44444444444497</v>
      </c>
      <c r="AF594" s="281" t="str">
        <f t="shared" si="486"/>
        <v xml:space="preserve">  </v>
      </c>
      <c r="AG594" s="419" t="s">
        <v>2782</v>
      </c>
      <c r="AH594" s="13">
        <v>129.80000000000001</v>
      </c>
      <c r="AI594" s="13">
        <v>142.1</v>
      </c>
      <c r="AJ594" s="13">
        <v>12.299999999999983</v>
      </c>
      <c r="AK594" s="13">
        <v>30</v>
      </c>
      <c r="AL594" s="26">
        <v>409.99999999999943</v>
      </c>
      <c r="AM594" s="281" t="str">
        <f t="shared" si="487"/>
        <v xml:space="preserve">  </v>
      </c>
      <c r="AN594" s="6">
        <f t="shared" si="483"/>
        <v>394.61873638344224</v>
      </c>
      <c r="AO594" s="6">
        <f t="shared" si="484"/>
        <v>15.294862466268368</v>
      </c>
      <c r="AP594" s="6">
        <f t="shared" si="485"/>
        <v>3.8758581527174853</v>
      </c>
      <c r="AQ594" s="13">
        <v>3</v>
      </c>
      <c r="AR594" s="429" t="str">
        <f t="shared" si="488"/>
        <v xml:space="preserve">  </v>
      </c>
      <c r="AS594" s="521"/>
      <c r="AT594" s="662" t="s">
        <v>178</v>
      </c>
      <c r="AU594" s="662" t="s">
        <v>178</v>
      </c>
      <c r="AV594" s="662" t="s">
        <v>178</v>
      </c>
      <c r="AW594" s="661" t="s">
        <v>2720</v>
      </c>
      <c r="AX594" s="661" t="s">
        <v>2720</v>
      </c>
      <c r="AY594" s="10"/>
      <c r="AZ594" s="334"/>
      <c r="BA594" s="662" t="s">
        <v>178</v>
      </c>
      <c r="BB594" s="662" t="s">
        <v>178</v>
      </c>
      <c r="BC594" s="662" t="s">
        <v>178</v>
      </c>
      <c r="BD594" s="661" t="s">
        <v>2720</v>
      </c>
      <c r="BE594" s="661" t="s">
        <v>2720</v>
      </c>
      <c r="BF594" s="720"/>
      <c r="BG594" s="718"/>
      <c r="BH594" s="852" t="s">
        <v>178</v>
      </c>
      <c r="BI594" s="67" t="s">
        <v>2782</v>
      </c>
      <c r="BJ594" s="227">
        <v>6.4959583669908705</v>
      </c>
      <c r="BK594" s="227"/>
      <c r="BL594" s="227">
        <v>0.20352498252156698</v>
      </c>
      <c r="BM594" s="227">
        <v>0.45905664874521535</v>
      </c>
      <c r="BN594" s="31" t="str">
        <f t="shared" si="452"/>
        <v xml:space="preserve">  </v>
      </c>
      <c r="BO594" s="521"/>
      <c r="BP594" s="417" t="s">
        <v>2782</v>
      </c>
      <c r="BQ594" s="716">
        <v>5.834505255941911E-2</v>
      </c>
      <c r="BR594" s="716"/>
      <c r="BS594" s="715">
        <v>1.8260729972690464E-3</v>
      </c>
      <c r="BT594" s="715">
        <v>7.843637686151702E-3</v>
      </c>
      <c r="BU594" s="31" t="str">
        <f t="shared" si="482"/>
        <v xml:space="preserve">  </v>
      </c>
      <c r="BV594" s="521"/>
      <c r="BW594" s="31">
        <f t="shared" si="467"/>
        <v>0.8981746689741541</v>
      </c>
      <c r="BX594" s="336"/>
      <c r="BY594" s="33">
        <v>135.31388062622401</v>
      </c>
      <c r="BZ594" s="31"/>
      <c r="CA594" s="237"/>
      <c r="CB594" s="237"/>
      <c r="CC594" s="237"/>
      <c r="CD594" s="498"/>
      <c r="CE594" s="457">
        <v>51.339678237596772</v>
      </c>
      <c r="CF594" s="457"/>
      <c r="CG594" s="464"/>
      <c r="CH594" s="464"/>
      <c r="CI594" s="237"/>
      <c r="CJ594" s="611"/>
      <c r="CK594" s="28">
        <v>0.8594639935306021</v>
      </c>
      <c r="CL594" s="227"/>
      <c r="CM594" s="227"/>
      <c r="CN594" s="227"/>
      <c r="CO594" s="31" t="str">
        <f t="shared" si="489"/>
        <v xml:space="preserve">  </v>
      </c>
      <c r="CP594" s="611"/>
      <c r="CQ594" s="28">
        <v>0.33901079744818235</v>
      </c>
      <c r="CR594" s="28"/>
      <c r="CS594" s="464"/>
      <c r="CT594" s="464"/>
      <c r="CU594" s="31" t="str">
        <f t="shared" si="490"/>
        <v xml:space="preserve">  </v>
      </c>
      <c r="CV594" s="521"/>
      <c r="CW594" s="336">
        <f t="shared" si="468"/>
        <v>0.63516321426379729</v>
      </c>
      <c r="CX594" s="913">
        <v>5.0415922768308672</v>
      </c>
      <c r="CY594" s="913"/>
      <c r="CZ594" s="911">
        <v>0.57346538104405542</v>
      </c>
      <c r="DA594" s="911">
        <v>0.19181585677749363</v>
      </c>
      <c r="DB594" s="675" t="str">
        <f t="shared" si="469"/>
        <v xml:space="preserve">  </v>
      </c>
      <c r="DC594" s="931"/>
      <c r="DD594" s="939">
        <v>2.0670528335006528</v>
      </c>
      <c r="DE594" s="28"/>
      <c r="DF594" s="28">
        <v>1.2776351224400322</v>
      </c>
      <c r="DG594" s="28">
        <v>1.4319809069212412</v>
      </c>
      <c r="DH594" s="801" t="str">
        <f t="shared" si="470"/>
        <v xml:space="preserve">  </v>
      </c>
      <c r="DI594" s="335"/>
      <c r="DJ594" s="31">
        <f t="shared" si="471"/>
        <v>3.7258500410295672</v>
      </c>
      <c r="DK594" s="550">
        <f t="shared" si="472"/>
        <v>4.0262286489885337</v>
      </c>
      <c r="DL594" s="420"/>
      <c r="DM594" s="707"/>
      <c r="DN594" s="419"/>
      <c r="DO594" s="419"/>
      <c r="DP594" s="419"/>
    </row>
    <row r="595" spans="1:120" s="13" customFormat="1" ht="15" x14ac:dyDescent="0.25">
      <c r="A595" s="536" t="s">
        <v>2812</v>
      </c>
      <c r="B595" s="417" t="s">
        <v>1317</v>
      </c>
      <c r="C595" s="419" t="s">
        <v>584</v>
      </c>
      <c r="D595" s="419">
        <v>9</v>
      </c>
      <c r="E595" s="13" t="s">
        <v>2817</v>
      </c>
      <c r="F595" s="419">
        <v>1</v>
      </c>
      <c r="G595" s="420">
        <v>11452800</v>
      </c>
      <c r="H595" s="420" t="s">
        <v>2799</v>
      </c>
      <c r="K595" s="419" t="s">
        <v>2786</v>
      </c>
      <c r="L595" s="420" t="s">
        <v>2786</v>
      </c>
      <c r="N595" s="419"/>
      <c r="O595" s="419" t="s">
        <v>2815</v>
      </c>
      <c r="P595" s="117">
        <v>43483</v>
      </c>
      <c r="Q595" s="112">
        <v>0.56944444444444442</v>
      </c>
      <c r="R595" s="419" t="s">
        <v>2783</v>
      </c>
      <c r="S595" s="419" t="s">
        <v>2783</v>
      </c>
      <c r="T595" s="13">
        <v>128.4</v>
      </c>
      <c r="U595" s="13">
        <v>162.20000000000002</v>
      </c>
      <c r="V595" s="13">
        <v>33.800000000000011</v>
      </c>
      <c r="W595" s="13">
        <v>50</v>
      </c>
      <c r="X595" s="6">
        <v>676.00000000000023</v>
      </c>
      <c r="Y595" s="281" t="str">
        <f t="shared" si="466"/>
        <v xml:space="preserve">  </v>
      </c>
      <c r="Z595" s="419" t="s">
        <v>2783</v>
      </c>
      <c r="AA595" s="13">
        <v>128.5</v>
      </c>
      <c r="AB595" s="13">
        <v>163.5</v>
      </c>
      <c r="AC595" s="13">
        <v>35</v>
      </c>
      <c r="AD595" s="13">
        <v>52</v>
      </c>
      <c r="AE595" s="6">
        <v>673.07692307692309</v>
      </c>
      <c r="AF595" s="281" t="str">
        <f t="shared" si="486"/>
        <v xml:space="preserve">  </v>
      </c>
      <c r="AG595" s="419" t="s">
        <v>2783</v>
      </c>
      <c r="AH595" s="13">
        <v>125.4</v>
      </c>
      <c r="AI595" s="13">
        <v>155.9</v>
      </c>
      <c r="AJ595" s="13">
        <v>30.5</v>
      </c>
      <c r="AK595" s="13">
        <v>46</v>
      </c>
      <c r="AL595" s="26">
        <v>663.04347826086962</v>
      </c>
      <c r="AM595" s="281" t="str">
        <f t="shared" si="487"/>
        <v xml:space="preserve">  </v>
      </c>
      <c r="AN595" s="6">
        <f t="shared" si="483"/>
        <v>670.70680044593098</v>
      </c>
      <c r="AO595" s="6">
        <f t="shared" si="484"/>
        <v>6.7956585301644417</v>
      </c>
      <c r="AP595" s="6">
        <f t="shared" si="485"/>
        <v>1.0132085324982885</v>
      </c>
      <c r="AQ595" s="13">
        <v>3</v>
      </c>
      <c r="AR595" s="429" t="str">
        <f t="shared" si="488"/>
        <v xml:space="preserve">  </v>
      </c>
      <c r="AS595" s="521"/>
      <c r="AT595" s="662" t="s">
        <v>178</v>
      </c>
      <c r="AU595" s="662" t="s">
        <v>178</v>
      </c>
      <c r="AV595" s="662" t="s">
        <v>178</v>
      </c>
      <c r="AW595" s="661" t="s">
        <v>2720</v>
      </c>
      <c r="AX595" s="661" t="s">
        <v>2720</v>
      </c>
      <c r="AY595" s="10"/>
      <c r="AZ595" s="334"/>
      <c r="BA595" s="662" t="s">
        <v>178</v>
      </c>
      <c r="BB595" s="662" t="s">
        <v>178</v>
      </c>
      <c r="BC595" s="662" t="s">
        <v>178</v>
      </c>
      <c r="BD595" s="661" t="s">
        <v>2720</v>
      </c>
      <c r="BE595" s="661" t="s">
        <v>2720</v>
      </c>
      <c r="BF595" s="720"/>
      <c r="BG595" s="718"/>
      <c r="BH595" s="852" t="s">
        <v>178</v>
      </c>
      <c r="BI595" s="67" t="s">
        <v>2783</v>
      </c>
      <c r="BJ595" s="227">
        <v>8.9929517267424632</v>
      </c>
      <c r="BK595" s="227"/>
      <c r="BL595" s="227">
        <v>0.20352498252156698</v>
      </c>
      <c r="BM595" s="227">
        <v>0.45905664874521535</v>
      </c>
      <c r="BN595" s="31" t="str">
        <f t="shared" si="452"/>
        <v xml:space="preserve">  </v>
      </c>
      <c r="BO595" s="521"/>
      <c r="BP595" s="417" t="s">
        <v>2783</v>
      </c>
      <c r="BQ595" s="716">
        <v>5.1773633362795876E-2</v>
      </c>
      <c r="BR595" s="716"/>
      <c r="BS595" s="715">
        <v>1.8260729972690464E-3</v>
      </c>
      <c r="BT595" s="715">
        <v>7.843637686151702E-3</v>
      </c>
      <c r="BU595" s="31" t="str">
        <f t="shared" si="482"/>
        <v xml:space="preserve">  </v>
      </c>
      <c r="BV595" s="521"/>
      <c r="BW595" s="31">
        <f t="shared" si="467"/>
        <v>0.57571345800551688</v>
      </c>
      <c r="BX595" s="336"/>
      <c r="BY595" s="33">
        <v>178.24014114118</v>
      </c>
      <c r="BZ595" s="31">
        <v>5.1584628289321728</v>
      </c>
      <c r="CA595" s="237"/>
      <c r="CB595" s="237"/>
      <c r="CC595" s="237"/>
      <c r="CD595" s="498"/>
      <c r="CE595" s="457">
        <v>120.49033541143771</v>
      </c>
      <c r="CF595" s="457">
        <v>3.4871208723581404</v>
      </c>
      <c r="CG595" s="464"/>
      <c r="CH595" s="464"/>
      <c r="CI595" s="237"/>
      <c r="CJ595" s="611"/>
      <c r="CK595" s="28">
        <v>0.91217066741958108</v>
      </c>
      <c r="CL595" s="227"/>
      <c r="CM595" s="227"/>
      <c r="CN595" s="227"/>
      <c r="CO595" s="31" t="str">
        <f t="shared" si="489"/>
        <v xml:space="preserve">  </v>
      </c>
      <c r="CP595" s="611"/>
      <c r="CQ595" s="28">
        <v>0.61396102614779502</v>
      </c>
      <c r="CR595" s="28"/>
      <c r="CS595" s="464"/>
      <c r="CT595" s="464"/>
      <c r="CU595" s="31" t="str">
        <f t="shared" si="490"/>
        <v xml:space="preserve">  </v>
      </c>
      <c r="CV595" s="521"/>
      <c r="CW595" s="336">
        <f t="shared" si="468"/>
        <v>0.51176500511019629</v>
      </c>
      <c r="CX595" s="913">
        <v>4.9654172784721355</v>
      </c>
      <c r="CY595" s="913"/>
      <c r="CZ595" s="911">
        <v>0.57346538104405542</v>
      </c>
      <c r="DA595" s="911">
        <v>0.19181585677749363</v>
      </c>
      <c r="DB595" s="675" t="str">
        <f t="shared" si="469"/>
        <v xml:space="preserve">  </v>
      </c>
      <c r="DC595" s="931"/>
      <c r="DD595" s="939">
        <v>3.2922875433347856</v>
      </c>
      <c r="DE595" s="28"/>
      <c r="DF595" s="28">
        <v>1.2776351224400322</v>
      </c>
      <c r="DG595" s="28">
        <v>1.4319809069212412</v>
      </c>
      <c r="DH595" s="801" t="str">
        <f t="shared" si="470"/>
        <v xml:space="preserve">  </v>
      </c>
      <c r="DI595" s="335"/>
      <c r="DJ595" s="31">
        <f t="shared" si="471"/>
        <v>2.7858019224407706</v>
      </c>
      <c r="DK595" s="550">
        <f t="shared" si="472"/>
        <v>2.732407982841635</v>
      </c>
      <c r="DL595" s="420"/>
      <c r="DM595" s="707"/>
      <c r="DN595" s="419"/>
      <c r="DO595" s="419"/>
      <c r="DP595" s="419"/>
    </row>
    <row r="596" spans="1:120" s="13" customFormat="1" ht="15" x14ac:dyDescent="0.25">
      <c r="A596" s="536" t="s">
        <v>2813</v>
      </c>
      <c r="B596" s="417" t="s">
        <v>1318</v>
      </c>
      <c r="C596" s="419" t="s">
        <v>585</v>
      </c>
      <c r="D596" s="419">
        <v>2</v>
      </c>
      <c r="E596" s="13" t="s">
        <v>2817</v>
      </c>
      <c r="F596" s="419">
        <v>4</v>
      </c>
      <c r="G596" s="420">
        <v>88888823</v>
      </c>
      <c r="H596" s="420" t="s">
        <v>2800</v>
      </c>
      <c r="K596" s="419" t="s">
        <v>2788</v>
      </c>
      <c r="L596" s="420"/>
      <c r="N596" s="419"/>
      <c r="O596" s="419" t="s">
        <v>2816</v>
      </c>
      <c r="P596" s="117">
        <v>43482</v>
      </c>
      <c r="Q596" s="112">
        <v>0.42152777777777778</v>
      </c>
      <c r="R596" s="419" t="s">
        <v>2784</v>
      </c>
      <c r="S596" s="419" t="s">
        <v>2784</v>
      </c>
      <c r="T596" s="13">
        <v>127</v>
      </c>
      <c r="U596" s="13">
        <v>126.8</v>
      </c>
      <c r="V596" s="13">
        <v>-0.20000000000000284</v>
      </c>
      <c r="W596" s="13">
        <v>124</v>
      </c>
      <c r="X596" s="6">
        <v>-1.6129032258064746</v>
      </c>
      <c r="Y596" s="281" t="str">
        <f t="shared" si="466"/>
        <v>&lt;MDL</v>
      </c>
      <c r="Z596" s="419" t="s">
        <v>2784</v>
      </c>
      <c r="AA596" s="13">
        <v>125.9</v>
      </c>
      <c r="AB596" s="13">
        <v>125.9</v>
      </c>
      <c r="AC596" s="13">
        <v>0</v>
      </c>
      <c r="AD596" s="13">
        <v>122</v>
      </c>
      <c r="AE596" s="6">
        <v>0</v>
      </c>
      <c r="AF596" s="281" t="str">
        <f t="shared" si="486"/>
        <v>&lt;MDL</v>
      </c>
      <c r="AG596" s="419" t="s">
        <v>2784</v>
      </c>
      <c r="AH596" s="13">
        <v>127.7</v>
      </c>
      <c r="AI596" s="13">
        <v>127.5</v>
      </c>
      <c r="AJ596" s="13">
        <v>-0.20000000000000284</v>
      </c>
      <c r="AK596" s="13">
        <v>122</v>
      </c>
      <c r="AL596" s="26">
        <v>-1.6393442622951053</v>
      </c>
      <c r="AM596" s="281" t="str">
        <f t="shared" si="487"/>
        <v>&lt;MDL</v>
      </c>
      <c r="AN596" s="590" t="s">
        <v>79</v>
      </c>
      <c r="AO596" s="590" t="s">
        <v>79</v>
      </c>
      <c r="AP596" s="590" t="s">
        <v>79</v>
      </c>
      <c r="AQ596" s="604">
        <v>3</v>
      </c>
      <c r="AR596" s="614" t="s">
        <v>79</v>
      </c>
      <c r="AS596" s="521"/>
      <c r="AT596" s="662" t="s">
        <v>178</v>
      </c>
      <c r="AU596" s="662" t="s">
        <v>178</v>
      </c>
      <c r="AV596" s="662" t="s">
        <v>178</v>
      </c>
      <c r="AW596" s="661" t="s">
        <v>2720</v>
      </c>
      <c r="AX596" s="661" t="s">
        <v>2720</v>
      </c>
      <c r="AY596" s="10"/>
      <c r="AZ596" s="334"/>
      <c r="BA596" s="662" t="s">
        <v>178</v>
      </c>
      <c r="BB596" s="662" t="s">
        <v>178</v>
      </c>
      <c r="BC596" s="662" t="s">
        <v>178</v>
      </c>
      <c r="BD596" s="661" t="s">
        <v>2720</v>
      </c>
      <c r="BE596" s="661" t="s">
        <v>2720</v>
      </c>
      <c r="BF596" s="720"/>
      <c r="BG596" s="718"/>
      <c r="BH596" s="852" t="s">
        <v>178</v>
      </c>
      <c r="BI596" s="67" t="s">
        <v>2784</v>
      </c>
      <c r="BJ596" s="227">
        <v>0.60406933387942285</v>
      </c>
      <c r="BK596" s="227"/>
      <c r="BL596" s="227">
        <v>0.20352498252156698</v>
      </c>
      <c r="BM596" s="227">
        <v>0.45905664874521535</v>
      </c>
      <c r="BN596" s="31" t="str">
        <f t="shared" si="452"/>
        <v xml:space="preserve">  </v>
      </c>
      <c r="BO596" s="521"/>
      <c r="BP596" s="417" t="s">
        <v>2784</v>
      </c>
      <c r="BQ596" s="716">
        <v>4.9160828783517962E-3</v>
      </c>
      <c r="BR596" s="716"/>
      <c r="BS596" s="715">
        <v>1.8260729972690464E-3</v>
      </c>
      <c r="BT596" s="715">
        <v>7.843637686151702E-3</v>
      </c>
      <c r="BU596" s="31" t="str">
        <f t="shared" si="482"/>
        <v>E, &lt;RL</v>
      </c>
      <c r="BV596" s="521"/>
      <c r="BW596" s="31">
        <f t="shared" si="467"/>
        <v>0.81382758611167738</v>
      </c>
      <c r="BX596" s="336"/>
      <c r="BY596" s="33" t="s">
        <v>2667</v>
      </c>
      <c r="BZ596" s="237"/>
      <c r="CA596" s="237"/>
      <c r="CB596" s="237"/>
      <c r="CC596" s="237" t="s">
        <v>79</v>
      </c>
      <c r="CD596" s="498"/>
      <c r="CE596" s="457">
        <v>9.738943920353435E-2</v>
      </c>
      <c r="CF596" s="457"/>
      <c r="CG596" s="464"/>
      <c r="CH596" s="464"/>
      <c r="CI596" s="237"/>
      <c r="CJ596" s="611"/>
      <c r="CK596" s="28" t="s">
        <v>2667</v>
      </c>
      <c r="CL596" s="227"/>
      <c r="CM596" s="227"/>
      <c r="CN596" s="227"/>
      <c r="CO596" s="31" t="s">
        <v>79</v>
      </c>
      <c r="CP596" s="611"/>
      <c r="CQ596" s="28">
        <v>1.9572255590379731E-2</v>
      </c>
      <c r="CR596" s="28"/>
      <c r="CS596" s="464"/>
      <c r="CT596" s="464"/>
      <c r="CU596" s="31" t="str">
        <f t="shared" si="490"/>
        <v xml:space="preserve">  </v>
      </c>
      <c r="CV596" s="521"/>
      <c r="CW596" s="895" t="s">
        <v>79</v>
      </c>
      <c r="CX596" s="916" t="s">
        <v>2667</v>
      </c>
      <c r="CY596" s="913"/>
      <c r="CZ596" s="911">
        <v>0.57346538104405542</v>
      </c>
      <c r="DA596" s="911">
        <v>0.19181585677749363</v>
      </c>
      <c r="DB596" s="457" t="s">
        <v>79</v>
      </c>
      <c r="DC596" s="931"/>
      <c r="DD596" s="939">
        <v>2.2185570573120133E-2</v>
      </c>
      <c r="DE596" s="28"/>
      <c r="DF596" s="28">
        <v>1.2776351224400322</v>
      </c>
      <c r="DG596" s="28">
        <v>0.42735042735042733</v>
      </c>
      <c r="DH596" s="801" t="str">
        <f t="shared" si="470"/>
        <v>&lt;MDL</v>
      </c>
      <c r="DI596" s="335"/>
      <c r="DJ596" s="31" t="s">
        <v>79</v>
      </c>
      <c r="DK596" s="550" t="s">
        <v>79</v>
      </c>
      <c r="DL596" s="420"/>
      <c r="DM596" s="707"/>
      <c r="DN596" s="419"/>
      <c r="DO596" s="419"/>
      <c r="DP596" s="419"/>
    </row>
    <row r="597" spans="1:120" s="610" customFormat="1" ht="15" x14ac:dyDescent="0.25">
      <c r="A597" s="587" t="s">
        <v>2814</v>
      </c>
      <c r="B597" s="422" t="s">
        <v>1319</v>
      </c>
      <c r="C597" s="423" t="s">
        <v>584</v>
      </c>
      <c r="D597" s="423">
        <v>9</v>
      </c>
      <c r="E597" s="610" t="s">
        <v>2817</v>
      </c>
      <c r="F597" s="423">
        <v>1</v>
      </c>
      <c r="G597" s="426">
        <v>11452900</v>
      </c>
      <c r="H597" s="426" t="s">
        <v>2801</v>
      </c>
      <c r="K597" s="423" t="s">
        <v>1088</v>
      </c>
      <c r="L597" s="426" t="s">
        <v>1088</v>
      </c>
      <c r="N597" s="423"/>
      <c r="O597" s="423" t="s">
        <v>2815</v>
      </c>
      <c r="P597" s="318">
        <v>43495</v>
      </c>
      <c r="Q597" s="319">
        <v>0.58333333333333337</v>
      </c>
      <c r="R597" s="423" t="s">
        <v>2785</v>
      </c>
      <c r="S597" s="423" t="s">
        <v>2785</v>
      </c>
      <c r="T597" s="610">
        <v>127.1</v>
      </c>
      <c r="U597" s="610">
        <v>142.1</v>
      </c>
      <c r="V597" s="610">
        <v>15</v>
      </c>
      <c r="W597" s="610">
        <v>222</v>
      </c>
      <c r="X597" s="621">
        <v>67.567567567567565</v>
      </c>
      <c r="Y597" s="352" t="str">
        <f t="shared" si="466"/>
        <v xml:space="preserve">  </v>
      </c>
      <c r="Z597" s="423" t="s">
        <v>2785</v>
      </c>
      <c r="AA597" s="610">
        <v>128</v>
      </c>
      <c r="AB597" s="610">
        <v>142.9</v>
      </c>
      <c r="AC597" s="610">
        <v>14.900000000000006</v>
      </c>
      <c r="AD597" s="610">
        <v>220</v>
      </c>
      <c r="AE597" s="621">
        <v>67.727272727272748</v>
      </c>
      <c r="AF597" s="352" t="str">
        <f t="shared" si="486"/>
        <v xml:space="preserve">  </v>
      </c>
      <c r="AG597" s="423" t="s">
        <v>2785</v>
      </c>
      <c r="AH597" s="610">
        <v>128.6</v>
      </c>
      <c r="AI597" s="610">
        <v>143.30000000000001</v>
      </c>
      <c r="AJ597" s="610">
        <v>14.700000000000017</v>
      </c>
      <c r="AK597" s="610">
        <v>218</v>
      </c>
      <c r="AL597" s="613">
        <v>67.431192660550536</v>
      </c>
      <c r="AM597" s="352" t="str">
        <f t="shared" si="487"/>
        <v xml:space="preserve">  </v>
      </c>
      <c r="AN597" s="621">
        <f t="shared" si="483"/>
        <v>67.575344318463621</v>
      </c>
      <c r="AO597" s="621">
        <f t="shared" si="484"/>
        <v>0.14819315054492821</v>
      </c>
      <c r="AP597" s="621">
        <f t="shared" si="485"/>
        <v>0.21930062220110266</v>
      </c>
      <c r="AQ597" s="610">
        <v>3</v>
      </c>
      <c r="AR597" s="354" t="str">
        <f t="shared" si="488"/>
        <v xml:space="preserve">  </v>
      </c>
      <c r="AS597" s="609"/>
      <c r="AT597" s="736" t="s">
        <v>178</v>
      </c>
      <c r="AU597" s="736" t="s">
        <v>178</v>
      </c>
      <c r="AV597" s="736" t="s">
        <v>178</v>
      </c>
      <c r="AW597" s="737" t="s">
        <v>2720</v>
      </c>
      <c r="AX597" s="737" t="s">
        <v>2720</v>
      </c>
      <c r="AY597" s="435"/>
      <c r="AZ597" s="738"/>
      <c r="BA597" s="736" t="s">
        <v>178</v>
      </c>
      <c r="BB597" s="736" t="s">
        <v>178</v>
      </c>
      <c r="BC597" s="736" t="s">
        <v>178</v>
      </c>
      <c r="BD597" s="737" t="s">
        <v>2720</v>
      </c>
      <c r="BE597" s="737" t="s">
        <v>2720</v>
      </c>
      <c r="BF597" s="766"/>
      <c r="BG597" s="767"/>
      <c r="BH597" s="865" t="s">
        <v>178</v>
      </c>
      <c r="BI597" s="427" t="s">
        <v>2785</v>
      </c>
      <c r="BJ597" s="459">
        <v>5.2871216832991834</v>
      </c>
      <c r="BK597" s="459"/>
      <c r="BL597" s="459">
        <v>0.20352498252156698</v>
      </c>
      <c r="BM597" s="459">
        <v>0.45905664874521535</v>
      </c>
      <c r="BN597" s="321" t="str">
        <f t="shared" si="452"/>
        <v xml:space="preserve">  </v>
      </c>
      <c r="BO597" s="609"/>
      <c r="BP597" s="422" t="s">
        <v>2785</v>
      </c>
      <c r="BQ597" s="734">
        <v>0.14046463362314332</v>
      </c>
      <c r="BR597" s="734"/>
      <c r="BS597" s="509">
        <v>1.8260729972690464E-3</v>
      </c>
      <c r="BT597" s="509">
        <v>7.843637686151702E-3</v>
      </c>
      <c r="BU597" s="321" t="str">
        <f t="shared" si="482"/>
        <v xml:space="preserve">  </v>
      </c>
      <c r="BV597" s="609"/>
      <c r="BW597" s="321">
        <f t="shared" si="467"/>
        <v>2.6567316214196319</v>
      </c>
      <c r="BX597" s="769"/>
      <c r="BY597" s="322">
        <v>269.10597270226123</v>
      </c>
      <c r="BZ597" s="321"/>
      <c r="CA597" s="320"/>
      <c r="CB597" s="320"/>
      <c r="CC597" s="320"/>
      <c r="CD597" s="502"/>
      <c r="CE597" s="458">
        <v>18.182835993396026</v>
      </c>
      <c r="CF597" s="458"/>
      <c r="CG597" s="583"/>
      <c r="CH597" s="583"/>
      <c r="CI597" s="320"/>
      <c r="CJ597" s="612"/>
      <c r="CK597" s="483">
        <v>3.6443413416956636</v>
      </c>
      <c r="CL597" s="459"/>
      <c r="CM597" s="459"/>
      <c r="CN597" s="459"/>
      <c r="CO597" s="321" t="str">
        <f t="shared" si="489"/>
        <v xml:space="preserve">  </v>
      </c>
      <c r="CP597" s="612"/>
      <c r="CQ597" s="483">
        <v>0.24682129996029717</v>
      </c>
      <c r="CR597" s="483"/>
      <c r="CS597" s="583"/>
      <c r="CT597" s="583"/>
      <c r="CU597" s="31" t="str">
        <f t="shared" si="490"/>
        <v xml:space="preserve">  </v>
      </c>
      <c r="CV597" s="609"/>
      <c r="CW597" s="769">
        <f t="shared" ref="CW597:CW621" si="491">CK597/BY597*100</f>
        <v>1.3542402292675095</v>
      </c>
      <c r="CX597" s="914">
        <v>6.0064164305422194</v>
      </c>
      <c r="CY597" s="914"/>
      <c r="CZ597" s="912">
        <v>0.57346538104405542</v>
      </c>
      <c r="DA597" s="912">
        <v>0.19181585677749363</v>
      </c>
      <c r="DB597" s="935" t="str">
        <f t="shared" ref="DB597:DB621" si="492">IF(CX597&lt;DA597,"&lt;MDL",IF(CX597&lt;CZ597,"E, &lt;RL",IF(CX597&gt;CZ597,"  ",)))</f>
        <v xml:space="preserve">  </v>
      </c>
      <c r="DC597" s="932"/>
      <c r="DD597" s="940">
        <v>0.40501982352738863</v>
      </c>
      <c r="DE597" s="483"/>
      <c r="DF597" s="483">
        <v>0.14141889171703143</v>
      </c>
      <c r="DG597" s="483">
        <v>4.5871559633027525E-2</v>
      </c>
      <c r="DH597" s="979" t="str">
        <f t="shared" si="470"/>
        <v xml:space="preserve">  </v>
      </c>
      <c r="DI597" s="946"/>
      <c r="DJ597" s="321">
        <f t="shared" ref="DJ597:DJ640" si="493">CX597/BY597*100</f>
        <v>2.2319892681043232</v>
      </c>
      <c r="DK597" s="960">
        <f t="shared" ref="DK597:DK628" si="494">100*DD597/CE597</f>
        <v>2.2274843356365923</v>
      </c>
      <c r="DL597" s="426"/>
      <c r="DM597" s="708"/>
      <c r="DN597" s="423"/>
      <c r="DO597" s="423"/>
      <c r="DP597" s="423"/>
    </row>
    <row r="598" spans="1:120" s="13" customFormat="1" ht="15" x14ac:dyDescent="0.25">
      <c r="A598" s="536" t="s">
        <v>2868</v>
      </c>
      <c r="B598" s="18" t="s">
        <v>1320</v>
      </c>
      <c r="C598" s="417" t="s">
        <v>584</v>
      </c>
      <c r="D598" s="417">
        <v>9</v>
      </c>
      <c r="E598" s="13" t="s">
        <v>2817</v>
      </c>
      <c r="F598" s="419">
        <v>1</v>
      </c>
      <c r="G598" s="420">
        <v>11451800</v>
      </c>
      <c r="H598" s="451" t="s">
        <v>2823</v>
      </c>
      <c r="K598" s="419" t="s">
        <v>1655</v>
      </c>
      <c r="L598" s="420" t="s">
        <v>1656</v>
      </c>
      <c r="N598" s="419"/>
      <c r="O598" s="419" t="s">
        <v>2815</v>
      </c>
      <c r="P598" s="117">
        <v>43498</v>
      </c>
      <c r="Q598" s="112">
        <v>0.45833333333333331</v>
      </c>
      <c r="R598" s="419" t="s">
        <v>2822</v>
      </c>
      <c r="S598" s="419" t="s">
        <v>2822</v>
      </c>
      <c r="T598" s="26">
        <v>126.7</v>
      </c>
      <c r="U598" s="26">
        <v>154.6</v>
      </c>
      <c r="V598" s="26">
        <v>27.899999999999991</v>
      </c>
      <c r="W598" s="26">
        <v>188</v>
      </c>
      <c r="X598" s="26">
        <v>148.40425531914889</v>
      </c>
      <c r="Y598" s="281"/>
      <c r="Z598" s="419" t="s">
        <v>2822</v>
      </c>
      <c r="AA598" s="419">
        <v>129.5</v>
      </c>
      <c r="AB598" s="13">
        <v>157.29999999999998</v>
      </c>
      <c r="AC598" s="13">
        <v>27.799999999999983</v>
      </c>
      <c r="AD598" s="13">
        <v>188</v>
      </c>
      <c r="AE598" s="26">
        <v>147.87234042553183</v>
      </c>
      <c r="AF598" s="281"/>
      <c r="AG598" s="419" t="s">
        <v>2822</v>
      </c>
      <c r="AH598" s="26">
        <v>126.4</v>
      </c>
      <c r="AI598" s="26">
        <v>154.70000000000002</v>
      </c>
      <c r="AJ598" s="26">
        <v>28.300000000000011</v>
      </c>
      <c r="AK598" s="26">
        <v>190</v>
      </c>
      <c r="AL598" s="26">
        <v>148.94736842105269</v>
      </c>
      <c r="AM598" s="429"/>
      <c r="AN598" s="6">
        <v>148.40798805524446</v>
      </c>
      <c r="AO598" s="6">
        <v>0.53752371833944834</v>
      </c>
      <c r="AP598" s="6">
        <v>0.36219325211750508</v>
      </c>
      <c r="AQ598" s="6">
        <v>3</v>
      </c>
      <c r="AR598" s="429"/>
      <c r="AS598" s="521"/>
      <c r="AT598" s="662" t="s">
        <v>178</v>
      </c>
      <c r="AU598" s="662" t="s">
        <v>178</v>
      </c>
      <c r="AV598" s="662" t="s">
        <v>178</v>
      </c>
      <c r="AW598" s="661" t="s">
        <v>2720</v>
      </c>
      <c r="AX598" s="661" t="s">
        <v>2720</v>
      </c>
      <c r="AY598" s="10"/>
      <c r="AZ598" s="334"/>
      <c r="BA598" s="662" t="s">
        <v>178</v>
      </c>
      <c r="BB598" s="662" t="s">
        <v>178</v>
      </c>
      <c r="BC598" s="662" t="s">
        <v>178</v>
      </c>
      <c r="BD598" s="661" t="s">
        <v>2720</v>
      </c>
      <c r="BE598" s="661" t="s">
        <v>2720</v>
      </c>
      <c r="BF598" s="720"/>
      <c r="BG598" s="718"/>
      <c r="BH598" s="852" t="s">
        <v>178</v>
      </c>
      <c r="BI598" s="67" t="s">
        <v>2822</v>
      </c>
      <c r="BJ598" s="227">
        <v>3.5816272869030876</v>
      </c>
      <c r="BK598" s="227"/>
      <c r="BL598" s="227">
        <v>0.16221326035526573</v>
      </c>
      <c r="BM598" s="227">
        <v>0.44247814575972338</v>
      </c>
      <c r="BN598" s="31" t="str">
        <f t="shared" si="452"/>
        <v xml:space="preserve">  </v>
      </c>
      <c r="BO598" s="521"/>
      <c r="BP598" s="417" t="s">
        <v>2822</v>
      </c>
      <c r="BQ598" s="716">
        <v>4.4854956552332834E-2</v>
      </c>
      <c r="BR598" s="716"/>
      <c r="BS598" s="715">
        <v>1.8911335352926753E-3</v>
      </c>
      <c r="BT598" s="715">
        <v>7.7299031705096929E-3</v>
      </c>
      <c r="BU598" s="31" t="str">
        <f t="shared" si="482"/>
        <v xml:space="preserve">  </v>
      </c>
      <c r="BV598" s="521"/>
      <c r="BW598" s="31">
        <f t="shared" si="467"/>
        <v>1.2523624866371119</v>
      </c>
      <c r="BX598" s="336"/>
      <c r="BY598" s="33">
        <v>605.497195995894</v>
      </c>
      <c r="BZ598" s="31"/>
      <c r="CA598" s="237"/>
      <c r="CB598" s="237"/>
      <c r="CC598" s="237"/>
      <c r="CD598" s="498"/>
      <c r="CE598" s="457">
        <v>89.858360469603383</v>
      </c>
      <c r="CF598" s="457"/>
      <c r="CG598" s="464"/>
      <c r="CH598" s="464"/>
      <c r="CI598" s="237"/>
      <c r="CJ598" s="611"/>
      <c r="CK598" s="28">
        <v>1.0581359975121123</v>
      </c>
      <c r="CL598" s="227"/>
      <c r="CM598" s="227">
        <v>0.10889739435146184</v>
      </c>
      <c r="CN598" s="227">
        <v>0.29619170479055518</v>
      </c>
      <c r="CO598" s="31" t="str">
        <f t="shared" si="489"/>
        <v xml:space="preserve">  </v>
      </c>
      <c r="CP598" s="611"/>
      <c r="CQ598" s="28">
        <v>0.15646904644062082</v>
      </c>
      <c r="CR598" s="28"/>
      <c r="CS598" s="227">
        <v>8.7939030533746368E-2</v>
      </c>
      <c r="CT598" s="227">
        <v>0.15</v>
      </c>
      <c r="CU598" s="31" t="str">
        <f t="shared" si="490"/>
        <v xml:space="preserve">  </v>
      </c>
      <c r="CV598" s="521"/>
      <c r="CW598" s="336">
        <f t="shared" si="491"/>
        <v>0.17475489639084765</v>
      </c>
      <c r="CX598" s="227">
        <v>5.1550272847938308</v>
      </c>
      <c r="CY598" s="227"/>
      <c r="CZ598" s="457">
        <v>0.73168531241059109</v>
      </c>
      <c r="DA598" s="457">
        <v>0.24473813020068522</v>
      </c>
      <c r="DB598" s="675" t="str">
        <f t="shared" si="492"/>
        <v xml:space="preserve">  </v>
      </c>
      <c r="DC598" s="519"/>
      <c r="DD598" s="28">
        <v>0.76782774820876576</v>
      </c>
      <c r="DE598" s="28"/>
      <c r="DF598" s="24">
        <v>0.28746790254900728</v>
      </c>
      <c r="DG598" s="28">
        <v>9.6153846153846159E-2</v>
      </c>
      <c r="DH598" s="801" t="str">
        <f t="shared" si="470"/>
        <v xml:space="preserve">  </v>
      </c>
      <c r="DI598" s="335"/>
      <c r="DJ598" s="31">
        <f t="shared" si="493"/>
        <v>0.85137095908678451</v>
      </c>
      <c r="DK598" s="550">
        <f t="shared" si="494"/>
        <v>0.85448671019153621</v>
      </c>
      <c r="DL598" s="420"/>
      <c r="DM598" s="707"/>
      <c r="DN598" s="419"/>
      <c r="DO598" s="419"/>
      <c r="DP598" s="419"/>
    </row>
    <row r="599" spans="1:120" s="13" customFormat="1" ht="15" x14ac:dyDescent="0.25">
      <c r="A599" s="536" t="s">
        <v>2869</v>
      </c>
      <c r="B599" s="18" t="s">
        <v>1321</v>
      </c>
      <c r="C599" s="417" t="s">
        <v>584</v>
      </c>
      <c r="D599" s="417">
        <v>9</v>
      </c>
      <c r="E599" s="13" t="s">
        <v>2817</v>
      </c>
      <c r="F599" s="419">
        <v>1</v>
      </c>
      <c r="G599" s="420">
        <v>11451800</v>
      </c>
      <c r="H599" s="451" t="s">
        <v>2825</v>
      </c>
      <c r="K599" s="419" t="s">
        <v>1655</v>
      </c>
      <c r="L599" s="420" t="s">
        <v>1656</v>
      </c>
      <c r="N599" s="419"/>
      <c r="O599" s="419" t="s">
        <v>2815</v>
      </c>
      <c r="P599" s="117">
        <v>43498</v>
      </c>
      <c r="Q599" s="112">
        <v>0.625</v>
      </c>
      <c r="R599" s="419" t="s">
        <v>2824</v>
      </c>
      <c r="S599" s="419" t="s">
        <v>2824</v>
      </c>
      <c r="T599" s="26">
        <v>128.80000000000001</v>
      </c>
      <c r="U599" s="26">
        <v>196</v>
      </c>
      <c r="V599" s="26">
        <v>67.199999999999989</v>
      </c>
      <c r="W599" s="26">
        <v>70</v>
      </c>
      <c r="X599" s="26">
        <v>959.99999999999977</v>
      </c>
      <c r="Y599" s="281"/>
      <c r="Z599" s="419" t="s">
        <v>2824</v>
      </c>
      <c r="AA599" s="419">
        <v>130</v>
      </c>
      <c r="AB599" s="13">
        <v>195.89999999999998</v>
      </c>
      <c r="AC599" s="13">
        <v>65.899999999999977</v>
      </c>
      <c r="AD599" s="13">
        <v>62</v>
      </c>
      <c r="AE599" s="26">
        <v>1062.9032258064512</v>
      </c>
      <c r="AF599" s="281"/>
      <c r="AG599" s="419" t="s">
        <v>2824</v>
      </c>
      <c r="AH599" s="26">
        <v>127.7</v>
      </c>
      <c r="AI599" s="26">
        <v>197.6</v>
      </c>
      <c r="AJ599" s="26">
        <v>69.899999999999991</v>
      </c>
      <c r="AK599" s="26">
        <v>68</v>
      </c>
      <c r="AL599" s="26">
        <v>1027.9411764705881</v>
      </c>
      <c r="AM599" s="429"/>
      <c r="AN599" s="6">
        <v>1016.9481340923463</v>
      </c>
      <c r="AO599" s="6">
        <v>52.324981661637963</v>
      </c>
      <c r="AP599" s="6">
        <v>5.1452950162831481</v>
      </c>
      <c r="AQ599" s="6">
        <v>3</v>
      </c>
      <c r="AR599" s="429"/>
      <c r="AS599" s="521"/>
      <c r="AT599" s="662" t="s">
        <v>178</v>
      </c>
      <c r="AU599" s="662" t="s">
        <v>178</v>
      </c>
      <c r="AV599" s="662" t="s">
        <v>178</v>
      </c>
      <c r="AW599" s="661" t="s">
        <v>2720</v>
      </c>
      <c r="AX599" s="661" t="s">
        <v>2720</v>
      </c>
      <c r="AY599" s="10"/>
      <c r="AZ599" s="334"/>
      <c r="BA599" s="662" t="s">
        <v>178</v>
      </c>
      <c r="BB599" s="662" t="s">
        <v>178</v>
      </c>
      <c r="BC599" s="662" t="s">
        <v>178</v>
      </c>
      <c r="BD599" s="661" t="s">
        <v>2720</v>
      </c>
      <c r="BE599" s="661" t="s">
        <v>2720</v>
      </c>
      <c r="BF599" s="720"/>
      <c r="BG599" s="718"/>
      <c r="BH599" s="852" t="s">
        <v>178</v>
      </c>
      <c r="BI599" s="67" t="s">
        <v>2824</v>
      </c>
      <c r="BJ599" s="227">
        <v>15.781992664782477</v>
      </c>
      <c r="BK599" s="227"/>
      <c r="BL599" s="227">
        <v>0.16221326035526573</v>
      </c>
      <c r="BM599" s="227">
        <v>0.44247814575972338</v>
      </c>
      <c r="BN599" s="31" t="str">
        <f t="shared" ref="BN599:BN659" si="495">IF(BJ599&lt;BL599,"&lt;MDL",IF(BJ599&lt;BM599,"E, &lt;RL",IF(BJ599&gt;BM599,"  ",)))</f>
        <v xml:space="preserve">  </v>
      </c>
      <c r="BO599" s="521"/>
      <c r="BP599" s="417" t="s">
        <v>2824</v>
      </c>
      <c r="BQ599" s="716">
        <v>8.1499006835380222E-2</v>
      </c>
      <c r="BR599" s="716"/>
      <c r="BS599" s="715">
        <v>1.8911335352926753E-3</v>
      </c>
      <c r="BT599" s="715">
        <v>7.7299031705096929E-3</v>
      </c>
      <c r="BU599" s="31" t="str">
        <f t="shared" si="482"/>
        <v xml:space="preserve">  </v>
      </c>
      <c r="BV599" s="521"/>
      <c r="BW599" s="31">
        <f t="shared" si="467"/>
        <v>0.51640504824999245</v>
      </c>
      <c r="BX599" s="336"/>
      <c r="BY599" s="33">
        <v>372.78275986566052</v>
      </c>
      <c r="BZ599" s="31"/>
      <c r="CA599" s="237"/>
      <c r="CB599" s="237"/>
      <c r="CC599" s="237"/>
      <c r="CD599" s="498"/>
      <c r="CE599" s="457">
        <v>357.87144947103394</v>
      </c>
      <c r="CF599" s="457"/>
      <c r="CG599" s="464"/>
      <c r="CH599" s="464"/>
      <c r="CI599" s="237"/>
      <c r="CJ599" s="611"/>
      <c r="CK599" s="28">
        <v>1.3577926959999091</v>
      </c>
      <c r="CL599" s="227">
        <v>5.5993769676047966E-2</v>
      </c>
      <c r="CM599" s="227">
        <v>0.10889739435146184</v>
      </c>
      <c r="CN599" s="227">
        <v>0.29619170479055518</v>
      </c>
      <c r="CO599" s="31" t="str">
        <f t="shared" si="489"/>
        <v xml:space="preserve">  </v>
      </c>
      <c r="CP599" s="611"/>
      <c r="CQ599" s="28">
        <v>1.4432022365547419</v>
      </c>
      <c r="CR599" s="28">
        <v>5.9515958413734915E-2</v>
      </c>
      <c r="CS599" s="227">
        <v>8.7939030533746368E-2</v>
      </c>
      <c r="CT599" s="227">
        <v>0.23918672734587212</v>
      </c>
      <c r="CU599" s="31" t="str">
        <f t="shared" si="490"/>
        <v xml:space="preserve">  </v>
      </c>
      <c r="CV599" s="521"/>
      <c r="CW599" s="336">
        <f t="shared" si="491"/>
        <v>0.3642316228597095</v>
      </c>
      <c r="CX599" s="227">
        <v>7.1026102078201241</v>
      </c>
      <c r="CY599" s="227"/>
      <c r="CZ599" s="457">
        <v>0.73168531241059109</v>
      </c>
      <c r="DA599" s="457">
        <v>0.24473813020068522</v>
      </c>
      <c r="DB599" s="675" t="str">
        <f t="shared" si="492"/>
        <v xml:space="preserve">  </v>
      </c>
      <c r="DC599" s="519"/>
      <c r="DD599" s="28">
        <v>7.3010654930386263</v>
      </c>
      <c r="DE599" s="28"/>
      <c r="DF599" s="24">
        <v>0.28746790254900728</v>
      </c>
      <c r="DG599" s="28">
        <v>9.6153846153846159E-2</v>
      </c>
      <c r="DH599" s="801" t="str">
        <f>IF(DD599&lt;DF597,"&lt;MDL",IF(DD599&lt;DG597,"E, &lt;RL",IF(DD599&gt;DG597,"  ",)))</f>
        <v xml:space="preserve">  </v>
      </c>
      <c r="DI599" s="335"/>
      <c r="DJ599" s="31">
        <f t="shared" si="493"/>
        <v>1.9052947111555498</v>
      </c>
      <c r="DK599" s="550">
        <f t="shared" si="494"/>
        <v>2.0401363405296107</v>
      </c>
      <c r="DL599" s="420"/>
      <c r="DM599" s="707"/>
      <c r="DN599" s="419"/>
      <c r="DO599" s="419"/>
      <c r="DP599" s="419"/>
    </row>
    <row r="600" spans="1:120" s="13" customFormat="1" ht="15" x14ac:dyDescent="0.25">
      <c r="A600" s="536" t="s">
        <v>2870</v>
      </c>
      <c r="B600" s="18" t="s">
        <v>1322</v>
      </c>
      <c r="C600" s="417" t="s">
        <v>584</v>
      </c>
      <c r="D600" s="417">
        <v>9</v>
      </c>
      <c r="E600" s="13" t="s">
        <v>2817</v>
      </c>
      <c r="F600" s="419">
        <v>1</v>
      </c>
      <c r="G600" s="420">
        <v>11451800</v>
      </c>
      <c r="H600" s="451" t="s">
        <v>2827</v>
      </c>
      <c r="K600" s="419" t="s">
        <v>1655</v>
      </c>
      <c r="L600" s="420" t="s">
        <v>1656</v>
      </c>
      <c r="N600" s="419"/>
      <c r="O600" s="419" t="s">
        <v>2815</v>
      </c>
      <c r="P600" s="117">
        <v>43499</v>
      </c>
      <c r="Q600" s="112">
        <v>0.59027777777777779</v>
      </c>
      <c r="R600" s="419" t="s">
        <v>2826</v>
      </c>
      <c r="S600" s="419" t="s">
        <v>2826</v>
      </c>
      <c r="T600" s="26">
        <v>125.3</v>
      </c>
      <c r="U600" s="26">
        <v>143.69999999999999</v>
      </c>
      <c r="V600" s="26">
        <v>18.399999999999991</v>
      </c>
      <c r="W600" s="26">
        <v>98</v>
      </c>
      <c r="X600" s="26">
        <v>187.75510204081624</v>
      </c>
      <c r="Y600" s="281"/>
      <c r="Z600" s="419" t="s">
        <v>2826</v>
      </c>
      <c r="AA600" s="419">
        <v>124</v>
      </c>
      <c r="AB600" s="13">
        <v>141.80000000000001</v>
      </c>
      <c r="AC600" s="13">
        <v>17.800000000000011</v>
      </c>
      <c r="AD600" s="13">
        <v>94</v>
      </c>
      <c r="AE600" s="26">
        <v>189.3617021276597</v>
      </c>
      <c r="AF600" s="281"/>
      <c r="AG600" s="419" t="s">
        <v>2826</v>
      </c>
      <c r="AH600" s="26">
        <v>125</v>
      </c>
      <c r="AI600" s="26">
        <v>142.69999999999999</v>
      </c>
      <c r="AJ600" s="26">
        <v>17.699999999999989</v>
      </c>
      <c r="AK600" s="26">
        <v>96</v>
      </c>
      <c r="AL600" s="26">
        <v>184.37499999999989</v>
      </c>
      <c r="AM600" s="429"/>
      <c r="AN600" s="6">
        <v>187.16393472282527</v>
      </c>
      <c r="AO600" s="6">
        <v>2.5453700371256818</v>
      </c>
      <c r="AP600" s="6">
        <v>1.3599682229886703</v>
      </c>
      <c r="AQ600" s="6">
        <v>3</v>
      </c>
      <c r="AR600" s="429"/>
      <c r="AS600" s="521"/>
      <c r="AT600" s="662" t="s">
        <v>178</v>
      </c>
      <c r="AU600" s="662" t="s">
        <v>178</v>
      </c>
      <c r="AV600" s="662" t="s">
        <v>178</v>
      </c>
      <c r="AW600" s="661" t="s">
        <v>2720</v>
      </c>
      <c r="AX600" s="661" t="s">
        <v>2720</v>
      </c>
      <c r="AY600" s="10"/>
      <c r="AZ600" s="334"/>
      <c r="BA600" s="662" t="s">
        <v>178</v>
      </c>
      <c r="BB600" s="662" t="s">
        <v>178</v>
      </c>
      <c r="BC600" s="662" t="s">
        <v>178</v>
      </c>
      <c r="BD600" s="661" t="s">
        <v>2720</v>
      </c>
      <c r="BE600" s="661" t="s">
        <v>2720</v>
      </c>
      <c r="BF600" s="720"/>
      <c r="BG600" s="718"/>
      <c r="BH600" s="852" t="s">
        <v>178</v>
      </c>
      <c r="BI600" s="67" t="s">
        <v>2826</v>
      </c>
      <c r="BJ600" s="227">
        <v>28.588490844874986</v>
      </c>
      <c r="BK600" s="227"/>
      <c r="BL600" s="227">
        <v>0.16221326035526573</v>
      </c>
      <c r="BM600" s="227">
        <v>0.44247814575972338</v>
      </c>
      <c r="BN600" s="31" t="str">
        <f t="shared" si="495"/>
        <v xml:space="preserve">  </v>
      </c>
      <c r="BO600" s="521"/>
      <c r="BP600" s="417" t="s">
        <v>2826</v>
      </c>
      <c r="BQ600" s="716">
        <v>9.334236307704348E-2</v>
      </c>
      <c r="BR600" s="716"/>
      <c r="BS600" s="715">
        <v>1.8911335352926753E-3</v>
      </c>
      <c r="BT600" s="715">
        <v>7.7299031705096929E-3</v>
      </c>
      <c r="BU600" s="31" t="str">
        <f t="shared" si="482"/>
        <v xml:space="preserve">  </v>
      </c>
      <c r="BV600" s="521"/>
      <c r="BW600" s="31">
        <f t="shared" si="467"/>
        <v>0.32650328967531639</v>
      </c>
      <c r="BX600" s="336"/>
      <c r="BY600" s="33">
        <v>398.45367069764103</v>
      </c>
      <c r="BZ600" s="31"/>
      <c r="CA600" s="237"/>
      <c r="CB600" s="237"/>
      <c r="CC600" s="237"/>
      <c r="CD600" s="498"/>
      <c r="CE600" s="457">
        <v>74.811709600373391</v>
      </c>
      <c r="CF600" s="457"/>
      <c r="CG600" s="464"/>
      <c r="CH600" s="464"/>
      <c r="CI600" s="237"/>
      <c r="CJ600" s="611"/>
      <c r="CK600" s="28">
        <v>1.942318785414259</v>
      </c>
      <c r="CL600" s="227"/>
      <c r="CM600" s="227">
        <v>0.10889739435146184</v>
      </c>
      <c r="CN600" s="227">
        <v>0.29619170479055518</v>
      </c>
      <c r="CO600" s="31" t="str">
        <f t="shared" si="489"/>
        <v xml:space="preserve">  </v>
      </c>
      <c r="CP600" s="611"/>
      <c r="CQ600" s="28">
        <v>0.36780079128057269</v>
      </c>
      <c r="CR600" s="28"/>
      <c r="CS600" s="227">
        <v>8.7939030533746368E-2</v>
      </c>
      <c r="CT600" s="227">
        <v>0.23918672734587212</v>
      </c>
      <c r="CU600" s="31" t="str">
        <f t="shared" si="490"/>
        <v xml:space="preserve">  </v>
      </c>
      <c r="CV600" s="521"/>
      <c r="CW600" s="336">
        <f t="shared" si="491"/>
        <v>0.4874641465878603</v>
      </c>
      <c r="CX600" s="227">
        <v>9.9893607135231868</v>
      </c>
      <c r="CY600" s="227"/>
      <c r="CZ600" s="457">
        <v>0.73168531241059109</v>
      </c>
      <c r="DA600" s="457">
        <v>0.24473813020068522</v>
      </c>
      <c r="DB600" s="675" t="str">
        <f t="shared" si="492"/>
        <v xml:space="preserve">  </v>
      </c>
      <c r="DC600" s="519"/>
      <c r="DD600" s="28">
        <v>1.8417883815558365</v>
      </c>
      <c r="DE600" s="28"/>
      <c r="DF600" s="24">
        <v>0.28746790254900728</v>
      </c>
      <c r="DG600" s="28">
        <v>9.6153846153846159E-2</v>
      </c>
      <c r="DH600" s="801" t="str">
        <f t="shared" si="470"/>
        <v xml:space="preserve">  </v>
      </c>
      <c r="DI600" s="335"/>
      <c r="DJ600" s="31">
        <f t="shared" si="493"/>
        <v>2.5070319206830503</v>
      </c>
      <c r="DK600" s="550">
        <f t="shared" si="494"/>
        <v>2.461898533524014</v>
      </c>
      <c r="DL600" s="420"/>
      <c r="DM600" s="707"/>
      <c r="DN600" s="419"/>
      <c r="DO600" s="419"/>
      <c r="DP600" s="419"/>
    </row>
    <row r="601" spans="1:120" s="13" customFormat="1" ht="15" x14ac:dyDescent="0.25">
      <c r="A601" s="536" t="s">
        <v>2871</v>
      </c>
      <c r="B601" s="18" t="s">
        <v>1323</v>
      </c>
      <c r="C601" s="417" t="s">
        <v>584</v>
      </c>
      <c r="D601" s="417">
        <v>9</v>
      </c>
      <c r="E601" s="13" t="s">
        <v>2817</v>
      </c>
      <c r="F601" s="419">
        <v>1</v>
      </c>
      <c r="G601" s="420">
        <v>11451800</v>
      </c>
      <c r="H601" s="451" t="s">
        <v>2829</v>
      </c>
      <c r="K601" s="419" t="s">
        <v>1655</v>
      </c>
      <c r="L601" s="420" t="s">
        <v>1656</v>
      </c>
      <c r="N601" s="419"/>
      <c r="O601" s="419" t="s">
        <v>2815</v>
      </c>
      <c r="P601" s="117">
        <v>43500</v>
      </c>
      <c r="Q601" s="112">
        <v>0.56944444444444442</v>
      </c>
      <c r="R601" s="419" t="s">
        <v>2828</v>
      </c>
      <c r="S601" s="419" t="s">
        <v>2828</v>
      </c>
      <c r="T601" s="26">
        <v>126.7</v>
      </c>
      <c r="U601" s="26">
        <v>209.79999999999998</v>
      </c>
      <c r="V601" s="26">
        <v>83.09999999999998</v>
      </c>
      <c r="W601" s="26">
        <v>50</v>
      </c>
      <c r="X601" s="26">
        <v>1661.9999999999995</v>
      </c>
      <c r="Y601" s="281"/>
      <c r="Z601" s="419" t="s">
        <v>2828</v>
      </c>
      <c r="AA601" s="419">
        <v>124.7</v>
      </c>
      <c r="AB601" s="13">
        <v>207.8</v>
      </c>
      <c r="AC601" s="13">
        <v>83.100000000000009</v>
      </c>
      <c r="AD601" s="13">
        <v>48</v>
      </c>
      <c r="AE601" s="26">
        <v>1731.2500000000002</v>
      </c>
      <c r="AF601" s="281"/>
      <c r="AG601" s="419" t="s">
        <v>2828</v>
      </c>
      <c r="AH601" s="26">
        <v>124</v>
      </c>
      <c r="AI601" s="26">
        <v>222.6</v>
      </c>
      <c r="AJ601" s="26">
        <v>98.6</v>
      </c>
      <c r="AK601" s="26">
        <v>58</v>
      </c>
      <c r="AL601" s="26">
        <v>1699.9999999999998</v>
      </c>
      <c r="AM601" s="429"/>
      <c r="AN601" s="6">
        <v>1697.75</v>
      </c>
      <c r="AO601" s="6">
        <v>34.679785178112382</v>
      </c>
      <c r="AP601" s="6">
        <v>2.0426909249366738</v>
      </c>
      <c r="AQ601" s="6">
        <v>3</v>
      </c>
      <c r="AR601" s="429"/>
      <c r="AS601" s="521"/>
      <c r="AT601" s="662" t="s">
        <v>178</v>
      </c>
      <c r="AU601" s="662" t="s">
        <v>178</v>
      </c>
      <c r="AV601" s="662" t="s">
        <v>178</v>
      </c>
      <c r="AW601" s="661" t="s">
        <v>2720</v>
      </c>
      <c r="AX601" s="661" t="s">
        <v>2720</v>
      </c>
      <c r="AY601" s="10"/>
      <c r="AZ601" s="334"/>
      <c r="BA601" s="662" t="s">
        <v>178</v>
      </c>
      <c r="BB601" s="662" t="s">
        <v>178</v>
      </c>
      <c r="BC601" s="662" t="s">
        <v>178</v>
      </c>
      <c r="BD601" s="661" t="s">
        <v>2720</v>
      </c>
      <c r="BE601" s="661" t="s">
        <v>2720</v>
      </c>
      <c r="BF601" s="720"/>
      <c r="BG601" s="718"/>
      <c r="BH601" s="852" t="s">
        <v>178</v>
      </c>
      <c r="BI601" s="67" t="s">
        <v>2828</v>
      </c>
      <c r="BJ601" s="227">
        <v>10.501009383346037</v>
      </c>
      <c r="BK601" s="227"/>
      <c r="BL601" s="227">
        <v>0.16221326035526573</v>
      </c>
      <c r="BM601" s="227">
        <v>0.44247814575972338</v>
      </c>
      <c r="BN601" s="31" t="str">
        <f t="shared" si="495"/>
        <v xml:space="preserve">  </v>
      </c>
      <c r="BO601" s="521"/>
      <c r="BP601" s="417" t="s">
        <v>2828</v>
      </c>
      <c r="BQ601" s="716">
        <v>6.274259906957412E-2</v>
      </c>
      <c r="BR601" s="716"/>
      <c r="BS601" s="715">
        <v>1.8911335352926753E-3</v>
      </c>
      <c r="BT601" s="715">
        <v>7.7299031705096929E-3</v>
      </c>
      <c r="BU601" s="31" t="str">
        <f t="shared" si="482"/>
        <v xml:space="preserve">  </v>
      </c>
      <c r="BV601" s="521"/>
      <c r="BW601" s="31">
        <f t="shared" si="467"/>
        <v>0.59749112470159371</v>
      </c>
      <c r="BX601" s="336"/>
      <c r="BY601" s="33">
        <v>266.66715209299667</v>
      </c>
      <c r="BZ601" s="31"/>
      <c r="CA601" s="237"/>
      <c r="CB601" s="237"/>
      <c r="CC601" s="237"/>
      <c r="CD601" s="498"/>
      <c r="CE601" s="457">
        <v>443.20080677856038</v>
      </c>
      <c r="CF601" s="457"/>
      <c r="CG601" s="464"/>
      <c r="CH601" s="464"/>
      <c r="CI601" s="237"/>
      <c r="CJ601" s="611"/>
      <c r="CK601" s="28">
        <v>0.89539563240265363</v>
      </c>
      <c r="CL601" s="227"/>
      <c r="CM601" s="227">
        <v>0.10889739435146184</v>
      </c>
      <c r="CN601" s="227">
        <v>0.29619170479055518</v>
      </c>
      <c r="CO601" s="31" t="str">
        <f t="shared" si="489"/>
        <v xml:space="preserve">  </v>
      </c>
      <c r="CP601" s="611"/>
      <c r="CQ601" s="28">
        <v>1.5501536885970941</v>
      </c>
      <c r="CR601" s="28"/>
      <c r="CS601" s="227">
        <v>8.7939030533746368E-2</v>
      </c>
      <c r="CT601" s="227">
        <v>0.23918672734587212</v>
      </c>
      <c r="CU601" s="31" t="str">
        <f t="shared" si="490"/>
        <v xml:space="preserve">  </v>
      </c>
      <c r="CV601" s="521"/>
      <c r="CW601" s="336">
        <f t="shared" si="491"/>
        <v>0.33577275092749187</v>
      </c>
      <c r="CX601" s="227">
        <v>5.0045265916432546</v>
      </c>
      <c r="CY601" s="227"/>
      <c r="CZ601" s="457">
        <v>0.73168531241059109</v>
      </c>
      <c r="DA601" s="457">
        <v>0.24473813020068522</v>
      </c>
      <c r="DB601" s="675" t="str">
        <f t="shared" si="492"/>
        <v xml:space="preserve">  </v>
      </c>
      <c r="DC601" s="519"/>
      <c r="DD601" s="28">
        <v>8.5076952057935316</v>
      </c>
      <c r="DE601" s="28"/>
      <c r="DF601" s="24">
        <v>0.28746790254900728</v>
      </c>
      <c r="DG601" s="28">
        <v>9.6153846153846159E-2</v>
      </c>
      <c r="DH601" s="801" t="str">
        <f t="shared" si="470"/>
        <v xml:space="preserve">  </v>
      </c>
      <c r="DI601" s="335"/>
      <c r="DJ601" s="31">
        <f t="shared" si="493"/>
        <v>1.8766940556285656</v>
      </c>
      <c r="DK601" s="550">
        <f t="shared" si="494"/>
        <v>1.9196028246501575</v>
      </c>
      <c r="DL601" s="420"/>
      <c r="DM601" s="707"/>
      <c r="DN601" s="419"/>
      <c r="DO601" s="419"/>
      <c r="DP601" s="419"/>
    </row>
    <row r="602" spans="1:120" s="13" customFormat="1" ht="15" x14ac:dyDescent="0.25">
      <c r="A602" s="536" t="s">
        <v>2872</v>
      </c>
      <c r="B602" s="18" t="s">
        <v>1324</v>
      </c>
      <c r="C602" s="417" t="s">
        <v>584</v>
      </c>
      <c r="D602" s="417">
        <v>9</v>
      </c>
      <c r="E602" s="13" t="s">
        <v>2817</v>
      </c>
      <c r="F602" s="419">
        <v>1</v>
      </c>
      <c r="G602" s="420">
        <v>11451800</v>
      </c>
      <c r="H602" s="451" t="s">
        <v>2831</v>
      </c>
      <c r="K602" s="419" t="s">
        <v>1655</v>
      </c>
      <c r="L602" s="420" t="s">
        <v>1656</v>
      </c>
      <c r="N602" s="419"/>
      <c r="O602" s="419" t="s">
        <v>2815</v>
      </c>
      <c r="P602" s="117">
        <v>43501</v>
      </c>
      <c r="Q602" s="112">
        <v>0.41666666666666669</v>
      </c>
      <c r="R602" s="419" t="s">
        <v>2830</v>
      </c>
      <c r="S602" s="419" t="s">
        <v>2830</v>
      </c>
      <c r="T602" s="26">
        <v>127</v>
      </c>
      <c r="U602" s="26">
        <v>154.1</v>
      </c>
      <c r="V602" s="26">
        <v>27.099999999999994</v>
      </c>
      <c r="W602" s="26">
        <v>138</v>
      </c>
      <c r="X602" s="26">
        <v>196.37681159420285</v>
      </c>
      <c r="Y602" s="281"/>
      <c r="Z602" s="419" t="s">
        <v>2830</v>
      </c>
      <c r="AA602" s="419">
        <v>125.5</v>
      </c>
      <c r="AB602" s="13">
        <v>150.79999999999998</v>
      </c>
      <c r="AC602" s="13">
        <v>25.299999999999983</v>
      </c>
      <c r="AD602" s="13">
        <v>138</v>
      </c>
      <c r="AE602" s="26">
        <v>183.3333333333332</v>
      </c>
      <c r="AF602" s="281"/>
      <c r="AG602" s="419" t="s">
        <v>2830</v>
      </c>
      <c r="AH602" s="26">
        <v>126.5</v>
      </c>
      <c r="AI602" s="26">
        <v>152.9</v>
      </c>
      <c r="AJ602" s="26">
        <v>26.400000000000006</v>
      </c>
      <c r="AK602" s="26">
        <v>142</v>
      </c>
      <c r="AL602" s="26">
        <v>185.91549295774652</v>
      </c>
      <c r="AM602" s="429"/>
      <c r="AN602" s="6">
        <v>188.54187929509419</v>
      </c>
      <c r="AO602" s="6">
        <v>6.9069899507817185</v>
      </c>
      <c r="AP602" s="6">
        <v>3.6633717541190527</v>
      </c>
      <c r="AQ602" s="6">
        <v>3</v>
      </c>
      <c r="AR602" s="429"/>
      <c r="AS602" s="521"/>
      <c r="AT602" s="662" t="s">
        <v>178</v>
      </c>
      <c r="AU602" s="662" t="s">
        <v>178</v>
      </c>
      <c r="AV602" s="662" t="s">
        <v>178</v>
      </c>
      <c r="AW602" s="661" t="s">
        <v>2720</v>
      </c>
      <c r="AX602" s="661" t="s">
        <v>2720</v>
      </c>
      <c r="AY602" s="10"/>
      <c r="AZ602" s="334"/>
      <c r="BA602" s="662" t="s">
        <v>178</v>
      </c>
      <c r="BB602" s="662" t="s">
        <v>178</v>
      </c>
      <c r="BC602" s="662" t="s">
        <v>178</v>
      </c>
      <c r="BD602" s="661" t="s">
        <v>2720</v>
      </c>
      <c r="BE602" s="661" t="s">
        <v>2720</v>
      </c>
      <c r="BF602" s="720"/>
      <c r="BG602" s="718"/>
      <c r="BH602" s="852" t="s">
        <v>178</v>
      </c>
      <c r="BI602" s="67" t="s">
        <v>2830</v>
      </c>
      <c r="BJ602" s="227">
        <v>10.096796033545846</v>
      </c>
      <c r="BK602" s="227"/>
      <c r="BL602" s="227">
        <v>0.16221326035526573</v>
      </c>
      <c r="BM602" s="227">
        <v>0.44247814575972338</v>
      </c>
      <c r="BN602" s="31" t="str">
        <f t="shared" si="495"/>
        <v xml:space="preserve">  </v>
      </c>
      <c r="BO602" s="521"/>
      <c r="BP602" s="417" t="s">
        <v>2830</v>
      </c>
      <c r="BQ602" s="716">
        <v>5.4051340765792245E-2</v>
      </c>
      <c r="BR602" s="716"/>
      <c r="BS602" s="715">
        <v>1.8911335352926753E-3</v>
      </c>
      <c r="BT602" s="715">
        <v>7.7299031705096929E-3</v>
      </c>
      <c r="BU602" s="31" t="str">
        <f t="shared" si="482"/>
        <v xml:space="preserve">  </v>
      </c>
      <c r="BV602" s="521"/>
      <c r="BW602" s="31">
        <f t="shared" si="467"/>
        <v>0.53533161000985585</v>
      </c>
      <c r="BX602" s="336"/>
      <c r="BY602" s="33">
        <v>276.16815367527846</v>
      </c>
      <c r="BZ602" s="31"/>
      <c r="CA602" s="237"/>
      <c r="CB602" s="237"/>
      <c r="CC602" s="237"/>
      <c r="CD602" s="498"/>
      <c r="CE602" s="457">
        <v>54.233021482609018</v>
      </c>
      <c r="CF602" s="457"/>
      <c r="CG602" s="464"/>
      <c r="CH602" s="464"/>
      <c r="CI602" s="237"/>
      <c r="CJ602" s="611"/>
      <c r="CK602" s="28">
        <v>1.2224404214465459</v>
      </c>
      <c r="CL602" s="227"/>
      <c r="CM602" s="227">
        <v>0.10889739435146184</v>
      </c>
      <c r="CN602" s="227">
        <v>0.29619170479055518</v>
      </c>
      <c r="CO602" s="31" t="str">
        <f t="shared" si="489"/>
        <v xml:space="preserve">  </v>
      </c>
      <c r="CP602" s="611"/>
      <c r="CQ602" s="28">
        <v>0.22411407726519997</v>
      </c>
      <c r="CR602" s="28"/>
      <c r="CS602" s="227">
        <v>8.7939030533746368E-2</v>
      </c>
      <c r="CT602" s="227">
        <v>0.15</v>
      </c>
      <c r="CU602" s="31" t="str">
        <f t="shared" si="490"/>
        <v xml:space="preserve">  </v>
      </c>
      <c r="CV602" s="521"/>
      <c r="CW602" s="336">
        <f t="shared" si="491"/>
        <v>0.44264351453205741</v>
      </c>
      <c r="CX602" s="227">
        <v>6.6211470581822613</v>
      </c>
      <c r="CY602" s="227"/>
      <c r="CZ602" s="457">
        <v>0.73168531241059109</v>
      </c>
      <c r="DA602" s="457">
        <v>0.24473813020068522</v>
      </c>
      <c r="DB602" s="675" t="str">
        <f t="shared" si="492"/>
        <v xml:space="preserve">  </v>
      </c>
      <c r="DC602" s="519"/>
      <c r="DD602" s="28">
        <v>1.2309738192676885</v>
      </c>
      <c r="DE602" s="28"/>
      <c r="DF602" s="24">
        <v>0.28746790254900728</v>
      </c>
      <c r="DG602" s="28">
        <v>9.6153846153846159E-2</v>
      </c>
      <c r="DH602" s="801" t="str">
        <f t="shared" si="470"/>
        <v xml:space="preserve">  </v>
      </c>
      <c r="DI602" s="335"/>
      <c r="DJ602" s="31">
        <f t="shared" si="493"/>
        <v>2.3975056392517575</v>
      </c>
      <c r="DK602" s="550">
        <f t="shared" si="494"/>
        <v>2.2697865352429729</v>
      </c>
      <c r="DL602" s="420"/>
      <c r="DM602" s="707"/>
      <c r="DN602" s="419"/>
      <c r="DO602" s="419"/>
      <c r="DP602" s="419"/>
    </row>
    <row r="603" spans="1:120" s="13" customFormat="1" ht="15" x14ac:dyDescent="0.25">
      <c r="A603" s="536" t="s">
        <v>2873</v>
      </c>
      <c r="B603" s="18" t="s">
        <v>1325</v>
      </c>
      <c r="C603" s="417" t="s">
        <v>584</v>
      </c>
      <c r="D603" s="417">
        <v>9</v>
      </c>
      <c r="E603" s="13" t="s">
        <v>2817</v>
      </c>
      <c r="F603" s="419">
        <v>1</v>
      </c>
      <c r="G603" s="420">
        <v>11452500</v>
      </c>
      <c r="H603" s="451" t="s">
        <v>2833</v>
      </c>
      <c r="K603" s="419" t="s">
        <v>1737</v>
      </c>
      <c r="L603" s="420" t="s">
        <v>2674</v>
      </c>
      <c r="N603" s="419"/>
      <c r="O603" s="419" t="s">
        <v>2815</v>
      </c>
      <c r="P603" s="117">
        <v>43499</v>
      </c>
      <c r="Q603" s="112">
        <v>0.4375</v>
      </c>
      <c r="R603" s="419" t="s">
        <v>2832</v>
      </c>
      <c r="S603" s="419" t="s">
        <v>2832</v>
      </c>
      <c r="T603" s="26">
        <v>127.2</v>
      </c>
      <c r="U603" s="26">
        <v>188.4</v>
      </c>
      <c r="V603" s="26">
        <v>61.2</v>
      </c>
      <c r="W603" s="26">
        <v>68</v>
      </c>
      <c r="X603" s="26">
        <v>900</v>
      </c>
      <c r="Y603" s="281"/>
      <c r="Z603" s="419" t="s">
        <v>2832</v>
      </c>
      <c r="AA603" s="419">
        <v>129.4</v>
      </c>
      <c r="AB603" s="13">
        <v>190.6</v>
      </c>
      <c r="AC603" s="13">
        <v>61.199999999999989</v>
      </c>
      <c r="AD603" s="13">
        <v>64</v>
      </c>
      <c r="AE603" s="26">
        <v>956.24999999999977</v>
      </c>
      <c r="AF603" s="281"/>
      <c r="AG603" s="419" t="s">
        <v>2832</v>
      </c>
      <c r="AH603" s="26">
        <v>128.19999999999999</v>
      </c>
      <c r="AI603" s="26">
        <v>200</v>
      </c>
      <c r="AJ603" s="26">
        <v>71.800000000000011</v>
      </c>
      <c r="AK603" s="26">
        <v>80</v>
      </c>
      <c r="AL603" s="26">
        <v>897.50000000000011</v>
      </c>
      <c r="AM603" s="429"/>
      <c r="AN603" s="6">
        <v>917.91666666666663</v>
      </c>
      <c r="AO603" s="6">
        <v>33.221165442129241</v>
      </c>
      <c r="AP603" s="6">
        <v>3.6191918774902487</v>
      </c>
      <c r="AQ603" s="6">
        <v>3</v>
      </c>
      <c r="AR603" s="429"/>
      <c r="AS603" s="521"/>
      <c r="AT603" s="662" t="s">
        <v>178</v>
      </c>
      <c r="AU603" s="662" t="s">
        <v>178</v>
      </c>
      <c r="AV603" s="662" t="s">
        <v>178</v>
      </c>
      <c r="AW603" s="661" t="s">
        <v>2720</v>
      </c>
      <c r="AX603" s="661" t="s">
        <v>2720</v>
      </c>
      <c r="AY603" s="10"/>
      <c r="AZ603" s="334"/>
      <c r="BA603" s="662" t="s">
        <v>178</v>
      </c>
      <c r="BB603" s="662" t="s">
        <v>178</v>
      </c>
      <c r="BC603" s="662" t="s">
        <v>178</v>
      </c>
      <c r="BD603" s="661" t="s">
        <v>2720</v>
      </c>
      <c r="BE603" s="661" t="s">
        <v>2720</v>
      </c>
      <c r="BF603" s="720"/>
      <c r="BG603" s="718"/>
      <c r="BH603" s="852" t="s">
        <v>178</v>
      </c>
      <c r="BI603" s="67" t="s">
        <v>2832</v>
      </c>
      <c r="BJ603" s="227">
        <v>7.9124892778948182</v>
      </c>
      <c r="BK603" s="227"/>
      <c r="BL603" s="227">
        <v>0.16221326035526573</v>
      </c>
      <c r="BM603" s="227">
        <v>0.44247814575972338</v>
      </c>
      <c r="BN603" s="31" t="str">
        <f t="shared" si="495"/>
        <v xml:space="preserve">  </v>
      </c>
      <c r="BO603" s="521"/>
      <c r="BP603" s="417" t="s">
        <v>2832</v>
      </c>
      <c r="BQ603" s="716">
        <v>5.9460007582249189E-2</v>
      </c>
      <c r="BR603" s="716">
        <v>5.3691586319904241E-4</v>
      </c>
      <c r="BS603" s="715">
        <v>1.8911335352926753E-3</v>
      </c>
      <c r="BT603" s="715">
        <v>7.7299031705096929E-3</v>
      </c>
      <c r="BU603" s="31" t="str">
        <f t="shared" si="482"/>
        <v xml:space="preserve">  </v>
      </c>
      <c r="BV603" s="521"/>
      <c r="BW603" s="31">
        <f t="shared" si="467"/>
        <v>0.75147030844468965</v>
      </c>
      <c r="BX603" s="336"/>
      <c r="BY603" s="33">
        <v>513.85033644957196</v>
      </c>
      <c r="BZ603" s="31">
        <v>7.6609802213852447</v>
      </c>
      <c r="CA603" s="237"/>
      <c r="CB603" s="237"/>
      <c r="CC603" s="237"/>
      <c r="CD603" s="498"/>
      <c r="CE603" s="457">
        <v>462.46530280461474</v>
      </c>
      <c r="CF603" s="457">
        <v>6.8948821992466947</v>
      </c>
      <c r="CG603" s="464"/>
      <c r="CH603" s="464"/>
      <c r="CI603" s="237"/>
      <c r="CJ603" s="611"/>
      <c r="CK603" s="28">
        <v>1.1793883036638819</v>
      </c>
      <c r="CL603" s="227"/>
      <c r="CM603" s="227">
        <v>0.10889739435146184</v>
      </c>
      <c r="CN603" s="227">
        <v>0.29619170479055518</v>
      </c>
      <c r="CO603" s="31" t="str">
        <f t="shared" si="489"/>
        <v xml:space="preserve">  </v>
      </c>
      <c r="CP603" s="611"/>
      <c r="CQ603" s="28">
        <v>1.1277900653785866</v>
      </c>
      <c r="CR603" s="28"/>
      <c r="CS603" s="227">
        <v>8.7939030533746368E-2</v>
      </c>
      <c r="CT603" s="227">
        <v>0.23918672734587212</v>
      </c>
      <c r="CU603" s="31" t="str">
        <f t="shared" si="490"/>
        <v xml:space="preserve">  </v>
      </c>
      <c r="CV603" s="521"/>
      <c r="CW603" s="336">
        <f t="shared" si="491"/>
        <v>0.22951980761807367</v>
      </c>
      <c r="CX603" s="227">
        <v>5.157427046107288</v>
      </c>
      <c r="CY603" s="227"/>
      <c r="CZ603" s="457">
        <v>0.73168531241059109</v>
      </c>
      <c r="DA603" s="457">
        <v>0.24473813020068522</v>
      </c>
      <c r="DB603" s="675" t="str">
        <f t="shared" si="492"/>
        <v xml:space="preserve">  </v>
      </c>
      <c r="DC603" s="519"/>
      <c r="DD603" s="28">
        <v>4.6287907738812919</v>
      </c>
      <c r="DE603" s="28"/>
      <c r="DF603" s="24">
        <v>0.28746790254900728</v>
      </c>
      <c r="DG603" s="28">
        <v>9.6153846153846159E-2</v>
      </c>
      <c r="DH603" s="801" t="str">
        <f t="shared" si="470"/>
        <v xml:space="preserve">  </v>
      </c>
      <c r="DI603" s="335"/>
      <c r="DJ603" s="31">
        <f t="shared" si="493"/>
        <v>1.0036827224328237</v>
      </c>
      <c r="DK603" s="550">
        <f t="shared" si="494"/>
        <v>1.0008947148705105</v>
      </c>
      <c r="DL603" s="420"/>
      <c r="DM603" s="707"/>
      <c r="DN603" s="419"/>
      <c r="DO603" s="419"/>
      <c r="DP603" s="419"/>
    </row>
    <row r="604" spans="1:120" s="13" customFormat="1" ht="15" x14ac:dyDescent="0.25">
      <c r="A604" s="536" t="s">
        <v>2874</v>
      </c>
      <c r="B604" s="18" t="s">
        <v>1326</v>
      </c>
      <c r="C604" s="417" t="s">
        <v>584</v>
      </c>
      <c r="D604" s="417">
        <v>9</v>
      </c>
      <c r="E604" s="13" t="s">
        <v>2817</v>
      </c>
      <c r="F604" s="419">
        <v>1</v>
      </c>
      <c r="G604" s="420">
        <v>11452500</v>
      </c>
      <c r="H604" s="451" t="s">
        <v>2835</v>
      </c>
      <c r="K604" s="419" t="s">
        <v>1737</v>
      </c>
      <c r="L604" s="420" t="s">
        <v>2674</v>
      </c>
      <c r="N604" s="419"/>
      <c r="O604" s="419" t="s">
        <v>2815</v>
      </c>
      <c r="P604" s="117">
        <v>43501</v>
      </c>
      <c r="Q604" s="112">
        <v>0.5</v>
      </c>
      <c r="R604" s="419" t="s">
        <v>2834</v>
      </c>
      <c r="S604" s="419" t="s">
        <v>2834</v>
      </c>
      <c r="T604" s="26">
        <v>127.3</v>
      </c>
      <c r="U604" s="26">
        <v>162.20000000000002</v>
      </c>
      <c r="V604" s="26">
        <v>34.90000000000002</v>
      </c>
      <c r="W604" s="26">
        <v>84</v>
      </c>
      <c r="X604" s="26">
        <v>415.47619047619071</v>
      </c>
      <c r="Y604" s="281"/>
      <c r="Z604" s="419" t="s">
        <v>2834</v>
      </c>
      <c r="AA604" s="419">
        <v>127.7</v>
      </c>
      <c r="AB604" s="13">
        <v>162.6</v>
      </c>
      <c r="AC604" s="13">
        <v>34.899999999999991</v>
      </c>
      <c r="AD604" s="13">
        <v>86</v>
      </c>
      <c r="AE604" s="26">
        <v>405.81395348837202</v>
      </c>
      <c r="AF604" s="281"/>
      <c r="AG604" s="419" t="s">
        <v>2834</v>
      </c>
      <c r="AH604" s="26">
        <v>125.8</v>
      </c>
      <c r="AI604" s="26">
        <v>161.30000000000001</v>
      </c>
      <c r="AJ604" s="26">
        <v>35.500000000000014</v>
      </c>
      <c r="AK604" s="26">
        <v>86</v>
      </c>
      <c r="AL604" s="26">
        <v>412.79069767441882</v>
      </c>
      <c r="AM604" s="429"/>
      <c r="AN604" s="6">
        <v>411.3602805463272</v>
      </c>
      <c r="AO604" s="6">
        <v>4.987411730792469</v>
      </c>
      <c r="AP604" s="6">
        <v>1.2124193721787364</v>
      </c>
      <c r="AQ604" s="6">
        <v>3</v>
      </c>
      <c r="AR604" s="429"/>
      <c r="AS604" s="521"/>
      <c r="AT604" s="662" t="s">
        <v>178</v>
      </c>
      <c r="AU604" s="662" t="s">
        <v>178</v>
      </c>
      <c r="AV604" s="662" t="s">
        <v>178</v>
      </c>
      <c r="AW604" s="661" t="s">
        <v>2720</v>
      </c>
      <c r="AX604" s="661" t="s">
        <v>2720</v>
      </c>
      <c r="AY604" s="10"/>
      <c r="AZ604" s="334"/>
      <c r="BA604" s="662" t="s">
        <v>178</v>
      </c>
      <c r="BB604" s="662" t="s">
        <v>178</v>
      </c>
      <c r="BC604" s="662" t="s">
        <v>178</v>
      </c>
      <c r="BD604" s="661" t="s">
        <v>2720</v>
      </c>
      <c r="BE604" s="661" t="s">
        <v>2720</v>
      </c>
      <c r="BF604" s="720"/>
      <c r="BG604" s="718"/>
      <c r="BH604" s="852" t="s">
        <v>178</v>
      </c>
      <c r="BI604" s="67" t="s">
        <v>2834</v>
      </c>
      <c r="BJ604" s="227">
        <v>7.1662492474944655</v>
      </c>
      <c r="BK604" s="227"/>
      <c r="BL604" s="227">
        <v>0.16221326035526573</v>
      </c>
      <c r="BM604" s="227">
        <v>0.44247814575972338</v>
      </c>
      <c r="BN604" s="31" t="str">
        <f t="shared" si="495"/>
        <v xml:space="preserve">  </v>
      </c>
      <c r="BO604" s="521"/>
      <c r="BP604" s="417" t="s">
        <v>2834</v>
      </c>
      <c r="BQ604" s="716">
        <v>5.980570717912289E-2</v>
      </c>
      <c r="BR604" s="716"/>
      <c r="BS604" s="715">
        <v>1.8911335352926753E-3</v>
      </c>
      <c r="BT604" s="715">
        <v>7.7299031705096929E-3</v>
      </c>
      <c r="BU604" s="31" t="str">
        <f t="shared" si="482"/>
        <v xml:space="preserve">  </v>
      </c>
      <c r="BV604" s="521"/>
      <c r="BW604" s="31">
        <f t="shared" si="467"/>
        <v>0.83454684750230745</v>
      </c>
      <c r="BX604" s="336"/>
      <c r="BY604" s="33">
        <v>215.60195276189137</v>
      </c>
      <c r="BZ604" s="31"/>
      <c r="CA604" s="237"/>
      <c r="CB604" s="237"/>
      <c r="CC604" s="237"/>
      <c r="CD604" s="498"/>
      <c r="CE604" s="457">
        <v>89.577477992738253</v>
      </c>
      <c r="CF604" s="457"/>
      <c r="CG604" s="464"/>
      <c r="CH604" s="464"/>
      <c r="CI604" s="237"/>
      <c r="CJ604" s="611"/>
      <c r="CK604" s="28">
        <v>1.3267401104307754</v>
      </c>
      <c r="CL604" s="227"/>
      <c r="CM604" s="227">
        <v>0.10889739435146184</v>
      </c>
      <c r="CN604" s="227">
        <v>0.29619170479055518</v>
      </c>
      <c r="CO604" s="31" t="str">
        <f t="shared" si="489"/>
        <v xml:space="preserve">  </v>
      </c>
      <c r="CP604" s="611"/>
      <c r="CQ604" s="28">
        <v>0.53840964946551217</v>
      </c>
      <c r="CR604" s="28"/>
      <c r="CS604" s="227">
        <v>8.7939030533746368E-2</v>
      </c>
      <c r="CT604" s="227">
        <v>0.23918672734587212</v>
      </c>
      <c r="CU604" s="31" t="str">
        <f t="shared" si="490"/>
        <v xml:space="preserve">  </v>
      </c>
      <c r="CV604" s="521"/>
      <c r="CW604" s="336">
        <f t="shared" si="491"/>
        <v>0.61536553516099823</v>
      </c>
      <c r="CX604" s="227">
        <v>6.8579976740716777</v>
      </c>
      <c r="CY604" s="227"/>
      <c r="CZ604" s="457">
        <v>0.73168531241059109</v>
      </c>
      <c r="DA604" s="457">
        <v>0.24473813020068522</v>
      </c>
      <c r="DB604" s="675" t="str">
        <f t="shared" si="492"/>
        <v xml:space="preserve">  </v>
      </c>
      <c r="DC604" s="519"/>
      <c r="DD604" s="28">
        <v>2.8309176445295896</v>
      </c>
      <c r="DE604" s="28"/>
      <c r="DF604" s="24">
        <v>0.28746790254900728</v>
      </c>
      <c r="DG604" s="28">
        <v>9.6153846153846159E-2</v>
      </c>
      <c r="DH604" s="801" t="str">
        <f t="shared" si="470"/>
        <v xml:space="preserve">  </v>
      </c>
      <c r="DI604" s="335"/>
      <c r="DJ604" s="31">
        <f t="shared" si="493"/>
        <v>3.1808606490895661</v>
      </c>
      <c r="DK604" s="550">
        <f t="shared" si="494"/>
        <v>3.1603006782118634</v>
      </c>
      <c r="DL604" s="420"/>
      <c r="DM604" s="707"/>
      <c r="DN604" s="419"/>
      <c r="DO604" s="419"/>
      <c r="DP604" s="419"/>
    </row>
    <row r="605" spans="1:120" s="13" customFormat="1" ht="15" x14ac:dyDescent="0.25">
      <c r="A605" s="536" t="s">
        <v>2875</v>
      </c>
      <c r="B605" s="18" t="s">
        <v>1327</v>
      </c>
      <c r="C605" s="417" t="s">
        <v>584</v>
      </c>
      <c r="D605" s="417">
        <v>9</v>
      </c>
      <c r="E605" s="13" t="s">
        <v>2817</v>
      </c>
      <c r="F605" s="419">
        <v>1</v>
      </c>
      <c r="G605" s="420">
        <v>384115121402501</v>
      </c>
      <c r="H605" s="451" t="s">
        <v>2837</v>
      </c>
      <c r="K605" s="419" t="s">
        <v>2787</v>
      </c>
      <c r="L605" s="420" t="s">
        <v>2787</v>
      </c>
      <c r="N605" s="419"/>
      <c r="O605" s="419" t="s">
        <v>2815</v>
      </c>
      <c r="P605" s="117">
        <v>43501</v>
      </c>
      <c r="Q605" s="112">
        <v>0.59722222222222221</v>
      </c>
      <c r="R605" s="419" t="s">
        <v>2836</v>
      </c>
      <c r="S605" s="419" t="s">
        <v>2836</v>
      </c>
      <c r="T605" s="26">
        <v>124</v>
      </c>
      <c r="U605" s="26">
        <v>142</v>
      </c>
      <c r="V605" s="26">
        <v>18</v>
      </c>
      <c r="W605" s="26">
        <v>182</v>
      </c>
      <c r="X605" s="26">
        <v>98.901098901098905</v>
      </c>
      <c r="Y605" s="281"/>
      <c r="Z605" s="419" t="s">
        <v>2836</v>
      </c>
      <c r="AA605" s="419">
        <v>127.9</v>
      </c>
      <c r="AB605" s="13">
        <v>146.1</v>
      </c>
      <c r="AC605" s="13">
        <v>18.199999999999989</v>
      </c>
      <c r="AD605" s="13">
        <v>182</v>
      </c>
      <c r="AE605" s="26">
        <v>99.999999999999943</v>
      </c>
      <c r="AF605" s="281"/>
      <c r="AG605" s="419" t="s">
        <v>2836</v>
      </c>
      <c r="AH605" s="26">
        <v>125.2</v>
      </c>
      <c r="AI605" s="26">
        <v>143.5</v>
      </c>
      <c r="AJ605" s="26">
        <v>18.299999999999997</v>
      </c>
      <c r="AK605" s="26">
        <v>184</v>
      </c>
      <c r="AL605" s="26">
        <v>99.456521739130423</v>
      </c>
      <c r="AM605" s="429"/>
      <c r="AN605" s="6">
        <v>99.452540213409762</v>
      </c>
      <c r="AO605" s="6">
        <v>0.54946136870736928</v>
      </c>
      <c r="AP605" s="6">
        <v>0.55248600742455667</v>
      </c>
      <c r="AQ605" s="6">
        <v>3</v>
      </c>
      <c r="AR605" s="429"/>
      <c r="AS605" s="521"/>
      <c r="AT605" s="662" t="s">
        <v>178</v>
      </c>
      <c r="AU605" s="662" t="s">
        <v>178</v>
      </c>
      <c r="AV605" s="662" t="s">
        <v>178</v>
      </c>
      <c r="AW605" s="661" t="s">
        <v>2720</v>
      </c>
      <c r="AX605" s="661" t="s">
        <v>2720</v>
      </c>
      <c r="AY605" s="10"/>
      <c r="AZ605" s="334"/>
      <c r="BA605" s="662" t="s">
        <v>178</v>
      </c>
      <c r="BB605" s="662" t="s">
        <v>178</v>
      </c>
      <c r="BC605" s="662" t="s">
        <v>178</v>
      </c>
      <c r="BD605" s="661" t="s">
        <v>2720</v>
      </c>
      <c r="BE605" s="661" t="s">
        <v>2720</v>
      </c>
      <c r="BF605" s="720"/>
      <c r="BG605" s="718"/>
      <c r="BH605" s="852" t="s">
        <v>178</v>
      </c>
      <c r="BI605" s="67" t="s">
        <v>2836</v>
      </c>
      <c r="BJ605" s="227">
        <v>6.79312923229429</v>
      </c>
      <c r="BK605" s="227"/>
      <c r="BL605" s="227">
        <v>0.16221326035526573</v>
      </c>
      <c r="BM605" s="227">
        <v>0.44247814575972338</v>
      </c>
      <c r="BN605" s="31" t="str">
        <f t="shared" si="495"/>
        <v xml:space="preserve">  </v>
      </c>
      <c r="BO605" s="521"/>
      <c r="BP605" s="417" t="s">
        <v>2836</v>
      </c>
      <c r="BQ605" s="716">
        <v>0.10157932366897433</v>
      </c>
      <c r="BR605" s="716"/>
      <c r="BS605" s="715">
        <v>1.8911335352926753E-3</v>
      </c>
      <c r="BT605" s="715">
        <v>7.7299031705096929E-3</v>
      </c>
      <c r="BU605" s="31" t="str">
        <f t="shared" si="482"/>
        <v xml:space="preserve">  </v>
      </c>
      <c r="BV605" s="521"/>
      <c r="BW605" s="31">
        <f t="shared" si="467"/>
        <v>1.4953244697019734</v>
      </c>
      <c r="BX605" s="336"/>
      <c r="BY605" s="33">
        <v>208.46116517589664</v>
      </c>
      <c r="BZ605" s="31"/>
      <c r="CA605" s="237"/>
      <c r="CB605" s="237"/>
      <c r="CC605" s="237"/>
      <c r="CD605" s="498"/>
      <c r="CE605" s="457">
        <v>20.617038314099666</v>
      </c>
      <c r="CF605" s="457"/>
      <c r="CG605" s="464"/>
      <c r="CH605" s="464"/>
      <c r="CI605" s="237"/>
      <c r="CJ605" s="611"/>
      <c r="CK605" s="28">
        <v>2.3645476137483459</v>
      </c>
      <c r="CL605" s="227"/>
      <c r="CM605" s="227">
        <v>0.10889739435146184</v>
      </c>
      <c r="CN605" s="227">
        <v>0.29619170479055518</v>
      </c>
      <c r="CO605" s="31" t="str">
        <f t="shared" si="489"/>
        <v xml:space="preserve">  </v>
      </c>
      <c r="CP605" s="611"/>
      <c r="CQ605" s="28">
        <v>0.23645476137483451</v>
      </c>
      <c r="CR605" s="28"/>
      <c r="CS605" s="227">
        <v>8.7939030533746368E-2</v>
      </c>
      <c r="CT605" s="227">
        <v>0.15</v>
      </c>
      <c r="CU605" s="31" t="str">
        <f t="shared" si="490"/>
        <v xml:space="preserve">  </v>
      </c>
      <c r="CV605" s="521"/>
      <c r="CW605" s="336">
        <f t="shared" si="491"/>
        <v>1.1342868642958863</v>
      </c>
      <c r="CX605" s="227">
        <v>8.0325929981519621</v>
      </c>
      <c r="CY605" s="227"/>
      <c r="CZ605" s="457">
        <v>0.73168531241059109</v>
      </c>
      <c r="DA605" s="457">
        <v>0.24473813020068522</v>
      </c>
      <c r="DB605" s="675" t="str">
        <f t="shared" si="492"/>
        <v xml:space="preserve">  </v>
      </c>
      <c r="DC605" s="519"/>
      <c r="DD605" s="28">
        <v>0.79889376014228741</v>
      </c>
      <c r="DE605" s="28"/>
      <c r="DF605" s="24">
        <v>0.28746790254900728</v>
      </c>
      <c r="DG605" s="28">
        <v>9.6153846153846159E-2</v>
      </c>
      <c r="DH605" s="801" t="str">
        <f t="shared" si="470"/>
        <v xml:space="preserve">  </v>
      </c>
      <c r="DI605" s="335"/>
      <c r="DJ605" s="31">
        <f t="shared" si="493"/>
        <v>3.8532802938975088</v>
      </c>
      <c r="DK605" s="550">
        <f t="shared" si="494"/>
        <v>3.8749200926494698</v>
      </c>
      <c r="DL605" s="420"/>
      <c r="DM605" s="707"/>
      <c r="DN605" s="419"/>
      <c r="DO605" s="419"/>
      <c r="DP605" s="419"/>
    </row>
    <row r="606" spans="1:120" s="13" customFormat="1" ht="15" x14ac:dyDescent="0.25">
      <c r="A606" s="536" t="s">
        <v>2876</v>
      </c>
      <c r="B606" s="18" t="s">
        <v>1328</v>
      </c>
      <c r="C606" s="417" t="s">
        <v>584</v>
      </c>
      <c r="D606" s="417">
        <v>9</v>
      </c>
      <c r="E606" s="13" t="s">
        <v>2817</v>
      </c>
      <c r="F606" s="419">
        <v>1</v>
      </c>
      <c r="G606" s="420">
        <v>11452900</v>
      </c>
      <c r="H606" s="451" t="s">
        <v>2839</v>
      </c>
      <c r="K606" s="419" t="s">
        <v>1088</v>
      </c>
      <c r="L606" s="420" t="s">
        <v>1088</v>
      </c>
      <c r="N606" s="419"/>
      <c r="O606" s="419" t="s">
        <v>2815</v>
      </c>
      <c r="P606" s="117">
        <v>43501</v>
      </c>
      <c r="Q606" s="112">
        <v>0.65277777777777779</v>
      </c>
      <c r="R606" s="419" t="s">
        <v>2838</v>
      </c>
      <c r="S606" s="419" t="s">
        <v>2838</v>
      </c>
      <c r="T606" s="26">
        <v>124.7</v>
      </c>
      <c r="U606" s="26">
        <v>149.5</v>
      </c>
      <c r="V606" s="26">
        <v>24.799999999999997</v>
      </c>
      <c r="W606" s="26">
        <v>66</v>
      </c>
      <c r="X606" s="26">
        <v>375.75757575757569</v>
      </c>
      <c r="Y606" s="281"/>
      <c r="Z606" s="419" t="s">
        <v>2838</v>
      </c>
      <c r="AA606" s="419">
        <v>126.3</v>
      </c>
      <c r="AB606" s="13">
        <v>151.5</v>
      </c>
      <c r="AC606" s="13">
        <v>25.200000000000003</v>
      </c>
      <c r="AD606" s="13">
        <v>64</v>
      </c>
      <c r="AE606" s="26">
        <v>393.75000000000006</v>
      </c>
      <c r="AF606" s="281"/>
      <c r="AG606" s="419" t="s">
        <v>2838</v>
      </c>
      <c r="AH606" s="26">
        <v>124.9</v>
      </c>
      <c r="AI606" s="26">
        <v>148.9</v>
      </c>
      <c r="AJ606" s="26">
        <v>24</v>
      </c>
      <c r="AK606" s="26">
        <v>62</v>
      </c>
      <c r="AL606" s="26">
        <v>387.09677419354841</v>
      </c>
      <c r="AM606" s="429"/>
      <c r="AN606" s="6">
        <v>385.53478331704144</v>
      </c>
      <c r="AO606" s="6">
        <v>9.0973454454342537</v>
      </c>
      <c r="AP606" s="6">
        <v>2.3596691761928841</v>
      </c>
      <c r="AQ606" s="6">
        <v>3</v>
      </c>
      <c r="AR606" s="429"/>
      <c r="AS606" s="521"/>
      <c r="AT606" s="662" t="s">
        <v>178</v>
      </c>
      <c r="AU606" s="662" t="s">
        <v>178</v>
      </c>
      <c r="AV606" s="662" t="s">
        <v>178</v>
      </c>
      <c r="AW606" s="661" t="s">
        <v>2720</v>
      </c>
      <c r="AX606" s="661" t="s">
        <v>2720</v>
      </c>
      <c r="AY606" s="10"/>
      <c r="AZ606" s="334"/>
      <c r="BA606" s="662" t="s">
        <v>178</v>
      </c>
      <c r="BB606" s="662" t="s">
        <v>178</v>
      </c>
      <c r="BC606" s="662" t="s">
        <v>178</v>
      </c>
      <c r="BD606" s="661" t="s">
        <v>2720</v>
      </c>
      <c r="BE606" s="661" t="s">
        <v>2720</v>
      </c>
      <c r="BF606" s="720"/>
      <c r="BG606" s="718"/>
      <c r="BH606" s="852" t="s">
        <v>178</v>
      </c>
      <c r="BI606" s="67" t="s">
        <v>2838</v>
      </c>
      <c r="BJ606" s="227">
        <v>9.0396226571453493</v>
      </c>
      <c r="BK606" s="227">
        <v>1.4963667276257051</v>
      </c>
      <c r="BL606" s="227">
        <v>0.16221326035526573</v>
      </c>
      <c r="BM606" s="227">
        <v>0.44247814575972338</v>
      </c>
      <c r="BN606" s="31" t="str">
        <f t="shared" si="495"/>
        <v xml:space="preserve">  </v>
      </c>
      <c r="BO606" s="521"/>
      <c r="BP606" s="417" t="s">
        <v>2838</v>
      </c>
      <c r="BQ606" s="716">
        <v>7.4504357489948575E-2</v>
      </c>
      <c r="BR606" s="716"/>
      <c r="BS606" s="715">
        <v>1.8911335352926753E-3</v>
      </c>
      <c r="BT606" s="715">
        <v>7.7299031705096929E-3</v>
      </c>
      <c r="BU606" s="31" t="str">
        <f t="shared" si="482"/>
        <v xml:space="preserve">  </v>
      </c>
      <c r="BV606" s="521"/>
      <c r="BW606" s="31">
        <f t="shared" si="467"/>
        <v>0.82419764978858678</v>
      </c>
      <c r="BX606" s="336"/>
      <c r="BY606" s="33">
        <v>237.78483766114661</v>
      </c>
      <c r="BZ606" s="31"/>
      <c r="CA606" s="237"/>
      <c r="CB606" s="237"/>
      <c r="CC606" s="237"/>
      <c r="CD606" s="498"/>
      <c r="CE606" s="457">
        <v>89.349454151461131</v>
      </c>
      <c r="CF606" s="457"/>
      <c r="CG606" s="464"/>
      <c r="CH606" s="464"/>
      <c r="CI606" s="237"/>
      <c r="CJ606" s="611"/>
      <c r="CK606" s="28">
        <v>1.480752215220043</v>
      </c>
      <c r="CL606" s="227"/>
      <c r="CM606" s="227">
        <v>0.10889739435146184</v>
      </c>
      <c r="CN606" s="227">
        <v>0.29619170479055518</v>
      </c>
      <c r="CO606" s="31" t="str">
        <f t="shared" si="489"/>
        <v xml:space="preserve">  </v>
      </c>
      <c r="CP606" s="611"/>
      <c r="CQ606" s="28">
        <v>0.58304618474289194</v>
      </c>
      <c r="CR606" s="28"/>
      <c r="CS606" s="227">
        <v>8.7939030533746368E-2</v>
      </c>
      <c r="CT606" s="227">
        <v>0.23918672734587212</v>
      </c>
      <c r="CU606" s="31" t="str">
        <f t="shared" si="490"/>
        <v xml:space="preserve">  </v>
      </c>
      <c r="CV606" s="521"/>
      <c r="CW606" s="336">
        <f t="shared" si="491"/>
        <v>0.62272776926600215</v>
      </c>
      <c r="CX606" s="227">
        <v>7.6730821681019057</v>
      </c>
      <c r="CY606" s="227"/>
      <c r="CZ606" s="457">
        <v>0.73168531241059109</v>
      </c>
      <c r="DA606" s="457">
        <v>0.24473813020068522</v>
      </c>
      <c r="DB606" s="675" t="str">
        <f t="shared" si="492"/>
        <v xml:space="preserve">  </v>
      </c>
      <c r="DC606" s="519"/>
      <c r="DD606" s="28">
        <v>2.9702253553942861</v>
      </c>
      <c r="DE606" s="28"/>
      <c r="DF606" s="24">
        <v>0.28746790254900728</v>
      </c>
      <c r="DG606" s="28">
        <v>9.6153846153846159E-2</v>
      </c>
      <c r="DH606" s="801" t="str">
        <f t="shared" si="470"/>
        <v xml:space="preserve">  </v>
      </c>
      <c r="DI606" s="335"/>
      <c r="DJ606" s="31">
        <f t="shared" si="493"/>
        <v>3.2269013632552848</v>
      </c>
      <c r="DK606" s="550">
        <f t="shared" si="494"/>
        <v>3.3242792399820318</v>
      </c>
      <c r="DL606" s="420"/>
      <c r="DM606" s="707"/>
      <c r="DN606" s="419"/>
      <c r="DO606" s="419"/>
      <c r="DP606" s="419"/>
    </row>
    <row r="607" spans="1:120" s="610" customFormat="1" ht="15" x14ac:dyDescent="0.25">
      <c r="A607" s="587" t="s">
        <v>2877</v>
      </c>
      <c r="B607" s="455" t="s">
        <v>1329</v>
      </c>
      <c r="C607" s="422" t="s">
        <v>584</v>
      </c>
      <c r="D607" s="422">
        <v>9</v>
      </c>
      <c r="E607" s="610" t="s">
        <v>2817</v>
      </c>
      <c r="F607" s="423">
        <v>1</v>
      </c>
      <c r="G607" s="426">
        <v>11452800</v>
      </c>
      <c r="H607" s="452" t="s">
        <v>2841</v>
      </c>
      <c r="K607" s="423" t="s">
        <v>2786</v>
      </c>
      <c r="L607" s="426" t="s">
        <v>2786</v>
      </c>
      <c r="N607" s="423"/>
      <c r="O607" s="423" t="s">
        <v>2815</v>
      </c>
      <c r="P607" s="318">
        <v>43501</v>
      </c>
      <c r="Q607" s="319">
        <v>0.68055555555555547</v>
      </c>
      <c r="R607" s="423" t="s">
        <v>2840</v>
      </c>
      <c r="S607" s="423" t="s">
        <v>2840</v>
      </c>
      <c r="T607" s="613">
        <v>127.7</v>
      </c>
      <c r="U607" s="613">
        <v>145.19999999999999</v>
      </c>
      <c r="V607" s="613">
        <v>17.499999999999986</v>
      </c>
      <c r="W607" s="613">
        <v>72</v>
      </c>
      <c r="X607" s="613">
        <v>243.05555555555537</v>
      </c>
      <c r="Y607" s="352"/>
      <c r="Z607" s="423" t="s">
        <v>2840</v>
      </c>
      <c r="AA607" s="423">
        <v>126.4</v>
      </c>
      <c r="AB607" s="610">
        <v>143.9</v>
      </c>
      <c r="AC607" s="610">
        <v>17.5</v>
      </c>
      <c r="AD607" s="610">
        <v>70</v>
      </c>
      <c r="AE607" s="613">
        <v>249.99999999999997</v>
      </c>
      <c r="AF607" s="352"/>
      <c r="AG607" s="423" t="s">
        <v>2840</v>
      </c>
      <c r="AH607" s="613">
        <v>126.5</v>
      </c>
      <c r="AI607" s="613">
        <v>144.6</v>
      </c>
      <c r="AJ607" s="613">
        <v>18.099999999999994</v>
      </c>
      <c r="AK607" s="613">
        <v>74</v>
      </c>
      <c r="AL607" s="613">
        <v>244.59459459459453</v>
      </c>
      <c r="AM607" s="354"/>
      <c r="AN607" s="621">
        <v>245.88338338338326</v>
      </c>
      <c r="AO607" s="621">
        <v>3.6471988658524053</v>
      </c>
      <c r="AP607" s="621">
        <v>1.4833043273061135</v>
      </c>
      <c r="AQ607" s="621">
        <v>3</v>
      </c>
      <c r="AR607" s="354"/>
      <c r="AS607" s="609"/>
      <c r="AT607" s="736" t="s">
        <v>178</v>
      </c>
      <c r="AU607" s="736" t="s">
        <v>178</v>
      </c>
      <c r="AV607" s="736" t="s">
        <v>178</v>
      </c>
      <c r="AW607" s="737" t="s">
        <v>2720</v>
      </c>
      <c r="AX607" s="737" t="s">
        <v>2720</v>
      </c>
      <c r="AY607" s="435"/>
      <c r="AZ607" s="738"/>
      <c r="BA607" s="736" t="s">
        <v>178</v>
      </c>
      <c r="BB607" s="736" t="s">
        <v>178</v>
      </c>
      <c r="BC607" s="736" t="s">
        <v>178</v>
      </c>
      <c r="BD607" s="737" t="s">
        <v>2720</v>
      </c>
      <c r="BE607" s="737" t="s">
        <v>2720</v>
      </c>
      <c r="BF607" s="766"/>
      <c r="BG607" s="767"/>
      <c r="BH607" s="865" t="s">
        <v>178</v>
      </c>
      <c r="BI607" s="427" t="s">
        <v>2840</v>
      </c>
      <c r="BJ607" s="459">
        <v>8.3400226286450199</v>
      </c>
      <c r="BK607" s="459"/>
      <c r="BL607" s="459">
        <v>0.16221326035526573</v>
      </c>
      <c r="BM607" s="459">
        <v>0.44247814575972338</v>
      </c>
      <c r="BN607" s="321" t="str">
        <f t="shared" si="495"/>
        <v xml:space="preserve">  </v>
      </c>
      <c r="BO607" s="609"/>
      <c r="BP607" s="422" t="s">
        <v>2840</v>
      </c>
      <c r="BQ607" s="734">
        <v>8.050619438262499E-2</v>
      </c>
      <c r="BR607" s="734"/>
      <c r="BS607" s="509">
        <v>1.8911335352926753E-3</v>
      </c>
      <c r="BT607" s="509">
        <v>7.7299031705096929E-3</v>
      </c>
      <c r="BU607" s="321" t="str">
        <f t="shared" si="482"/>
        <v xml:space="preserve">  </v>
      </c>
      <c r="BV607" s="609"/>
      <c r="BW607" s="321">
        <f t="shared" si="467"/>
        <v>0.96529947180376652</v>
      </c>
      <c r="BX607" s="769"/>
      <c r="BY607" s="322">
        <v>193.68674876064759</v>
      </c>
      <c r="BZ607" s="321"/>
      <c r="CA607" s="320"/>
      <c r="CB607" s="320"/>
      <c r="CC607" s="320"/>
      <c r="CD607" s="502"/>
      <c r="CE607" s="458">
        <v>47.076640323768473</v>
      </c>
      <c r="CF607" s="458"/>
      <c r="CG607" s="583"/>
      <c r="CH607" s="583"/>
      <c r="CI607" s="320"/>
      <c r="CJ607" s="612"/>
      <c r="CK607" s="483">
        <v>1.297009239608798</v>
      </c>
      <c r="CL607" s="459"/>
      <c r="CM607" s="459">
        <v>0.10889739435146184</v>
      </c>
      <c r="CN607" s="459">
        <v>0.29619170479055518</v>
      </c>
      <c r="CO607" s="31" t="str">
        <f t="shared" si="489"/>
        <v xml:space="preserve">  </v>
      </c>
      <c r="CP607" s="612"/>
      <c r="CQ607" s="483">
        <v>0.32425230990219922</v>
      </c>
      <c r="CR607" s="483"/>
      <c r="CS607" s="227">
        <v>8.7939030533746368E-2</v>
      </c>
      <c r="CT607" s="227">
        <v>0.23918672734587212</v>
      </c>
      <c r="CU607" s="31" t="str">
        <f t="shared" si="490"/>
        <v xml:space="preserve">  </v>
      </c>
      <c r="CV607" s="609"/>
      <c r="CW607" s="769">
        <f t="shared" si="491"/>
        <v>0.66964273390308393</v>
      </c>
      <c r="CX607" s="459">
        <v>7.2774098507888967</v>
      </c>
      <c r="CY607" s="459"/>
      <c r="CZ607" s="458">
        <v>0.73168531241059109</v>
      </c>
      <c r="DA607" s="458">
        <v>0.24473813020068522</v>
      </c>
      <c r="DB607" s="935" t="str">
        <f t="shared" si="492"/>
        <v xml:space="preserve">  </v>
      </c>
      <c r="DC607" s="589"/>
      <c r="DD607" s="483">
        <v>1.7800151121524188</v>
      </c>
      <c r="DE607" s="483"/>
      <c r="DF607" s="620">
        <v>0.28746790254900728</v>
      </c>
      <c r="DG607" s="483">
        <v>9.6153846153846159E-2</v>
      </c>
      <c r="DH607" s="979" t="str">
        <f t="shared" si="470"/>
        <v xml:space="preserve">  </v>
      </c>
      <c r="DI607" s="946"/>
      <c r="DJ607" s="321">
        <f t="shared" si="493"/>
        <v>3.7573091072854483</v>
      </c>
      <c r="DK607" s="960">
        <f t="shared" si="494"/>
        <v>3.7811005626366012</v>
      </c>
      <c r="DL607" s="426"/>
      <c r="DM607" s="708"/>
      <c r="DN607" s="423"/>
      <c r="DO607" s="423"/>
      <c r="DP607" s="423"/>
    </row>
    <row r="608" spans="1:120" s="13" customFormat="1" ht="15" x14ac:dyDescent="0.25">
      <c r="A608" s="536" t="s">
        <v>2878</v>
      </c>
      <c r="B608" s="18" t="s">
        <v>1330</v>
      </c>
      <c r="C608" s="417" t="s">
        <v>584</v>
      </c>
      <c r="D608" s="417">
        <v>9</v>
      </c>
      <c r="E608" s="13" t="s">
        <v>2817</v>
      </c>
      <c r="F608" s="419">
        <v>1</v>
      </c>
      <c r="G608" s="420">
        <v>11451800</v>
      </c>
      <c r="H608" s="451" t="s">
        <v>2843</v>
      </c>
      <c r="K608" s="419" t="s">
        <v>1655</v>
      </c>
      <c r="L608" s="18" t="s">
        <v>1656</v>
      </c>
      <c r="N608" s="419"/>
      <c r="O608" s="419" t="s">
        <v>2815</v>
      </c>
      <c r="P608" s="117">
        <v>43508</v>
      </c>
      <c r="Q608" s="112">
        <v>0.4375</v>
      </c>
      <c r="R608" s="419" t="s">
        <v>2842</v>
      </c>
      <c r="S608" s="419" t="s">
        <v>2842</v>
      </c>
      <c r="T608" s="13">
        <v>126</v>
      </c>
      <c r="U608" s="13">
        <v>371</v>
      </c>
      <c r="V608" s="13">
        <v>245</v>
      </c>
      <c r="W608" s="13">
        <v>60</v>
      </c>
      <c r="X608" s="6">
        <v>4083.3333333333335</v>
      </c>
      <c r="Y608" s="281"/>
      <c r="Z608" s="419" t="s">
        <v>2842</v>
      </c>
      <c r="AA608" s="13">
        <v>124.8</v>
      </c>
      <c r="AB608" s="13">
        <v>335.3</v>
      </c>
      <c r="AC608" s="13">
        <v>210.5</v>
      </c>
      <c r="AD608" s="13">
        <v>48</v>
      </c>
      <c r="AE608" s="6">
        <v>4385.416666666667</v>
      </c>
      <c r="AF608" s="281"/>
      <c r="AG608" s="419" t="s">
        <v>2842</v>
      </c>
      <c r="AH608" s="13">
        <v>125.4</v>
      </c>
      <c r="AI608" s="13">
        <v>360.09999999999997</v>
      </c>
      <c r="AJ608" s="13">
        <v>234.69999999999996</v>
      </c>
      <c r="AK608" s="13">
        <v>48</v>
      </c>
      <c r="AL608" s="26">
        <v>4889.5833333333321</v>
      </c>
      <c r="AM608" s="429"/>
      <c r="AN608" s="6">
        <v>4452.7777777777774</v>
      </c>
      <c r="AO608" s="6">
        <v>407.32407870465011</v>
      </c>
      <c r="AP608" s="6">
        <v>9.1476399459559605</v>
      </c>
      <c r="AQ608" s="6">
        <v>3</v>
      </c>
      <c r="AR608" s="429"/>
      <c r="AS608" s="521"/>
      <c r="AT608" s="662" t="s">
        <v>178</v>
      </c>
      <c r="AU608" s="662" t="s">
        <v>178</v>
      </c>
      <c r="AV608" s="662" t="s">
        <v>178</v>
      </c>
      <c r="AW608" s="661" t="s">
        <v>2720</v>
      </c>
      <c r="AX608" s="661" t="s">
        <v>2720</v>
      </c>
      <c r="AY608" s="10"/>
      <c r="AZ608" s="334"/>
      <c r="BA608" s="662" t="s">
        <v>178</v>
      </c>
      <c r="BB608" s="662" t="s">
        <v>178</v>
      </c>
      <c r="BC608" s="662" t="s">
        <v>178</v>
      </c>
      <c r="BD608" s="661" t="s">
        <v>2720</v>
      </c>
      <c r="BE608" s="661" t="s">
        <v>2720</v>
      </c>
      <c r="BF608" s="720"/>
      <c r="BG608" s="718"/>
      <c r="BH608" s="852" t="s">
        <v>178</v>
      </c>
      <c r="BI608" s="67" t="s">
        <v>2842</v>
      </c>
      <c r="BJ608" s="227">
        <v>24.710663295552749</v>
      </c>
      <c r="BK608" s="227"/>
      <c r="BL608" s="227">
        <v>0.16221326035526573</v>
      </c>
      <c r="BM608" s="227">
        <v>0.44247814575972338</v>
      </c>
      <c r="BN608" s="31" t="str">
        <f t="shared" si="495"/>
        <v xml:space="preserve">  </v>
      </c>
      <c r="BO608" s="521"/>
      <c r="BP608" s="199" t="s">
        <v>2842</v>
      </c>
      <c r="BQ608" s="716">
        <v>6.196345094287703E-2</v>
      </c>
      <c r="BR608" s="716"/>
      <c r="BS608" s="715">
        <v>1.9023839597636237E-3</v>
      </c>
      <c r="BT608" s="715">
        <v>7.776821724279479E-3</v>
      </c>
      <c r="BU608" s="31" t="str">
        <f t="shared" si="482"/>
        <v xml:space="preserve">  </v>
      </c>
      <c r="BV608" s="521"/>
      <c r="BW608" s="31">
        <f t="shared" si="467"/>
        <v>0.25075591942539549</v>
      </c>
      <c r="BX608" s="336"/>
      <c r="BY608" s="33">
        <v>609.46955722631355</v>
      </c>
      <c r="BZ608" s="31"/>
      <c r="CA608" s="237"/>
      <c r="CB608" s="237"/>
      <c r="CC608" s="237"/>
      <c r="CD608" s="498"/>
      <c r="CE608" s="457">
        <v>2488.6673586741135</v>
      </c>
      <c r="CF608" s="457"/>
      <c r="CG608" s="464"/>
      <c r="CH608" s="464"/>
      <c r="CI608" s="237"/>
      <c r="CJ608" s="611"/>
      <c r="CK608" s="28">
        <v>1.1774748963859434</v>
      </c>
      <c r="CL608" s="227"/>
      <c r="CM608" s="227">
        <v>0.10889739435146184</v>
      </c>
      <c r="CN608" s="227">
        <v>0.29619170479055518</v>
      </c>
      <c r="CO608" s="31" t="str">
        <f t="shared" si="489"/>
        <v xml:space="preserve">  </v>
      </c>
      <c r="CP608" s="611"/>
      <c r="CQ608" s="28">
        <v>5.163718035192522</v>
      </c>
      <c r="CR608" s="28"/>
      <c r="CS608" s="227">
        <v>8.7939030533746368E-2</v>
      </c>
      <c r="CT608" s="227">
        <v>0.23918672734587212</v>
      </c>
      <c r="CU608" s="31" t="str">
        <f t="shared" si="490"/>
        <v xml:space="preserve">  </v>
      </c>
      <c r="CV608" s="521"/>
      <c r="CW608" s="336">
        <f t="shared" si="491"/>
        <v>0.19319667117494979</v>
      </c>
      <c r="CX608" s="227">
        <v>5.165753242296498</v>
      </c>
      <c r="CY608" s="227"/>
      <c r="CZ608" s="227">
        <v>0.53129381329189462</v>
      </c>
      <c r="DA608" s="227">
        <v>0.17771007870017769</v>
      </c>
      <c r="DB608" s="675" t="str">
        <f t="shared" si="492"/>
        <v xml:space="preserve">  </v>
      </c>
      <c r="DC608" s="519"/>
      <c r="DD608" s="28">
        <v>25.258380957645581</v>
      </c>
      <c r="DE608" s="28"/>
      <c r="DF608" s="28">
        <v>0.99183238415012942</v>
      </c>
      <c r="DG608" s="28">
        <v>0.33175355450236971</v>
      </c>
      <c r="DH608" s="801" t="str">
        <f t="shared" si="470"/>
        <v xml:space="preserve">  </v>
      </c>
      <c r="DI608" s="335"/>
      <c r="DJ608" s="31">
        <f t="shared" si="493"/>
        <v>0.84758183260305253</v>
      </c>
      <c r="DK608" s="550">
        <f t="shared" si="494"/>
        <v>1.0149360005711041</v>
      </c>
      <c r="DL608" s="420"/>
      <c r="DM608" s="707"/>
      <c r="DN608" s="419"/>
      <c r="DO608" s="419"/>
      <c r="DP608" s="419"/>
    </row>
    <row r="609" spans="1:120" s="13" customFormat="1" ht="15" x14ac:dyDescent="0.25">
      <c r="A609" s="536" t="s">
        <v>2879</v>
      </c>
      <c r="B609" s="18" t="s">
        <v>1331</v>
      </c>
      <c r="C609" s="417" t="s">
        <v>584</v>
      </c>
      <c r="D609" s="417">
        <v>9</v>
      </c>
      <c r="E609" s="13" t="s">
        <v>2817</v>
      </c>
      <c r="F609" s="419">
        <v>1</v>
      </c>
      <c r="G609" s="420">
        <v>11451800</v>
      </c>
      <c r="H609" s="451" t="s">
        <v>2845</v>
      </c>
      <c r="K609" s="419" t="s">
        <v>1655</v>
      </c>
      <c r="L609" s="18" t="s">
        <v>1656</v>
      </c>
      <c r="N609" s="419"/>
      <c r="O609" s="419" t="s">
        <v>2815</v>
      </c>
      <c r="P609" s="117">
        <v>43509</v>
      </c>
      <c r="Q609" s="112">
        <v>0.71527777777777779</v>
      </c>
      <c r="R609" s="419" t="s">
        <v>2844</v>
      </c>
      <c r="S609" s="419" t="s">
        <v>2844</v>
      </c>
      <c r="T609" s="13">
        <v>125</v>
      </c>
      <c r="U609" s="13">
        <v>170.1</v>
      </c>
      <c r="V609" s="13">
        <v>45.099999999999994</v>
      </c>
      <c r="W609" s="13">
        <v>18</v>
      </c>
      <c r="X609" s="6">
        <v>2505.5555555555552</v>
      </c>
      <c r="Y609" s="281"/>
      <c r="Z609" s="419" t="s">
        <v>2844</v>
      </c>
      <c r="AA609" s="13">
        <v>125.5</v>
      </c>
      <c r="AB609" s="13">
        <v>170.3</v>
      </c>
      <c r="AC609" s="13">
        <v>44.800000000000011</v>
      </c>
      <c r="AD609" s="13">
        <v>16</v>
      </c>
      <c r="AE609" s="6">
        <v>2800.0000000000005</v>
      </c>
      <c r="AF609" s="281"/>
      <c r="AG609" s="419" t="s">
        <v>2844</v>
      </c>
      <c r="AH609" s="13">
        <v>126.3</v>
      </c>
      <c r="AI609" s="13">
        <v>192</v>
      </c>
      <c r="AJ609" s="13">
        <v>65.7</v>
      </c>
      <c r="AK609" s="13">
        <v>32</v>
      </c>
      <c r="AL609" s="26">
        <v>2053.125</v>
      </c>
      <c r="AM609" s="429"/>
      <c r="AN609" s="6">
        <v>2452.8935185185187</v>
      </c>
      <c r="AO609" s="6">
        <v>376.21208648170506</v>
      </c>
      <c r="AP609" s="6">
        <v>15.337481372160294</v>
      </c>
      <c r="AQ609" s="6">
        <v>3</v>
      </c>
      <c r="AR609" s="429"/>
      <c r="AS609" s="521"/>
      <c r="AT609" s="662" t="s">
        <v>178</v>
      </c>
      <c r="AU609" s="662" t="s">
        <v>178</v>
      </c>
      <c r="AV609" s="662" t="s">
        <v>178</v>
      </c>
      <c r="AW609" s="661" t="s">
        <v>2720</v>
      </c>
      <c r="AX609" s="661" t="s">
        <v>2720</v>
      </c>
      <c r="AY609" s="10"/>
      <c r="AZ609" s="334"/>
      <c r="BA609" s="662" t="s">
        <v>178</v>
      </c>
      <c r="BB609" s="662" t="s">
        <v>178</v>
      </c>
      <c r="BC609" s="662" t="s">
        <v>178</v>
      </c>
      <c r="BD609" s="661" t="s">
        <v>2720</v>
      </c>
      <c r="BE609" s="661" t="s">
        <v>2720</v>
      </c>
      <c r="BF609" s="720"/>
      <c r="BG609" s="718"/>
      <c r="BH609" s="852" t="s">
        <v>178</v>
      </c>
      <c r="BI609" s="67" t="s">
        <v>2844</v>
      </c>
      <c r="BJ609" s="227">
        <v>19.584149753375332</v>
      </c>
      <c r="BK609" s="227"/>
      <c r="BL609" s="227">
        <v>0.16221326035526573</v>
      </c>
      <c r="BM609" s="227">
        <v>0.44247814575972338</v>
      </c>
      <c r="BN609" s="31" t="str">
        <f t="shared" si="495"/>
        <v xml:space="preserve">  </v>
      </c>
      <c r="BO609" s="521"/>
      <c r="BP609" s="199" t="s">
        <v>2844</v>
      </c>
      <c r="BQ609" s="716">
        <v>3.6329306083021845E-2</v>
      </c>
      <c r="BR609" s="716"/>
      <c r="BS609" s="715">
        <v>1.9023839597636237E-3</v>
      </c>
      <c r="BT609" s="715">
        <v>7.776821724279479E-3</v>
      </c>
      <c r="BU609" s="31" t="str">
        <f t="shared" si="482"/>
        <v xml:space="preserve">  </v>
      </c>
      <c r="BV609" s="521"/>
      <c r="BW609" s="31">
        <f t="shared" si="467"/>
        <v>0.18550361665183079</v>
      </c>
      <c r="BX609" s="336"/>
      <c r="BY609" s="33">
        <v>313.87714808360141</v>
      </c>
      <c r="BZ609" s="31"/>
      <c r="CA609" s="237"/>
      <c r="CB609" s="237"/>
      <c r="CC609" s="237"/>
      <c r="CD609" s="498"/>
      <c r="CE609" s="457">
        <v>786.43663214280116</v>
      </c>
      <c r="CF609" s="457"/>
      <c r="CG609" s="464"/>
      <c r="CH609" s="464"/>
      <c r="CI609" s="237"/>
      <c r="CJ609" s="611"/>
      <c r="CK609" s="28">
        <v>1.0477402763714809</v>
      </c>
      <c r="CL609" s="227"/>
      <c r="CM609" s="227">
        <v>0.10889739435146184</v>
      </c>
      <c r="CN609" s="227">
        <v>0.29619170479055518</v>
      </c>
      <c r="CO609" s="31" t="str">
        <f t="shared" si="489"/>
        <v xml:space="preserve">  </v>
      </c>
      <c r="CP609" s="611"/>
      <c r="CQ609" s="28">
        <v>2.9336727738401471</v>
      </c>
      <c r="CR609" s="28"/>
      <c r="CS609" s="227">
        <v>8.7939030533746368E-2</v>
      </c>
      <c r="CT609" s="227">
        <v>0.23918672734587212</v>
      </c>
      <c r="CU609" s="31" t="str">
        <f t="shared" si="490"/>
        <v xml:space="preserve">  </v>
      </c>
      <c r="CV609" s="521"/>
      <c r="CW609" s="336">
        <f t="shared" si="491"/>
        <v>0.33380584816974779</v>
      </c>
      <c r="CX609" s="227">
        <v>4.4339261958845393</v>
      </c>
      <c r="CY609" s="227"/>
      <c r="CZ609" s="227">
        <v>0.53129381329189462</v>
      </c>
      <c r="DA609" s="227">
        <v>0.17771007870017769</v>
      </c>
      <c r="DB609" s="675" t="str">
        <f>IF(CX609&lt;DA609,"&lt;MDL",IF(CX609&lt;DA608,"E, &lt;RL",IF(CX609&gt;DA608,"  ",)))</f>
        <v xml:space="preserve">  </v>
      </c>
      <c r="DC609" s="519"/>
      <c r="DD609" s="28">
        <v>9.1034047209254449</v>
      </c>
      <c r="DE609" s="28"/>
      <c r="DF609" s="28">
        <v>0.99183238415012942</v>
      </c>
      <c r="DG609" s="28">
        <v>0.33175355450236971</v>
      </c>
      <c r="DH609" s="801" t="str">
        <f t="shared" si="470"/>
        <v xml:space="preserve">  </v>
      </c>
      <c r="DI609" s="335"/>
      <c r="DJ609" s="31">
        <f t="shared" si="493"/>
        <v>1.4126310956232977</v>
      </c>
      <c r="DK609" s="550">
        <f t="shared" si="494"/>
        <v>1.1575509518321176</v>
      </c>
      <c r="DL609" s="420"/>
      <c r="DM609" s="707"/>
      <c r="DN609" s="419"/>
      <c r="DO609" s="419"/>
      <c r="DP609" s="419"/>
    </row>
    <row r="610" spans="1:120" s="13" customFormat="1" ht="15" x14ac:dyDescent="0.25">
      <c r="A610" s="536" t="s">
        <v>2880</v>
      </c>
      <c r="B610" s="18" t="s">
        <v>1332</v>
      </c>
      <c r="C610" s="417" t="s">
        <v>584</v>
      </c>
      <c r="D610" s="417">
        <v>9</v>
      </c>
      <c r="E610" s="13" t="s">
        <v>2817</v>
      </c>
      <c r="F610" s="419">
        <v>1</v>
      </c>
      <c r="G610" s="420">
        <v>11451800</v>
      </c>
      <c r="H610" s="451" t="s">
        <v>2847</v>
      </c>
      <c r="K610" s="419" t="s">
        <v>1655</v>
      </c>
      <c r="L610" s="18" t="s">
        <v>1656</v>
      </c>
      <c r="N610" s="419"/>
      <c r="O610" s="419" t="s">
        <v>2815</v>
      </c>
      <c r="P610" s="117">
        <v>43510</v>
      </c>
      <c r="Q610" s="112">
        <v>0.625</v>
      </c>
      <c r="R610" s="419" t="s">
        <v>2846</v>
      </c>
      <c r="S610" s="419" t="s">
        <v>2846</v>
      </c>
      <c r="T610" s="13">
        <v>125.6</v>
      </c>
      <c r="U610" s="13">
        <v>202.1</v>
      </c>
      <c r="V610" s="13">
        <v>76.5</v>
      </c>
      <c r="W610" s="13">
        <v>28</v>
      </c>
      <c r="X610" s="6">
        <v>2732.1428571428569</v>
      </c>
      <c r="Y610" s="281"/>
      <c r="Z610" s="419" t="s">
        <v>2846</v>
      </c>
      <c r="AA610" s="13">
        <v>126.5</v>
      </c>
      <c r="AB610" s="13">
        <v>194.1</v>
      </c>
      <c r="AC610" s="13">
        <v>67.599999999999994</v>
      </c>
      <c r="AD610" s="13">
        <v>28</v>
      </c>
      <c r="AE610" s="6">
        <v>2414.2857142857142</v>
      </c>
      <c r="AF610" s="281"/>
      <c r="AG610" s="419" t="s">
        <v>2846</v>
      </c>
      <c r="AH610" s="13">
        <v>125.4</v>
      </c>
      <c r="AI610" s="13">
        <v>197.6</v>
      </c>
      <c r="AJ610" s="13">
        <v>72.199999999999989</v>
      </c>
      <c r="AK610" s="13">
        <v>28</v>
      </c>
      <c r="AL610" s="26">
        <v>2578.571428571428</v>
      </c>
      <c r="AM610" s="429"/>
      <c r="AN610" s="6">
        <v>2574.9999999999995</v>
      </c>
      <c r="AO610" s="6">
        <v>158.95866488762766</v>
      </c>
      <c r="AP610" s="6">
        <v>6.173152034470978</v>
      </c>
      <c r="AQ610" s="6">
        <v>3</v>
      </c>
      <c r="AR610" s="429"/>
      <c r="AS610" s="521"/>
      <c r="AT610" s="662" t="s">
        <v>178</v>
      </c>
      <c r="AU610" s="662" t="s">
        <v>178</v>
      </c>
      <c r="AV610" s="662" t="s">
        <v>178</v>
      </c>
      <c r="AW610" s="661" t="s">
        <v>2720</v>
      </c>
      <c r="AX610" s="661" t="s">
        <v>2720</v>
      </c>
      <c r="AY610" s="10"/>
      <c r="AZ610" s="334"/>
      <c r="BA610" s="662" t="s">
        <v>178</v>
      </c>
      <c r="BB610" s="662" t="s">
        <v>178</v>
      </c>
      <c r="BC610" s="662" t="s">
        <v>178</v>
      </c>
      <c r="BD610" s="661" t="s">
        <v>2720</v>
      </c>
      <c r="BE610" s="661" t="s">
        <v>2720</v>
      </c>
      <c r="BF610" s="720"/>
      <c r="BG610" s="718"/>
      <c r="BH610" s="852" t="s">
        <v>178</v>
      </c>
      <c r="BI610" s="67" t="s">
        <v>2846</v>
      </c>
      <c r="BJ610" s="227">
        <v>12.630902803447045</v>
      </c>
      <c r="BK610" s="227"/>
      <c r="BL610" s="227">
        <v>0.16221326035526573</v>
      </c>
      <c r="BM610" s="227">
        <v>0.44247814575972338</v>
      </c>
      <c r="BN610" s="31" t="str">
        <f t="shared" si="495"/>
        <v xml:space="preserve">  </v>
      </c>
      <c r="BO610" s="521"/>
      <c r="BP610" s="199" t="s">
        <v>2846</v>
      </c>
      <c r="BQ610" s="716">
        <v>3.5323834955114368E-2</v>
      </c>
      <c r="BR610" s="716"/>
      <c r="BS610" s="715">
        <v>1.9023839597636237E-3</v>
      </c>
      <c r="BT610" s="715">
        <v>7.776821724279479E-3</v>
      </c>
      <c r="BU610" s="31" t="str">
        <f t="shared" si="482"/>
        <v xml:space="preserve">  </v>
      </c>
      <c r="BV610" s="521"/>
      <c r="BW610" s="31">
        <f t="shared" si="467"/>
        <v>0.27966199649224038</v>
      </c>
      <c r="BX610" s="336"/>
      <c r="BY610" s="33">
        <v>825.83383441140563</v>
      </c>
      <c r="BZ610" s="31"/>
      <c r="CA610" s="237"/>
      <c r="CB610" s="237"/>
      <c r="CC610" s="237"/>
      <c r="CD610" s="498"/>
      <c r="CE610" s="457">
        <v>2256.2960118740189</v>
      </c>
      <c r="CF610" s="457"/>
      <c r="CG610" s="464"/>
      <c r="CH610" s="464"/>
      <c r="CI610" s="237"/>
      <c r="CJ610" s="611"/>
      <c r="CK610" s="28">
        <v>0.92805232129996318</v>
      </c>
      <c r="CL610" s="227">
        <v>3.760559333776986E-2</v>
      </c>
      <c r="CM610" s="227">
        <v>0.10889739435146184</v>
      </c>
      <c r="CN610" s="227">
        <v>0.29619170479055518</v>
      </c>
      <c r="CO610" s="31" t="str">
        <f t="shared" si="489"/>
        <v xml:space="preserve">  </v>
      </c>
      <c r="CP610" s="611"/>
      <c r="CQ610" s="28">
        <v>2.2405834614241966</v>
      </c>
      <c r="CR610" s="28">
        <v>9.0790646772615835E-2</v>
      </c>
      <c r="CS610" s="227">
        <v>8.7939030533746368E-2</v>
      </c>
      <c r="CT610" s="227">
        <v>0.23918672734587212</v>
      </c>
      <c r="CU610" s="31" t="str">
        <f t="shared" si="490"/>
        <v xml:space="preserve">  </v>
      </c>
      <c r="CV610" s="521"/>
      <c r="CW610" s="336">
        <f t="shared" si="491"/>
        <v>0.11237760946927193</v>
      </c>
      <c r="CX610" s="227">
        <v>4.8995187493967789</v>
      </c>
      <c r="CY610" s="227"/>
      <c r="CZ610" s="227">
        <v>0.53129381329189462</v>
      </c>
      <c r="DA610" s="227">
        <v>0.17771007870017769</v>
      </c>
      <c r="DB610" s="675" t="str">
        <f t="shared" si="492"/>
        <v xml:space="preserve">  </v>
      </c>
      <c r="DC610" s="519"/>
      <c r="DD610" s="28">
        <v>12.633759060944548</v>
      </c>
      <c r="DE610" s="28"/>
      <c r="DF610" s="28">
        <v>0.99183238415012942</v>
      </c>
      <c r="DG610" s="28">
        <v>0.33175355450236971</v>
      </c>
      <c r="DH610" s="801" t="str">
        <f t="shared" si="470"/>
        <v xml:space="preserve">  </v>
      </c>
      <c r="DI610" s="335"/>
      <c r="DJ610" s="31">
        <f t="shared" si="493"/>
        <v>0.59328142602546674</v>
      </c>
      <c r="DK610" s="550">
        <f t="shared" si="494"/>
        <v>0.55993358116390446</v>
      </c>
      <c r="DL610" s="420"/>
      <c r="DM610" s="707"/>
      <c r="DN610" s="419"/>
      <c r="DO610" s="419"/>
      <c r="DP610" s="419"/>
    </row>
    <row r="611" spans="1:120" s="13" customFormat="1" ht="15" x14ac:dyDescent="0.25">
      <c r="A611" s="536" t="s">
        <v>2881</v>
      </c>
      <c r="B611" s="18" t="s">
        <v>1333</v>
      </c>
      <c r="C611" s="417" t="s">
        <v>584</v>
      </c>
      <c r="D611" s="417">
        <v>9</v>
      </c>
      <c r="E611" s="13" t="s">
        <v>2817</v>
      </c>
      <c r="F611" s="419">
        <v>1</v>
      </c>
      <c r="G611" s="420">
        <v>11452500</v>
      </c>
      <c r="H611" s="451" t="s">
        <v>2849</v>
      </c>
      <c r="K611" s="419" t="s">
        <v>1737</v>
      </c>
      <c r="L611" s="18" t="s">
        <v>2674</v>
      </c>
      <c r="N611" s="419"/>
      <c r="O611" s="419" t="s">
        <v>2815</v>
      </c>
      <c r="P611" s="117">
        <v>43509</v>
      </c>
      <c r="Q611" s="112">
        <v>0.625</v>
      </c>
      <c r="R611" s="419" t="s">
        <v>2848</v>
      </c>
      <c r="S611" s="419" t="s">
        <v>2848</v>
      </c>
      <c r="T611" s="13">
        <v>124.2</v>
      </c>
      <c r="U611" s="13">
        <v>213.60000000000002</v>
      </c>
      <c r="V611" s="13">
        <v>89.40000000000002</v>
      </c>
      <c r="W611" s="13">
        <v>30</v>
      </c>
      <c r="X611" s="6">
        <v>2980.0000000000009</v>
      </c>
      <c r="Y611" s="281"/>
      <c r="Z611" s="419" t="s">
        <v>2848</v>
      </c>
      <c r="AA611" s="13">
        <v>128.69999999999999</v>
      </c>
      <c r="AB611" s="13">
        <v>210.29999999999998</v>
      </c>
      <c r="AC611" s="13">
        <v>81.599999999999994</v>
      </c>
      <c r="AD611" s="13">
        <v>22</v>
      </c>
      <c r="AE611" s="6">
        <v>3709.090909090909</v>
      </c>
      <c r="AF611" s="281"/>
      <c r="AG611" s="419" t="s">
        <v>2848</v>
      </c>
      <c r="AH611" s="13">
        <v>126.1</v>
      </c>
      <c r="AI611" s="13">
        <v>192.5</v>
      </c>
      <c r="AJ611" s="13">
        <v>66.400000000000006</v>
      </c>
      <c r="AK611" s="13">
        <v>18</v>
      </c>
      <c r="AL611" s="26">
        <v>3688.8888888888896</v>
      </c>
      <c r="AM611" s="429"/>
      <c r="AN611" s="6">
        <v>3459.3265993265995</v>
      </c>
      <c r="AO611" s="6">
        <v>415.23188945643631</v>
      </c>
      <c r="AP611" s="6">
        <v>12.003257788300946</v>
      </c>
      <c r="AQ611" s="6">
        <v>3</v>
      </c>
      <c r="AR611" s="429"/>
      <c r="AS611" s="521"/>
      <c r="AT611" s="662" t="s">
        <v>178</v>
      </c>
      <c r="AU611" s="662" t="s">
        <v>178</v>
      </c>
      <c r="AV611" s="662" t="s">
        <v>178</v>
      </c>
      <c r="AW611" s="661" t="s">
        <v>2720</v>
      </c>
      <c r="AX611" s="661" t="s">
        <v>2720</v>
      </c>
      <c r="AY611" s="10"/>
      <c r="AZ611" s="334"/>
      <c r="BA611" s="662" t="s">
        <v>178</v>
      </c>
      <c r="BB611" s="662" t="s">
        <v>178</v>
      </c>
      <c r="BC611" s="662" t="s">
        <v>178</v>
      </c>
      <c r="BD611" s="661" t="s">
        <v>2720</v>
      </c>
      <c r="BE611" s="661" t="s">
        <v>2720</v>
      </c>
      <c r="BF611" s="720"/>
      <c r="BG611" s="718"/>
      <c r="BH611" s="852" t="s">
        <v>178</v>
      </c>
      <c r="BI611" s="67" t="s">
        <v>2848</v>
      </c>
      <c r="BJ611" s="227">
        <v>6.054662535543943</v>
      </c>
      <c r="BK611" s="227"/>
      <c r="BL611" s="227">
        <v>0.16221326035526573</v>
      </c>
      <c r="BM611" s="227">
        <v>0.44247814575972338</v>
      </c>
      <c r="BN611" s="31" t="str">
        <f t="shared" si="495"/>
        <v xml:space="preserve">  </v>
      </c>
      <c r="BO611" s="521"/>
      <c r="BP611" s="199" t="s">
        <v>2848</v>
      </c>
      <c r="BQ611" s="716">
        <v>4.2842906982684628E-2</v>
      </c>
      <c r="BR611" s="716"/>
      <c r="BS611" s="715">
        <v>1.9023839597636237E-3</v>
      </c>
      <c r="BT611" s="715">
        <v>7.776821724279479E-3</v>
      </c>
      <c r="BU611" s="31" t="str">
        <f t="shared" si="482"/>
        <v xml:space="preserve">  </v>
      </c>
      <c r="BV611" s="521"/>
      <c r="BW611" s="31">
        <f t="shared" si="467"/>
        <v>0.70760189740014434</v>
      </c>
      <c r="BX611" s="336"/>
      <c r="BY611" s="33">
        <v>129.04493490021321</v>
      </c>
      <c r="BZ611" s="31"/>
      <c r="CA611" s="237"/>
      <c r="CB611" s="237"/>
      <c r="CC611" s="237"/>
      <c r="CD611" s="498"/>
      <c r="CE611" s="457">
        <v>384.55390600263542</v>
      </c>
      <c r="CF611" s="457"/>
      <c r="CG611" s="464"/>
      <c r="CH611" s="464"/>
      <c r="CI611" s="237"/>
      <c r="CJ611" s="611"/>
      <c r="CK611" s="28">
        <v>0.65311408891575318</v>
      </c>
      <c r="CL611" s="227"/>
      <c r="CM611" s="227">
        <v>0.10889739435146184</v>
      </c>
      <c r="CN611" s="227">
        <v>0.29619170479055518</v>
      </c>
      <c r="CO611" s="31" t="str">
        <f t="shared" si="489"/>
        <v xml:space="preserve">  </v>
      </c>
      <c r="CP611" s="611"/>
      <c r="CQ611" s="28">
        <v>2.4224595297966118</v>
      </c>
      <c r="CR611" s="28"/>
      <c r="CS611" s="227">
        <v>8.7939030533746368E-2</v>
      </c>
      <c r="CT611" s="227">
        <v>0.23918672734587212</v>
      </c>
      <c r="CU611" s="31" t="str">
        <f t="shared" si="490"/>
        <v xml:space="preserve">  </v>
      </c>
      <c r="CV611" s="521"/>
      <c r="CW611" s="336">
        <f t="shared" si="491"/>
        <v>0.5061136955284512</v>
      </c>
      <c r="CX611" s="227">
        <v>3.8819229401023239</v>
      </c>
      <c r="CY611" s="227"/>
      <c r="CZ611" s="227">
        <v>0.53129381329189462</v>
      </c>
      <c r="DA611" s="227">
        <v>0.17771007870017769</v>
      </c>
      <c r="DB611" s="675" t="str">
        <f t="shared" si="492"/>
        <v xml:space="preserve">  </v>
      </c>
      <c r="DC611" s="519"/>
      <c r="DD611" s="28">
        <v>14.319982401266351</v>
      </c>
      <c r="DE611" s="28"/>
      <c r="DF611" s="28">
        <v>0.99183238415012942</v>
      </c>
      <c r="DG611" s="28">
        <v>0.33175355450236971</v>
      </c>
      <c r="DH611" s="801" t="str">
        <f t="shared" si="470"/>
        <v xml:space="preserve">  </v>
      </c>
      <c r="DI611" s="335"/>
      <c r="DJ611" s="31">
        <f t="shared" si="493"/>
        <v>3.008194737053496</v>
      </c>
      <c r="DK611" s="550">
        <f t="shared" si="494"/>
        <v>3.7237906513861323</v>
      </c>
      <c r="DL611" s="420"/>
      <c r="DM611" s="707"/>
      <c r="DN611" s="419"/>
      <c r="DO611" s="419"/>
      <c r="DP611" s="419"/>
    </row>
    <row r="612" spans="1:120" s="13" customFormat="1" ht="15" x14ac:dyDescent="0.25">
      <c r="A612" s="536" t="s">
        <v>2882</v>
      </c>
      <c r="B612" s="18" t="s">
        <v>1334</v>
      </c>
      <c r="C612" s="417" t="s">
        <v>584</v>
      </c>
      <c r="D612" s="417">
        <v>9</v>
      </c>
      <c r="E612" s="13" t="s">
        <v>2817</v>
      </c>
      <c r="F612" s="419">
        <v>1</v>
      </c>
      <c r="G612" s="420">
        <v>11452500</v>
      </c>
      <c r="H612" s="451" t="s">
        <v>2851</v>
      </c>
      <c r="K612" s="419" t="s">
        <v>1737</v>
      </c>
      <c r="L612" s="18" t="s">
        <v>2674</v>
      </c>
      <c r="N612" s="419"/>
      <c r="O612" s="419" t="s">
        <v>2815</v>
      </c>
      <c r="P612" s="117">
        <v>43510</v>
      </c>
      <c r="Q612" s="112">
        <v>0.47916666666666669</v>
      </c>
      <c r="R612" s="419" t="s">
        <v>2850</v>
      </c>
      <c r="S612" s="419" t="s">
        <v>2850</v>
      </c>
      <c r="T612" s="13">
        <v>128.1</v>
      </c>
      <c r="U612" s="13">
        <v>162.1</v>
      </c>
      <c r="V612" s="13">
        <v>34</v>
      </c>
      <c r="W612" s="13">
        <v>14</v>
      </c>
      <c r="X612" s="6">
        <v>2428.5714285714284</v>
      </c>
      <c r="Y612" s="281"/>
      <c r="Z612" s="419" t="s">
        <v>2850</v>
      </c>
      <c r="AA612" s="13">
        <v>127.2</v>
      </c>
      <c r="AB612" s="13">
        <v>166.1</v>
      </c>
      <c r="AC612" s="13">
        <v>38.899999999999991</v>
      </c>
      <c r="AD612" s="13">
        <v>16</v>
      </c>
      <c r="AE612" s="6">
        <v>2431.2499999999995</v>
      </c>
      <c r="AF612" s="281"/>
      <c r="AG612" s="419" t="s">
        <v>2850</v>
      </c>
      <c r="AH612" s="13">
        <v>128.80000000000001</v>
      </c>
      <c r="AI612" s="13">
        <v>167.7</v>
      </c>
      <c r="AJ612" s="13">
        <v>38.899999999999977</v>
      </c>
      <c r="AK612" s="13">
        <v>16</v>
      </c>
      <c r="AL612" s="26">
        <v>2431.2499999999986</v>
      </c>
      <c r="AM612" s="429"/>
      <c r="AN612" s="6">
        <v>2430.3571428571418</v>
      </c>
      <c r="AO612" s="6">
        <v>1.5464739353289048</v>
      </c>
      <c r="AP612" s="6">
        <v>6.3631550608683835E-2</v>
      </c>
      <c r="AQ612" s="6">
        <v>3</v>
      </c>
      <c r="AR612" s="429"/>
      <c r="AS612" s="521"/>
      <c r="AT612" s="662" t="s">
        <v>178</v>
      </c>
      <c r="AU612" s="662" t="s">
        <v>178</v>
      </c>
      <c r="AV612" s="662" t="s">
        <v>178</v>
      </c>
      <c r="AW612" s="661" t="s">
        <v>2720</v>
      </c>
      <c r="AX612" s="661" t="s">
        <v>2720</v>
      </c>
      <c r="AY612" s="10"/>
      <c r="AZ612" s="334"/>
      <c r="BA612" s="662" t="s">
        <v>178</v>
      </c>
      <c r="BB612" s="662" t="s">
        <v>178</v>
      </c>
      <c r="BC612" s="662" t="s">
        <v>178</v>
      </c>
      <c r="BD612" s="661" t="s">
        <v>2720</v>
      </c>
      <c r="BE612" s="661" t="s">
        <v>2720</v>
      </c>
      <c r="BF612" s="720"/>
      <c r="BG612" s="718"/>
      <c r="BH612" s="852" t="s">
        <v>178</v>
      </c>
      <c r="BI612" s="67" t="s">
        <v>2850</v>
      </c>
      <c r="BJ612" s="227">
        <v>13.610342843347505</v>
      </c>
      <c r="BK612" s="227"/>
      <c r="BL612" s="227">
        <v>0.16221326035526573</v>
      </c>
      <c r="BM612" s="227">
        <v>0.44247814575972338</v>
      </c>
      <c r="BN612" s="31" t="str">
        <f t="shared" si="495"/>
        <v xml:space="preserve">  </v>
      </c>
      <c r="BO612" s="521"/>
      <c r="BP612" s="199" t="s">
        <v>2850</v>
      </c>
      <c r="BQ612" s="716">
        <v>3.4470968536787126E-2</v>
      </c>
      <c r="BR612" s="716"/>
      <c r="BS612" s="715">
        <v>1.9023839597636237E-3</v>
      </c>
      <c r="BT612" s="715">
        <v>7.776821724279479E-3</v>
      </c>
      <c r="BU612" s="31" t="str">
        <f t="shared" si="482"/>
        <v xml:space="preserve">  </v>
      </c>
      <c r="BV612" s="521"/>
      <c r="BW612" s="31">
        <f t="shared" si="467"/>
        <v>0.25327039100735016</v>
      </c>
      <c r="BX612" s="336"/>
      <c r="BY612" s="33">
        <v>265.5803328527216</v>
      </c>
      <c r="BZ612" s="31"/>
      <c r="CA612" s="237"/>
      <c r="CB612" s="237"/>
      <c r="CC612" s="237"/>
      <c r="CD612" s="498"/>
      <c r="CE612" s="457">
        <v>644.9808083566096</v>
      </c>
      <c r="CF612" s="457"/>
      <c r="CG612" s="464"/>
      <c r="CH612" s="464"/>
      <c r="CI612" s="237"/>
      <c r="CJ612" s="611"/>
      <c r="CK612" s="28">
        <v>0.8285521749171878</v>
      </c>
      <c r="CL612" s="227"/>
      <c r="CM612" s="227">
        <v>0.10889739435146184</v>
      </c>
      <c r="CN612" s="227">
        <v>0.29619170479055518</v>
      </c>
      <c r="CO612" s="31" t="str">
        <f t="shared" si="489"/>
        <v xml:space="preserve">  </v>
      </c>
      <c r="CP612" s="611"/>
      <c r="CQ612" s="28">
        <v>2.0144174752674124</v>
      </c>
      <c r="CR612" s="28"/>
      <c r="CS612" s="227">
        <v>8.7939030533746368E-2</v>
      </c>
      <c r="CT612" s="227">
        <v>0.23918672734587212</v>
      </c>
      <c r="CU612" s="31" t="str">
        <f t="shared" si="490"/>
        <v xml:space="preserve">  </v>
      </c>
      <c r="CV612" s="521"/>
      <c r="CW612" s="336">
        <f t="shared" si="491"/>
        <v>0.31197798647863884</v>
      </c>
      <c r="CX612" s="227">
        <v>5.1413637396633156</v>
      </c>
      <c r="CY612" s="227"/>
      <c r="CZ612" s="227">
        <v>0.53129381329189462</v>
      </c>
      <c r="DA612" s="227">
        <v>0.17771007870017769</v>
      </c>
      <c r="DB612" s="675" t="str">
        <f t="shared" si="492"/>
        <v xml:space="preserve">  </v>
      </c>
      <c r="DC612" s="519"/>
      <c r="DD612" s="28">
        <v>12.499940592056427</v>
      </c>
      <c r="DE612" s="28"/>
      <c r="DF612" s="28">
        <v>0.99183238415012942</v>
      </c>
      <c r="DG612" s="28">
        <v>0.33175355450236971</v>
      </c>
      <c r="DH612" s="801" t="str">
        <f t="shared" si="470"/>
        <v xml:space="preserve">  </v>
      </c>
      <c r="DI612" s="335"/>
      <c r="DJ612" s="31">
        <f t="shared" si="493"/>
        <v>1.9358977694008972</v>
      </c>
      <c r="DK612" s="550">
        <f t="shared" si="494"/>
        <v>1.9380329507642058</v>
      </c>
      <c r="DL612" s="420"/>
      <c r="DM612" s="707"/>
      <c r="DN612" s="419"/>
      <c r="DO612" s="419"/>
      <c r="DP612" s="419"/>
    </row>
    <row r="613" spans="1:120" s="13" customFormat="1" ht="15" x14ac:dyDescent="0.25">
      <c r="A613" s="536" t="s">
        <v>2883</v>
      </c>
      <c r="B613" s="18" t="s">
        <v>1335</v>
      </c>
      <c r="C613" s="417" t="s">
        <v>584</v>
      </c>
      <c r="D613" s="417">
        <v>9</v>
      </c>
      <c r="E613" s="13" t="s">
        <v>2817</v>
      </c>
      <c r="F613" s="419">
        <v>1</v>
      </c>
      <c r="G613" s="420">
        <v>384115121402501</v>
      </c>
      <c r="H613" s="451" t="s">
        <v>2853</v>
      </c>
      <c r="K613" s="419" t="s">
        <v>2787</v>
      </c>
      <c r="L613" s="18" t="s">
        <v>2787</v>
      </c>
      <c r="N613" s="419"/>
      <c r="O613" s="419" t="s">
        <v>2815</v>
      </c>
      <c r="P613" s="117">
        <v>43510</v>
      </c>
      <c r="Q613" s="112">
        <v>0.59027777777777779</v>
      </c>
      <c r="R613" s="419" t="s">
        <v>2852</v>
      </c>
      <c r="S613" s="419" t="s">
        <v>2852</v>
      </c>
      <c r="T613" s="13">
        <v>129.4</v>
      </c>
      <c r="U613" s="13">
        <v>150.9</v>
      </c>
      <c r="V613" s="13">
        <v>21.5</v>
      </c>
      <c r="W613" s="13">
        <v>20</v>
      </c>
      <c r="X613" s="6">
        <v>1075</v>
      </c>
      <c r="Y613" s="281"/>
      <c r="Z613" s="419" t="s">
        <v>2852</v>
      </c>
      <c r="AA613" s="13">
        <v>129.1</v>
      </c>
      <c r="AB613" s="13">
        <v>158.79999999999998</v>
      </c>
      <c r="AC613" s="13">
        <v>29.699999999999989</v>
      </c>
      <c r="AD613" s="13">
        <v>28</v>
      </c>
      <c r="AE613" s="6">
        <v>1060.7142857142853</v>
      </c>
      <c r="AF613" s="281"/>
      <c r="AG613" s="419" t="s">
        <v>2852</v>
      </c>
      <c r="AH613" s="13">
        <v>124.5</v>
      </c>
      <c r="AI613" s="13">
        <v>142.69999999999999</v>
      </c>
      <c r="AJ613" s="13">
        <v>18.199999999999989</v>
      </c>
      <c r="AK613" s="13">
        <v>22</v>
      </c>
      <c r="AL613" s="26">
        <v>827.2727272727268</v>
      </c>
      <c r="AM613" s="429"/>
      <c r="AN613" s="6">
        <v>987.66233766233745</v>
      </c>
      <c r="AO613" s="6">
        <v>139.08501266801352</v>
      </c>
      <c r="AP613" s="6">
        <v>14.082243228714061</v>
      </c>
      <c r="AQ613" s="6">
        <v>3</v>
      </c>
      <c r="AR613" s="429"/>
      <c r="AS613" s="521"/>
      <c r="AT613" s="662" t="s">
        <v>178</v>
      </c>
      <c r="AU613" s="662" t="s">
        <v>178</v>
      </c>
      <c r="AV613" s="662" t="s">
        <v>178</v>
      </c>
      <c r="AW613" s="661" t="s">
        <v>2720</v>
      </c>
      <c r="AX613" s="661" t="s">
        <v>2720</v>
      </c>
      <c r="AY613" s="10"/>
      <c r="AZ613" s="334"/>
      <c r="BA613" s="662" t="s">
        <v>178</v>
      </c>
      <c r="BB613" s="662" t="s">
        <v>178</v>
      </c>
      <c r="BC613" s="662" t="s">
        <v>178</v>
      </c>
      <c r="BD613" s="661" t="s">
        <v>2720</v>
      </c>
      <c r="BE613" s="661" t="s">
        <v>2720</v>
      </c>
      <c r="BF613" s="720"/>
      <c r="BG613" s="718"/>
      <c r="BH613" s="852" t="s">
        <v>178</v>
      </c>
      <c r="BI613" s="67" t="s">
        <v>2852</v>
      </c>
      <c r="BJ613" s="227">
        <v>7.8114359404447713</v>
      </c>
      <c r="BK613" s="227"/>
      <c r="BL613" s="227">
        <v>0.16221326035526573</v>
      </c>
      <c r="BM613" s="227">
        <v>0.44247814575972338</v>
      </c>
      <c r="BN613" s="31" t="str">
        <f t="shared" si="495"/>
        <v xml:space="preserve">  </v>
      </c>
      <c r="BO613" s="521"/>
      <c r="BP613" s="199" t="s">
        <v>2852</v>
      </c>
      <c r="BQ613" s="716">
        <v>9.955156720582739E-2</v>
      </c>
      <c r="BR613" s="716"/>
      <c r="BS613" s="715">
        <v>1.9023839597636237E-3</v>
      </c>
      <c r="BT613" s="715">
        <v>7.776821724279479E-3</v>
      </c>
      <c r="BU613" s="31" t="str">
        <f t="shared" si="482"/>
        <v xml:space="preserve">  </v>
      </c>
      <c r="BV613" s="521"/>
      <c r="BW613" s="31">
        <f t="shared" si="467"/>
        <v>1.2744336376156606</v>
      </c>
      <c r="BX613" s="336"/>
      <c r="BY613" s="33">
        <v>244.56355133444367</v>
      </c>
      <c r="BZ613" s="31"/>
      <c r="CA613" s="237"/>
      <c r="CB613" s="237"/>
      <c r="CC613" s="237"/>
      <c r="CD613" s="498"/>
      <c r="CE613" s="457">
        <v>262.90581768452694</v>
      </c>
      <c r="CF613" s="457"/>
      <c r="CG613" s="464"/>
      <c r="CH613" s="464"/>
      <c r="CI613" s="237"/>
      <c r="CJ613" s="611"/>
      <c r="CK613" s="227">
        <v>1.9075206594650587</v>
      </c>
      <c r="CL613" s="227"/>
      <c r="CM613" s="227">
        <v>0.10889739435146184</v>
      </c>
      <c r="CN613" s="227">
        <v>0.29619170479055518</v>
      </c>
      <c r="CO613" s="31" t="str">
        <f t="shared" si="489"/>
        <v xml:space="preserve">  </v>
      </c>
      <c r="CP613" s="611"/>
      <c r="CQ613" s="28">
        <v>2.0233344137897231</v>
      </c>
      <c r="CR613" s="28"/>
      <c r="CS613" s="227">
        <v>8.7939030533746368E-2</v>
      </c>
      <c r="CT613" s="227">
        <v>0.23918672734587212</v>
      </c>
      <c r="CU613" s="31" t="str">
        <f t="shared" si="490"/>
        <v xml:space="preserve">  </v>
      </c>
      <c r="CV613" s="521"/>
      <c r="CW613" s="336">
        <f t="shared" si="491"/>
        <v>0.77996931638292277</v>
      </c>
      <c r="CX613" s="227">
        <v>5.616103173141461</v>
      </c>
      <c r="CY613" s="227"/>
      <c r="CZ613" s="227">
        <v>0.53129381329189462</v>
      </c>
      <c r="DA613" s="227">
        <v>0.17771007870017769</v>
      </c>
      <c r="DB613" s="675" t="str">
        <f t="shared" si="492"/>
        <v xml:space="preserve">  </v>
      </c>
      <c r="DC613" s="519"/>
      <c r="DD613" s="28">
        <v>4.6460489886897509</v>
      </c>
      <c r="DE613" s="28"/>
      <c r="DF613" s="28">
        <v>0.99183238415012942</v>
      </c>
      <c r="DG613" s="28">
        <v>0.33175355450236971</v>
      </c>
      <c r="DH613" s="801" t="str">
        <f t="shared" si="470"/>
        <v xml:space="preserve">  </v>
      </c>
      <c r="DI613" s="335"/>
      <c r="DJ613" s="31">
        <f t="shared" si="493"/>
        <v>2.2963778300149769</v>
      </c>
      <c r="DK613" s="550">
        <f t="shared" si="494"/>
        <v>1.7671913956140612</v>
      </c>
      <c r="DL613" s="420"/>
      <c r="DM613" s="707"/>
      <c r="DN613" s="419"/>
      <c r="DO613" s="419"/>
      <c r="DP613" s="419"/>
    </row>
    <row r="614" spans="1:120" s="13" customFormat="1" ht="15" x14ac:dyDescent="0.25">
      <c r="A614" s="536" t="s">
        <v>2884</v>
      </c>
      <c r="B614" s="7" t="s">
        <v>1336</v>
      </c>
      <c r="C614" s="417" t="s">
        <v>584</v>
      </c>
      <c r="D614" s="417">
        <v>9</v>
      </c>
      <c r="E614" s="13" t="s">
        <v>2817</v>
      </c>
      <c r="F614" s="419">
        <v>1</v>
      </c>
      <c r="G614" s="420">
        <v>11452800</v>
      </c>
      <c r="H614" s="451" t="s">
        <v>2855</v>
      </c>
      <c r="K614" s="419" t="s">
        <v>2786</v>
      </c>
      <c r="L614" s="18" t="s">
        <v>2786</v>
      </c>
      <c r="N614" s="419"/>
      <c r="O614" s="419" t="s">
        <v>2815</v>
      </c>
      <c r="P614" s="117">
        <v>43510</v>
      </c>
      <c r="Q614" s="112">
        <v>0.63888888888888895</v>
      </c>
      <c r="R614" s="419" t="s">
        <v>2854</v>
      </c>
      <c r="S614" s="419" t="s">
        <v>2854</v>
      </c>
      <c r="T614" s="13">
        <v>126</v>
      </c>
      <c r="U614" s="13">
        <v>150.4</v>
      </c>
      <c r="V614" s="13">
        <v>24.400000000000006</v>
      </c>
      <c r="W614" s="13">
        <v>22</v>
      </c>
      <c r="X614" s="6">
        <v>1109.0909090909095</v>
      </c>
      <c r="Y614" s="281"/>
      <c r="Z614" s="419" t="s">
        <v>2854</v>
      </c>
      <c r="AA614" s="13">
        <v>125.2</v>
      </c>
      <c r="AB614" s="13">
        <v>145.9</v>
      </c>
      <c r="AC614" s="13">
        <v>20.700000000000003</v>
      </c>
      <c r="AD614" s="13">
        <v>16</v>
      </c>
      <c r="AE614" s="6">
        <v>1293.7500000000002</v>
      </c>
      <c r="AF614" s="281"/>
      <c r="AG614" s="419" t="s">
        <v>2854</v>
      </c>
      <c r="AH614" s="13">
        <v>129.80000000000001</v>
      </c>
      <c r="AI614" s="13">
        <v>153.70000000000002</v>
      </c>
      <c r="AJ614" s="13">
        <v>23.900000000000006</v>
      </c>
      <c r="AK614" s="13">
        <v>20</v>
      </c>
      <c r="AL614" s="26">
        <v>1195.0000000000002</v>
      </c>
      <c r="AM614" s="429"/>
      <c r="AN614" s="6">
        <v>1199.2803030303032</v>
      </c>
      <c r="AO614" s="6">
        <v>92.403926915290668</v>
      </c>
      <c r="AP614" s="6">
        <v>7.704948266206606</v>
      </c>
      <c r="AQ614" s="6">
        <v>3</v>
      </c>
      <c r="AR614" s="429"/>
      <c r="AS614" s="521"/>
      <c r="AT614" s="662" t="s">
        <v>178</v>
      </c>
      <c r="AU614" s="662" t="s">
        <v>178</v>
      </c>
      <c r="AV614" s="662" t="s">
        <v>178</v>
      </c>
      <c r="AW614" s="661" t="s">
        <v>2720</v>
      </c>
      <c r="AX614" s="661" t="s">
        <v>2720</v>
      </c>
      <c r="AY614" s="10"/>
      <c r="AZ614" s="334"/>
      <c r="BA614" s="662" t="s">
        <v>178</v>
      </c>
      <c r="BB614" s="662" t="s">
        <v>178</v>
      </c>
      <c r="BC614" s="662" t="s">
        <v>178</v>
      </c>
      <c r="BD614" s="661" t="s">
        <v>2720</v>
      </c>
      <c r="BE614" s="661" t="s">
        <v>2720</v>
      </c>
      <c r="BF614" s="720"/>
      <c r="BG614" s="718"/>
      <c r="BH614" s="852" t="s">
        <v>178</v>
      </c>
      <c r="BI614" s="67" t="s">
        <v>2854</v>
      </c>
      <c r="BJ614" s="227">
        <v>13.330502831947374</v>
      </c>
      <c r="BK614" s="227"/>
      <c r="BL614" s="227">
        <v>0.16221326035526573</v>
      </c>
      <c r="BM614" s="227">
        <v>0.44247814575972338</v>
      </c>
      <c r="BN614" s="31" t="str">
        <f t="shared" si="495"/>
        <v xml:space="preserve">  </v>
      </c>
      <c r="BO614" s="521"/>
      <c r="BP614" s="199" t="s">
        <v>2854</v>
      </c>
      <c r="BQ614" s="716">
        <v>4.8512672703360168E-2</v>
      </c>
      <c r="BR614" s="716"/>
      <c r="BS614" s="715">
        <v>1.9023839597636237E-3</v>
      </c>
      <c r="BT614" s="715">
        <v>7.776821724279479E-3</v>
      </c>
      <c r="BU614" s="31" t="str">
        <f t="shared" ref="BU614:BU645" si="496">IF(BQ614&lt;BS614,"&lt;MDL",IF(BQ614&lt;BT614,"E, &lt;RL",IF(BQ614&gt;BT614,"  ",)))</f>
        <v xml:space="preserve">  </v>
      </c>
      <c r="BV614" s="521"/>
      <c r="BW614" s="31">
        <f t="shared" si="467"/>
        <v>0.36392230146860288</v>
      </c>
      <c r="BX614" s="336"/>
      <c r="BY614" s="33">
        <v>274.27945118758424</v>
      </c>
      <c r="BZ614" s="31"/>
      <c r="CA614" s="237"/>
      <c r="CB614" s="237"/>
      <c r="CC614" s="237"/>
      <c r="CD614" s="498"/>
      <c r="CE614" s="457">
        <v>304.20084586259355</v>
      </c>
      <c r="CF614" s="457"/>
      <c r="CG614" s="464"/>
      <c r="CH614" s="464"/>
      <c r="CI614" s="237"/>
      <c r="CJ614" s="611"/>
      <c r="CK614" s="227">
        <v>1.2938763670493556</v>
      </c>
      <c r="CL614" s="227"/>
      <c r="CM614" s="227">
        <v>0.10889739435146184</v>
      </c>
      <c r="CN614" s="227">
        <v>0.29619170479055518</v>
      </c>
      <c r="CO614" s="31" t="str">
        <f t="shared" si="489"/>
        <v xml:space="preserve">  </v>
      </c>
      <c r="CP614" s="611"/>
      <c r="CQ614" s="28">
        <v>1.6739525498701036</v>
      </c>
      <c r="CR614" s="28"/>
      <c r="CS614" s="227">
        <v>8.7939030533746368E-2</v>
      </c>
      <c r="CT614" s="227">
        <v>0.23918672734587212</v>
      </c>
      <c r="CU614" s="31" t="str">
        <f t="shared" si="490"/>
        <v xml:space="preserve">  </v>
      </c>
      <c r="CV614" s="521"/>
      <c r="CW614" s="336">
        <f t="shared" si="491"/>
        <v>0.47173653055199249</v>
      </c>
      <c r="CX614" s="227">
        <v>5.6208429959705484</v>
      </c>
      <c r="CY614" s="227"/>
      <c r="CZ614" s="227">
        <v>0.53129381329189462</v>
      </c>
      <c r="DA614" s="227">
        <v>0.17771007870017769</v>
      </c>
      <c r="DB614" s="675" t="str">
        <f t="shared" si="492"/>
        <v xml:space="preserve">  </v>
      </c>
      <c r="DC614" s="519"/>
      <c r="DD614" s="28">
        <v>6.7169073801848072</v>
      </c>
      <c r="DE614" s="28"/>
      <c r="DF614" s="28">
        <v>0.99183238415012942</v>
      </c>
      <c r="DG614" s="28">
        <v>0.33175355450236971</v>
      </c>
      <c r="DH614" s="801" t="str">
        <f t="shared" si="470"/>
        <v xml:space="preserve">  </v>
      </c>
      <c r="DI614" s="335"/>
      <c r="DJ614" s="31">
        <f t="shared" si="493"/>
        <v>2.0493124700495193</v>
      </c>
      <c r="DK614" s="550">
        <f t="shared" si="494"/>
        <v>2.208050198262371</v>
      </c>
      <c r="DL614" s="420"/>
      <c r="DM614" s="707"/>
      <c r="DN614" s="419"/>
      <c r="DO614" s="419"/>
      <c r="DP614" s="419"/>
    </row>
    <row r="615" spans="1:120" s="13" customFormat="1" ht="15" x14ac:dyDescent="0.25">
      <c r="A615" s="536" t="s">
        <v>2885</v>
      </c>
      <c r="B615" s="7" t="s">
        <v>1336</v>
      </c>
      <c r="C615" s="417" t="s">
        <v>585</v>
      </c>
      <c r="D615" s="417">
        <v>7</v>
      </c>
      <c r="E615" s="13" t="s">
        <v>2817</v>
      </c>
      <c r="F615" s="419">
        <v>4</v>
      </c>
      <c r="G615" s="420">
        <v>11452800</v>
      </c>
      <c r="H615" s="451" t="s">
        <v>2857</v>
      </c>
      <c r="K615" s="419" t="s">
        <v>2786</v>
      </c>
      <c r="L615" s="18" t="s">
        <v>2786</v>
      </c>
      <c r="N615" s="419"/>
      <c r="O615" s="419" t="s">
        <v>40</v>
      </c>
      <c r="P615" s="117">
        <v>43510</v>
      </c>
      <c r="Q615" s="112">
        <v>0.63958333333333328</v>
      </c>
      <c r="R615" s="419" t="s">
        <v>2856</v>
      </c>
      <c r="S615" s="419" t="s">
        <v>2856</v>
      </c>
      <c r="T615" s="13">
        <v>129.6</v>
      </c>
      <c r="U615" s="13">
        <v>151.60000000000002</v>
      </c>
      <c r="V615" s="13">
        <v>22.000000000000028</v>
      </c>
      <c r="W615" s="13">
        <v>16</v>
      </c>
      <c r="X615" s="6">
        <v>1375.0000000000018</v>
      </c>
      <c r="Y615" s="281"/>
      <c r="Z615" s="419" t="s">
        <v>2856</v>
      </c>
      <c r="AA615" s="13">
        <v>126.6</v>
      </c>
      <c r="AB615" s="13">
        <v>155.6</v>
      </c>
      <c r="AC615" s="13">
        <v>29</v>
      </c>
      <c r="AD615" s="13">
        <v>24</v>
      </c>
      <c r="AE615" s="6">
        <v>1208.3333333333333</v>
      </c>
      <c r="AF615" s="281"/>
      <c r="AG615" s="419" t="s">
        <v>2856</v>
      </c>
      <c r="AH615" s="13">
        <v>126.3</v>
      </c>
      <c r="AI615" s="13">
        <v>155.6</v>
      </c>
      <c r="AJ615" s="13">
        <v>29.299999999999997</v>
      </c>
      <c r="AK615" s="13">
        <v>24</v>
      </c>
      <c r="AL615" s="26">
        <v>1220.8333333333333</v>
      </c>
      <c r="AM615" s="429"/>
      <c r="AN615" s="6">
        <v>1268.0555555555559</v>
      </c>
      <c r="AO615" s="6">
        <v>92.82724895281747</v>
      </c>
      <c r="AP615" s="6">
        <v>7.3204402240995146</v>
      </c>
      <c r="AQ615" s="6">
        <v>3</v>
      </c>
      <c r="AR615" s="429"/>
      <c r="AS615" s="521"/>
      <c r="AT615" s="662" t="s">
        <v>178</v>
      </c>
      <c r="AU615" s="662" t="s">
        <v>178</v>
      </c>
      <c r="AV615" s="662" t="s">
        <v>178</v>
      </c>
      <c r="AW615" s="661" t="s">
        <v>2720</v>
      </c>
      <c r="AX615" s="661" t="s">
        <v>2720</v>
      </c>
      <c r="AY615" s="10"/>
      <c r="AZ615" s="334"/>
      <c r="BA615" s="662" t="s">
        <v>178</v>
      </c>
      <c r="BB615" s="662" t="s">
        <v>178</v>
      </c>
      <c r="BC615" s="662" t="s">
        <v>178</v>
      </c>
      <c r="BD615" s="661" t="s">
        <v>2720</v>
      </c>
      <c r="BE615" s="661" t="s">
        <v>2720</v>
      </c>
      <c r="BF615" s="720"/>
      <c r="BG615" s="718"/>
      <c r="BH615" s="852" t="s">
        <v>178</v>
      </c>
      <c r="BI615" s="67" t="s">
        <v>2856</v>
      </c>
      <c r="BJ615" s="227">
        <v>13.746376182222571</v>
      </c>
      <c r="BK615" s="227"/>
      <c r="BL615" s="227">
        <v>0.16221326035526573</v>
      </c>
      <c r="BM615" s="227">
        <v>0.44247814575972338</v>
      </c>
      <c r="BN615" s="31" t="str">
        <f t="shared" si="495"/>
        <v xml:space="preserve">  </v>
      </c>
      <c r="BO615" s="521"/>
      <c r="BP615" s="199" t="s">
        <v>2856</v>
      </c>
      <c r="BQ615" s="716">
        <v>4.9458677191385282E-2</v>
      </c>
      <c r="BR615" s="716"/>
      <c r="BS615" s="715">
        <v>1.9023839597636237E-3</v>
      </c>
      <c r="BT615" s="715">
        <v>7.776821724279479E-3</v>
      </c>
      <c r="BU615" s="31" t="str">
        <f t="shared" si="496"/>
        <v xml:space="preserve">  </v>
      </c>
      <c r="BV615" s="521"/>
      <c r="BW615" s="31">
        <f t="shared" si="467"/>
        <v>0.3597942944071868</v>
      </c>
      <c r="BX615" s="336"/>
      <c r="BY615" s="33">
        <v>284.49301702213324</v>
      </c>
      <c r="BZ615" s="31"/>
      <c r="CA615" s="237"/>
      <c r="CB615" s="237"/>
      <c r="CC615" s="237"/>
      <c r="CD615" s="498"/>
      <c r="CE615" s="457">
        <v>391.17789840543378</v>
      </c>
      <c r="CF615" s="457"/>
      <c r="CG615" s="464"/>
      <c r="CH615" s="464"/>
      <c r="CI615" s="237"/>
      <c r="CJ615" s="611"/>
      <c r="CK615" s="227">
        <v>1.3493368537585311</v>
      </c>
      <c r="CL615" s="227"/>
      <c r="CM615" s="227">
        <v>0.10889739435146184</v>
      </c>
      <c r="CN615" s="227">
        <v>0.29619170479055518</v>
      </c>
      <c r="CO615" s="31" t="str">
        <f t="shared" si="489"/>
        <v xml:space="preserve">  </v>
      </c>
      <c r="CP615" s="611"/>
      <c r="CQ615" s="28">
        <v>1.6304486982915583</v>
      </c>
      <c r="CR615" s="28"/>
      <c r="CS615" s="227">
        <v>8.7939030533746368E-2</v>
      </c>
      <c r="CT615" s="227">
        <v>0.23918672734587212</v>
      </c>
      <c r="CU615" s="31" t="str">
        <f t="shared" si="490"/>
        <v xml:space="preserve">  </v>
      </c>
      <c r="CV615" s="521"/>
      <c r="CW615" s="336">
        <f t="shared" si="491"/>
        <v>0.47429524558543179</v>
      </c>
      <c r="CX615" s="227">
        <v>6.1275180947940484</v>
      </c>
      <c r="CY615" s="227"/>
      <c r="CZ615" s="227">
        <v>0.53129381329189462</v>
      </c>
      <c r="DA615" s="227">
        <v>0.17771007870017769</v>
      </c>
      <c r="DB615" s="675" t="str">
        <f t="shared" si="492"/>
        <v xml:space="preserve">  </v>
      </c>
      <c r="DC615" s="519"/>
      <c r="DD615" s="28">
        <v>7.4806783407277324</v>
      </c>
      <c r="DE615" s="28"/>
      <c r="DF615" s="28">
        <v>0.99183238415012942</v>
      </c>
      <c r="DG615" s="28">
        <v>0.33175355450236971</v>
      </c>
      <c r="DH615" s="801" t="str">
        <f t="shared" si="470"/>
        <v xml:space="preserve">  </v>
      </c>
      <c r="DI615" s="335"/>
      <c r="DJ615" s="31">
        <f t="shared" si="493"/>
        <v>2.153837784467425</v>
      </c>
      <c r="DK615" s="550">
        <f t="shared" si="494"/>
        <v>1.912346881360468</v>
      </c>
      <c r="DL615" s="420"/>
      <c r="DM615" s="707"/>
      <c r="DN615" s="419"/>
      <c r="DO615" s="419"/>
      <c r="DP615" s="419"/>
    </row>
    <row r="616" spans="1:120" s="13" customFormat="1" ht="15" x14ac:dyDescent="0.25">
      <c r="A616" s="536" t="s">
        <v>2886</v>
      </c>
      <c r="B616" s="18" t="s">
        <v>1337</v>
      </c>
      <c r="C616" s="417" t="s">
        <v>584</v>
      </c>
      <c r="D616" s="417">
        <v>9</v>
      </c>
      <c r="E616" s="13" t="s">
        <v>2817</v>
      </c>
      <c r="F616" s="419">
        <v>1</v>
      </c>
      <c r="G616" s="420">
        <v>11452900</v>
      </c>
      <c r="H616" s="451" t="s">
        <v>2859</v>
      </c>
      <c r="K616" s="419" t="s">
        <v>1088</v>
      </c>
      <c r="L616" s="18" t="s">
        <v>1088</v>
      </c>
      <c r="N616" s="419"/>
      <c r="O616" s="419" t="s">
        <v>2815</v>
      </c>
      <c r="P616" s="117">
        <v>43510</v>
      </c>
      <c r="Q616" s="112">
        <v>0.68055555555555547</v>
      </c>
      <c r="R616" s="419" t="s">
        <v>2858</v>
      </c>
      <c r="S616" s="419" t="s">
        <v>2858</v>
      </c>
      <c r="T616" s="13">
        <v>129.19999999999999</v>
      </c>
      <c r="U616" s="13">
        <v>173.7</v>
      </c>
      <c r="V616" s="13">
        <v>44.5</v>
      </c>
      <c r="W616" s="13">
        <v>36</v>
      </c>
      <c r="X616" s="6">
        <v>1236.1111111111113</v>
      </c>
      <c r="Y616" s="281"/>
      <c r="Z616" s="419" t="s">
        <v>2858</v>
      </c>
      <c r="AA616" s="13">
        <v>127.4</v>
      </c>
      <c r="AB616" s="13">
        <v>167.2</v>
      </c>
      <c r="AC616" s="13">
        <v>39.799999999999983</v>
      </c>
      <c r="AD616" s="13">
        <v>28</v>
      </c>
      <c r="AE616" s="6">
        <v>1421.4285714285709</v>
      </c>
      <c r="AF616" s="281"/>
      <c r="AG616" s="419" t="s">
        <v>2858</v>
      </c>
      <c r="AH616" s="13">
        <v>128.69999999999999</v>
      </c>
      <c r="AI616" s="13">
        <v>171.4</v>
      </c>
      <c r="AJ616" s="13">
        <v>42.700000000000017</v>
      </c>
      <c r="AK616" s="13">
        <v>30</v>
      </c>
      <c r="AL616" s="26">
        <v>1423.3333333333339</v>
      </c>
      <c r="AM616" s="429"/>
      <c r="AN616" s="6">
        <v>1360.2910052910054</v>
      </c>
      <c r="AO616" s="6">
        <v>107.54715997354707</v>
      </c>
      <c r="AP616" s="6">
        <v>7.9061876874308696</v>
      </c>
      <c r="AQ616" s="6">
        <v>3</v>
      </c>
      <c r="AR616" s="429"/>
      <c r="AS616" s="521"/>
      <c r="AT616" s="662" t="s">
        <v>178</v>
      </c>
      <c r="AU616" s="662" t="s">
        <v>178</v>
      </c>
      <c r="AV616" s="662" t="s">
        <v>178</v>
      </c>
      <c r="AW616" s="661" t="s">
        <v>2720</v>
      </c>
      <c r="AX616" s="661" t="s">
        <v>2720</v>
      </c>
      <c r="AY616" s="10"/>
      <c r="AZ616" s="334"/>
      <c r="BA616" s="662" t="s">
        <v>178</v>
      </c>
      <c r="BB616" s="662" t="s">
        <v>178</v>
      </c>
      <c r="BC616" s="662" t="s">
        <v>178</v>
      </c>
      <c r="BD616" s="661" t="s">
        <v>2720</v>
      </c>
      <c r="BE616" s="661" t="s">
        <v>2720</v>
      </c>
      <c r="BF616" s="720"/>
      <c r="BG616" s="718"/>
      <c r="BH616" s="852" t="s">
        <v>178</v>
      </c>
      <c r="BI616" s="67" t="s">
        <v>2858</v>
      </c>
      <c r="BJ616" s="227">
        <v>9.7003560173956611</v>
      </c>
      <c r="BK616" s="227"/>
      <c r="BL616" s="227">
        <v>0.16221326035526573</v>
      </c>
      <c r="BM616" s="227">
        <v>0.44247814575972338</v>
      </c>
      <c r="BN616" s="31" t="str">
        <f t="shared" si="495"/>
        <v xml:space="preserve">  </v>
      </c>
      <c r="BO616" s="521"/>
      <c r="BP616" s="199" t="s">
        <v>2858</v>
      </c>
      <c r="BQ616" s="716">
        <v>4.1480254957431809E-2</v>
      </c>
      <c r="BR616" s="716"/>
      <c r="BS616" s="715">
        <v>1.9023839597636237E-3</v>
      </c>
      <c r="BT616" s="715">
        <v>7.776821724279479E-3</v>
      </c>
      <c r="BU616" s="31" t="str">
        <f t="shared" si="496"/>
        <v xml:space="preserve">  </v>
      </c>
      <c r="BV616" s="521"/>
      <c r="BW616" s="31">
        <f t="shared" si="467"/>
        <v>0.42761579969895136</v>
      </c>
      <c r="BX616" s="336"/>
      <c r="BY616" s="33">
        <v>250.29182995374495</v>
      </c>
      <c r="BZ616" s="31"/>
      <c r="CA616" s="237"/>
      <c r="CB616" s="237"/>
      <c r="CC616" s="237"/>
      <c r="CD616" s="498"/>
      <c r="CE616" s="457">
        <v>309.388512026157</v>
      </c>
      <c r="CF616" s="457"/>
      <c r="CG616" s="464"/>
      <c r="CH616" s="464"/>
      <c r="CI616" s="237"/>
      <c r="CJ616" s="611"/>
      <c r="CK616" s="227">
        <v>1.1428671867608173</v>
      </c>
      <c r="CL616" s="227"/>
      <c r="CM616" s="227">
        <v>0.10889739435146184</v>
      </c>
      <c r="CN616" s="227">
        <v>0.29619170479055518</v>
      </c>
      <c r="CO616" s="31" t="str">
        <f t="shared" si="489"/>
        <v xml:space="preserve">  </v>
      </c>
      <c r="CP616" s="611"/>
      <c r="CQ616" s="28">
        <v>1.6245040726100179</v>
      </c>
      <c r="CR616" s="28"/>
      <c r="CS616" s="227">
        <v>8.7939030533746368E-2</v>
      </c>
      <c r="CT616" s="227">
        <v>0.23918672734587212</v>
      </c>
      <c r="CU616" s="31" t="str">
        <f t="shared" si="490"/>
        <v xml:space="preserve">  </v>
      </c>
      <c r="CV616" s="521"/>
      <c r="CW616" s="336">
        <f t="shared" si="491"/>
        <v>0.45661386029740736</v>
      </c>
      <c r="CX616" s="227">
        <v>6.2762947490768211</v>
      </c>
      <c r="CY616" s="227"/>
      <c r="CZ616" s="227">
        <v>0.53129381329189462</v>
      </c>
      <c r="DA616" s="227">
        <v>0.17771007870017769</v>
      </c>
      <c r="DB616" s="675" t="str">
        <f t="shared" si="492"/>
        <v xml:space="preserve">  </v>
      </c>
      <c r="DC616" s="519"/>
      <c r="DD616" s="28">
        <v>8.9332595261860117</v>
      </c>
      <c r="DE616" s="28"/>
      <c r="DF616" s="28">
        <v>0.99183238415012942</v>
      </c>
      <c r="DG616" s="28">
        <v>0.33175355450236971</v>
      </c>
      <c r="DH616" s="801" t="str">
        <f t="shared" si="470"/>
        <v xml:space="preserve">  </v>
      </c>
      <c r="DI616" s="335"/>
      <c r="DJ616" s="31">
        <f t="shared" si="493"/>
        <v>2.5075907392729153</v>
      </c>
      <c r="DK616" s="550">
        <f t="shared" si="494"/>
        <v>2.8873921231538024</v>
      </c>
      <c r="DL616" s="420"/>
      <c r="DM616" s="707"/>
      <c r="DN616" s="419"/>
      <c r="DO616" s="419"/>
      <c r="DP616" s="419"/>
    </row>
    <row r="617" spans="1:120" s="13" customFormat="1" ht="15" x14ac:dyDescent="0.25">
      <c r="A617" s="536" t="s">
        <v>2887</v>
      </c>
      <c r="B617" s="18" t="s">
        <v>1338</v>
      </c>
      <c r="C617" s="417" t="s">
        <v>584</v>
      </c>
      <c r="D617" s="417">
        <v>9</v>
      </c>
      <c r="E617" s="13" t="s">
        <v>2817</v>
      </c>
      <c r="F617" s="419">
        <v>1</v>
      </c>
      <c r="G617" s="420">
        <v>11452500</v>
      </c>
      <c r="H617" s="451" t="s">
        <v>2861</v>
      </c>
      <c r="K617" s="419" t="s">
        <v>1737</v>
      </c>
      <c r="L617" s="18" t="s">
        <v>2674</v>
      </c>
      <c r="N617" s="419"/>
      <c r="O617" s="419" t="s">
        <v>2815</v>
      </c>
      <c r="P617" s="117">
        <v>43511</v>
      </c>
      <c r="Q617" s="112">
        <v>0.4375</v>
      </c>
      <c r="R617" s="419" t="s">
        <v>2860</v>
      </c>
      <c r="S617" s="419" t="s">
        <v>2860</v>
      </c>
      <c r="T617" s="13">
        <v>123.8</v>
      </c>
      <c r="U617" s="13">
        <v>159.39999999999998</v>
      </c>
      <c r="V617" s="13">
        <v>35.59999999999998</v>
      </c>
      <c r="W617" s="13">
        <v>22</v>
      </c>
      <c r="X617" s="6">
        <v>1618.1818181818173</v>
      </c>
      <c r="Y617" s="281"/>
      <c r="Z617" s="419" t="s">
        <v>2860</v>
      </c>
      <c r="AA617" s="13">
        <v>127</v>
      </c>
      <c r="AB617" s="13">
        <v>157.70000000000002</v>
      </c>
      <c r="AC617" s="13">
        <v>30.700000000000017</v>
      </c>
      <c r="AD617" s="13">
        <v>22</v>
      </c>
      <c r="AE617" s="6">
        <v>1395.4545454545464</v>
      </c>
      <c r="AF617" s="281"/>
      <c r="AG617" s="419" t="s">
        <v>2860</v>
      </c>
      <c r="AH617" s="13">
        <v>124.9</v>
      </c>
      <c r="AI617" s="13">
        <v>162.20000000000002</v>
      </c>
      <c r="AJ617" s="13">
        <v>37.300000000000011</v>
      </c>
      <c r="AK617" s="13">
        <v>26</v>
      </c>
      <c r="AL617" s="26">
        <v>1434.6153846153852</v>
      </c>
      <c r="AM617" s="429"/>
      <c r="AN617" s="6">
        <v>1482.7505827505829</v>
      </c>
      <c r="AO617" s="6">
        <v>118.91008148499475</v>
      </c>
      <c r="AP617" s="6">
        <v>8.0195605969285868</v>
      </c>
      <c r="AQ617" s="6">
        <v>3</v>
      </c>
      <c r="AR617" s="429"/>
      <c r="AS617" s="521"/>
      <c r="AT617" s="662" t="s">
        <v>178</v>
      </c>
      <c r="AU617" s="662" t="s">
        <v>178</v>
      </c>
      <c r="AV617" s="662" t="s">
        <v>178</v>
      </c>
      <c r="AW617" s="661" t="s">
        <v>2720</v>
      </c>
      <c r="AX617" s="661" t="s">
        <v>2720</v>
      </c>
      <c r="AY617" s="10"/>
      <c r="AZ617" s="334"/>
      <c r="BA617" s="662" t="s">
        <v>178</v>
      </c>
      <c r="BB617" s="662" t="s">
        <v>178</v>
      </c>
      <c r="BC617" s="662" t="s">
        <v>178</v>
      </c>
      <c r="BD617" s="661" t="s">
        <v>2720</v>
      </c>
      <c r="BE617" s="661" t="s">
        <v>2720</v>
      </c>
      <c r="BF617" s="720"/>
      <c r="BG617" s="718"/>
      <c r="BH617" s="852" t="s">
        <v>178</v>
      </c>
      <c r="BI617" s="67" t="s">
        <v>2860</v>
      </c>
      <c r="BJ617" s="227">
        <v>9.7392226856456787</v>
      </c>
      <c r="BK617" s="227"/>
      <c r="BL617" s="227">
        <v>0.16221326035526573</v>
      </c>
      <c r="BM617" s="227">
        <v>0.44247814575972338</v>
      </c>
      <c r="BN617" s="31" t="str">
        <f t="shared" si="495"/>
        <v xml:space="preserve">  </v>
      </c>
      <c r="BO617" s="521"/>
      <c r="BP617" s="199" t="s">
        <v>2860</v>
      </c>
      <c r="BQ617" s="716">
        <v>3.4743317772506568E-2</v>
      </c>
      <c r="BR617" s="716"/>
      <c r="BS617" s="715">
        <v>1.9023839597636237E-3</v>
      </c>
      <c r="BT617" s="715">
        <v>7.776821724279479E-3</v>
      </c>
      <c r="BU617" s="31" t="str">
        <f t="shared" si="496"/>
        <v xml:space="preserve">  </v>
      </c>
      <c r="BV617" s="521"/>
      <c r="BW617" s="31">
        <f t="shared" si="467"/>
        <v>0.35673604448652363</v>
      </c>
      <c r="BX617" s="336"/>
      <c r="BY617" s="33">
        <v>248.64603689263458</v>
      </c>
      <c r="BZ617" s="31"/>
      <c r="CA617" s="237"/>
      <c r="CB617" s="237"/>
      <c r="CC617" s="237"/>
      <c r="CD617" s="498"/>
      <c r="CE617" s="457">
        <v>402.35449606262665</v>
      </c>
      <c r="CF617" s="457"/>
      <c r="CG617" s="464"/>
      <c r="CH617" s="464"/>
      <c r="CI617" s="237"/>
      <c r="CJ617" s="611"/>
      <c r="CK617" s="227">
        <v>1.1001342214792527</v>
      </c>
      <c r="CL617" s="227"/>
      <c r="CM617" s="227">
        <v>0.10889739435146184</v>
      </c>
      <c r="CN617" s="227">
        <v>0.29619170479055518</v>
      </c>
      <c r="CO617" s="31" t="str">
        <f t="shared" si="489"/>
        <v xml:space="preserve">  </v>
      </c>
      <c r="CP617" s="611"/>
      <c r="CQ617" s="28">
        <v>1.5351872999733212</v>
      </c>
      <c r="CR617" s="28"/>
      <c r="CS617" s="227">
        <v>8.7939030533746368E-2</v>
      </c>
      <c r="CT617" s="227">
        <v>0.23918672734587212</v>
      </c>
      <c r="CU617" s="31" t="str">
        <f t="shared" si="490"/>
        <v xml:space="preserve">  </v>
      </c>
      <c r="CV617" s="521"/>
      <c r="CW617" s="336">
        <f t="shared" si="491"/>
        <v>0.44244993213155093</v>
      </c>
      <c r="CX617" s="227">
        <v>6.1777802876254224</v>
      </c>
      <c r="CY617" s="227"/>
      <c r="CZ617" s="227">
        <v>0.53129381329189462</v>
      </c>
      <c r="DA617" s="227">
        <v>0.17771007870017769</v>
      </c>
      <c r="DB617" s="675" t="str">
        <f t="shared" si="492"/>
        <v xml:space="preserve">  </v>
      </c>
      <c r="DC617" s="519"/>
      <c r="DD617" s="28">
        <v>8.8627386434010909</v>
      </c>
      <c r="DE617" s="28"/>
      <c r="DF617" s="28">
        <v>0.99183238415012942</v>
      </c>
      <c r="DG617" s="28">
        <v>0.33175355450236971</v>
      </c>
      <c r="DH617" s="801" t="str">
        <f t="shared" si="470"/>
        <v xml:space="preserve">  </v>
      </c>
      <c r="DI617" s="335"/>
      <c r="DJ617" s="31">
        <f t="shared" si="493"/>
        <v>2.484568169607702</v>
      </c>
      <c r="DK617" s="550">
        <f t="shared" si="494"/>
        <v>2.2027189282412296</v>
      </c>
      <c r="DL617" s="420"/>
      <c r="DM617" s="707"/>
      <c r="DN617" s="419"/>
      <c r="DO617" s="419"/>
      <c r="DP617" s="419"/>
    </row>
    <row r="618" spans="1:120" s="13" customFormat="1" ht="15" x14ac:dyDescent="0.25">
      <c r="A618" s="536" t="s">
        <v>2888</v>
      </c>
      <c r="B618" s="18" t="s">
        <v>1339</v>
      </c>
      <c r="C618" s="417" t="s">
        <v>584</v>
      </c>
      <c r="D618" s="417">
        <v>9</v>
      </c>
      <c r="E618" s="13" t="s">
        <v>2817</v>
      </c>
      <c r="F618" s="419">
        <v>1</v>
      </c>
      <c r="G618" s="420">
        <v>384115121402501</v>
      </c>
      <c r="H618" s="451" t="s">
        <v>2863</v>
      </c>
      <c r="K618" s="419" t="s">
        <v>2787</v>
      </c>
      <c r="L618" s="18" t="s">
        <v>2787</v>
      </c>
      <c r="N618" s="419"/>
      <c r="O618" s="419" t="s">
        <v>2815</v>
      </c>
      <c r="P618" s="117">
        <v>43511</v>
      </c>
      <c r="Q618" s="112">
        <v>0.55208333333333337</v>
      </c>
      <c r="R618" s="419" t="s">
        <v>2862</v>
      </c>
      <c r="S618" s="419" t="s">
        <v>2862</v>
      </c>
      <c r="T618" s="13">
        <v>126</v>
      </c>
      <c r="U618" s="13">
        <v>148.69999999999999</v>
      </c>
      <c r="V618" s="13">
        <v>22.699999999999989</v>
      </c>
      <c r="W618" s="13">
        <v>26</v>
      </c>
      <c r="X618" s="6">
        <v>873.07692307692264</v>
      </c>
      <c r="Y618" s="281"/>
      <c r="Z618" s="419" t="s">
        <v>2862</v>
      </c>
      <c r="AA618" s="13">
        <v>125.3</v>
      </c>
      <c r="AB618" s="13">
        <v>151.60000000000002</v>
      </c>
      <c r="AC618" s="13">
        <v>26.300000000000026</v>
      </c>
      <c r="AD618" s="13">
        <v>32</v>
      </c>
      <c r="AE618" s="6">
        <v>821.8750000000008</v>
      </c>
      <c r="AF618" s="281"/>
      <c r="AG618" s="419" t="s">
        <v>2862</v>
      </c>
      <c r="AH618" s="13">
        <v>127.3</v>
      </c>
      <c r="AI618" s="13">
        <v>161.1</v>
      </c>
      <c r="AJ618" s="13">
        <v>33.799999999999997</v>
      </c>
      <c r="AK618" s="13">
        <v>42</v>
      </c>
      <c r="AL618" s="26">
        <v>804.76190476190459</v>
      </c>
      <c r="AM618" s="429"/>
      <c r="AN618" s="6">
        <v>833.23794261294267</v>
      </c>
      <c r="AO618" s="6">
        <v>35.546768917358307</v>
      </c>
      <c r="AP618" s="6">
        <v>4.2661006057750495</v>
      </c>
      <c r="AQ618" s="6">
        <v>3</v>
      </c>
      <c r="AR618" s="429"/>
      <c r="AS618" s="521"/>
      <c r="AT618" s="662" t="s">
        <v>178</v>
      </c>
      <c r="AU618" s="662" t="s">
        <v>178</v>
      </c>
      <c r="AV618" s="662" t="s">
        <v>178</v>
      </c>
      <c r="AW618" s="661" t="s">
        <v>2720</v>
      </c>
      <c r="AX618" s="661" t="s">
        <v>2720</v>
      </c>
      <c r="AY618" s="10"/>
      <c r="AZ618" s="334"/>
      <c r="BA618" s="662" t="s">
        <v>178</v>
      </c>
      <c r="BB618" s="662" t="s">
        <v>178</v>
      </c>
      <c r="BC618" s="662" t="s">
        <v>178</v>
      </c>
      <c r="BD618" s="661" t="s">
        <v>2720</v>
      </c>
      <c r="BE618" s="661" t="s">
        <v>2720</v>
      </c>
      <c r="BF618" s="720"/>
      <c r="BG618" s="718"/>
      <c r="BH618" s="852" t="s">
        <v>178</v>
      </c>
      <c r="BI618" s="67" t="s">
        <v>2862</v>
      </c>
      <c r="BJ618" s="227">
        <v>12.183936118571832</v>
      </c>
      <c r="BK618" s="227"/>
      <c r="BL618" s="227">
        <v>0.16221326035526573</v>
      </c>
      <c r="BM618" s="227">
        <v>0.44247814575972338</v>
      </c>
      <c r="BN618" s="31" t="str">
        <f t="shared" si="495"/>
        <v xml:space="preserve">  </v>
      </c>
      <c r="BO618" s="521"/>
      <c r="BP618" s="199" t="s">
        <v>2862</v>
      </c>
      <c r="BQ618" s="716">
        <v>6.1181126958459051E-2</v>
      </c>
      <c r="BR618" s="716"/>
      <c r="BS618" s="715">
        <v>1.9023839597636237E-3</v>
      </c>
      <c r="BT618" s="715">
        <v>7.776821724279479E-3</v>
      </c>
      <c r="BU618" s="31" t="str">
        <f t="shared" si="496"/>
        <v xml:space="preserve">  </v>
      </c>
      <c r="BV618" s="521"/>
      <c r="BW618" s="31">
        <f t="shared" si="467"/>
        <v>0.50214582843389477</v>
      </c>
      <c r="BX618" s="336"/>
      <c r="BY618" s="33">
        <v>311.97604276961471</v>
      </c>
      <c r="BZ618" s="31"/>
      <c r="CA618" s="237"/>
      <c r="CB618" s="237"/>
      <c r="CC618" s="237"/>
      <c r="CD618" s="498"/>
      <c r="CE618" s="457">
        <v>272.37908349500964</v>
      </c>
      <c r="CF618" s="457"/>
      <c r="CG618" s="464"/>
      <c r="CH618" s="464"/>
      <c r="CI618" s="237"/>
      <c r="CJ618" s="611"/>
      <c r="CK618" s="227">
        <v>1.3497772961251995</v>
      </c>
      <c r="CL618" s="227"/>
      <c r="CM618" s="227">
        <v>0.10889739435146184</v>
      </c>
      <c r="CN618" s="227">
        <v>0.29619170479055518</v>
      </c>
      <c r="CO618" s="31" t="str">
        <f t="shared" si="489"/>
        <v xml:space="preserve">  </v>
      </c>
      <c r="CP618" s="611"/>
      <c r="CQ618" s="28">
        <v>1.1093482152528991</v>
      </c>
      <c r="CR618" s="28"/>
      <c r="CS618" s="227">
        <v>8.7939030533746368E-2</v>
      </c>
      <c r="CT618" s="227">
        <v>0.23918672734587212</v>
      </c>
      <c r="CU618" s="31" t="str">
        <f t="shared" si="490"/>
        <v xml:space="preserve">  </v>
      </c>
      <c r="CV618" s="521"/>
      <c r="CW618" s="336">
        <f t="shared" si="491"/>
        <v>0.43265415002458091</v>
      </c>
      <c r="CX618" s="227">
        <v>6.925216411094187</v>
      </c>
      <c r="CY618" s="227"/>
      <c r="CZ618" s="227">
        <v>0.53129381329189462</v>
      </c>
      <c r="DA618" s="227">
        <v>0.17771007870017769</v>
      </c>
      <c r="DB618" s="675" t="str">
        <f t="shared" si="492"/>
        <v xml:space="preserve">  </v>
      </c>
      <c r="DC618" s="519"/>
      <c r="DD618" s="28">
        <v>5.5731503498805592</v>
      </c>
      <c r="DE618" s="28"/>
      <c r="DF618" s="28">
        <v>0.99183238415012942</v>
      </c>
      <c r="DG618" s="28">
        <v>0.33175355450236971</v>
      </c>
      <c r="DH618" s="801" t="str">
        <f t="shared" si="470"/>
        <v xml:space="preserve">  </v>
      </c>
      <c r="DI618" s="335"/>
      <c r="DJ618" s="31">
        <f t="shared" si="493"/>
        <v>2.2197910934488836</v>
      </c>
      <c r="DK618" s="550">
        <f t="shared" si="494"/>
        <v>2.0461007058138025</v>
      </c>
      <c r="DL618" s="420"/>
      <c r="DM618" s="707"/>
      <c r="DN618" s="419"/>
      <c r="DO618" s="419"/>
      <c r="DP618" s="419"/>
    </row>
    <row r="619" spans="1:120" s="13" customFormat="1" ht="15" x14ac:dyDescent="0.25">
      <c r="A619" s="622" t="s">
        <v>2889</v>
      </c>
      <c r="B619" s="18" t="s">
        <v>1340</v>
      </c>
      <c r="C619" s="417" t="s">
        <v>584</v>
      </c>
      <c r="D619" s="417">
        <v>9</v>
      </c>
      <c r="E619" s="13" t="s">
        <v>2817</v>
      </c>
      <c r="F619" s="419">
        <v>1</v>
      </c>
      <c r="G619" s="420">
        <v>384115121402501</v>
      </c>
      <c r="H619" s="451" t="s">
        <v>2865</v>
      </c>
      <c r="K619" s="419" t="s">
        <v>2787</v>
      </c>
      <c r="L619" s="18" t="s">
        <v>2787</v>
      </c>
      <c r="N619" s="419"/>
      <c r="O619" s="419" t="s">
        <v>2815</v>
      </c>
      <c r="P619" s="117">
        <v>43511</v>
      </c>
      <c r="Q619" s="112">
        <v>0.55555555555555558</v>
      </c>
      <c r="R619" s="419" t="s">
        <v>2864</v>
      </c>
      <c r="S619" s="419" t="s">
        <v>2864</v>
      </c>
      <c r="T619" s="250">
        <v>123.4</v>
      </c>
      <c r="U619" s="250">
        <v>145.9</v>
      </c>
      <c r="V619" s="250">
        <v>22.5</v>
      </c>
      <c r="W619" s="250">
        <v>26</v>
      </c>
      <c r="X619" s="250">
        <v>865.38461538461547</v>
      </c>
      <c r="Y619" s="623"/>
      <c r="Z619" s="419" t="s">
        <v>2864</v>
      </c>
      <c r="AA619" s="275">
        <v>125.4</v>
      </c>
      <c r="AB619" s="275">
        <v>150</v>
      </c>
      <c r="AC619" s="275">
        <v>24.599999999999994</v>
      </c>
      <c r="AD619" s="275">
        <v>30</v>
      </c>
      <c r="AE619" s="275">
        <v>819.99999999999989</v>
      </c>
      <c r="AF619" s="561"/>
      <c r="AG619" s="419" t="s">
        <v>2864</v>
      </c>
      <c r="AH619" s="275">
        <v>126.9</v>
      </c>
      <c r="AI619" s="275">
        <v>161</v>
      </c>
      <c r="AJ619" s="275">
        <v>34.099999999999994</v>
      </c>
      <c r="AK619" s="275">
        <v>48</v>
      </c>
      <c r="AL619" s="33">
        <v>710.41666666666652</v>
      </c>
      <c r="AM619" s="447"/>
      <c r="AN619" s="33">
        <v>798.60042735042725</v>
      </c>
      <c r="AO619" s="33">
        <v>79.669458167170106</v>
      </c>
      <c r="AP619" s="33">
        <v>9.9761351783262953</v>
      </c>
      <c r="AQ619" s="6">
        <v>3</v>
      </c>
      <c r="AR619" s="331"/>
      <c r="AS619" s="519"/>
      <c r="AT619" s="662" t="s">
        <v>178</v>
      </c>
      <c r="AU619" s="662" t="s">
        <v>178</v>
      </c>
      <c r="AV619" s="662" t="s">
        <v>178</v>
      </c>
      <c r="AW619" s="661" t="s">
        <v>2720</v>
      </c>
      <c r="AX619" s="661" t="s">
        <v>2720</v>
      </c>
      <c r="AY619" s="10"/>
      <c r="AZ619" s="334"/>
      <c r="BA619" s="662" t="s">
        <v>178</v>
      </c>
      <c r="BB619" s="662" t="s">
        <v>178</v>
      </c>
      <c r="BC619" s="662" t="s">
        <v>178</v>
      </c>
      <c r="BD619" s="661" t="s">
        <v>2720</v>
      </c>
      <c r="BE619" s="661" t="s">
        <v>2720</v>
      </c>
      <c r="BF619" s="31"/>
      <c r="BG619" s="336"/>
      <c r="BH619" s="852" t="s">
        <v>178</v>
      </c>
      <c r="BI619" s="67" t="s">
        <v>2864</v>
      </c>
      <c r="BJ619" s="227">
        <v>11.328869417071427</v>
      </c>
      <c r="BK619" s="227"/>
      <c r="BL619" s="227">
        <v>0.16221326035526573</v>
      </c>
      <c r="BM619" s="227">
        <v>0.44247814575972338</v>
      </c>
      <c r="BN619" s="31" t="str">
        <f t="shared" si="495"/>
        <v xml:space="preserve">  </v>
      </c>
      <c r="BO619" s="521"/>
      <c r="BP619" s="199" t="s">
        <v>2864</v>
      </c>
      <c r="BQ619" s="716">
        <v>6.1689714415941607E-2</v>
      </c>
      <c r="BR619" s="716"/>
      <c r="BS619" s="715">
        <v>1.9023839597636237E-3</v>
      </c>
      <c r="BT619" s="715">
        <v>7.776821724279479E-3</v>
      </c>
      <c r="BU619" s="31" t="str">
        <f t="shared" si="496"/>
        <v xml:space="preserve">  </v>
      </c>
      <c r="BV619" s="521"/>
      <c r="BW619" s="31">
        <f t="shared" si="467"/>
        <v>0.54453548844849098</v>
      </c>
      <c r="BX619" s="771"/>
      <c r="BY619" s="33">
        <v>310.10998762615225</v>
      </c>
      <c r="BZ619" s="31"/>
      <c r="CA619" s="237"/>
      <c r="CB619" s="237"/>
      <c r="CC619" s="237"/>
      <c r="CD619" s="498"/>
      <c r="CE619" s="457">
        <v>268.36441236878562</v>
      </c>
      <c r="CF619" s="457"/>
      <c r="CG619" s="464"/>
      <c r="CH619" s="464"/>
      <c r="CI619" s="237"/>
      <c r="CJ619" s="611"/>
      <c r="CK619" s="227">
        <v>1.4651986491353042</v>
      </c>
      <c r="CL619" s="227"/>
      <c r="CM619" s="227">
        <v>0.10889739435146184</v>
      </c>
      <c r="CN619" s="227">
        <v>0.29619170479055518</v>
      </c>
      <c r="CO619" s="31" t="str">
        <f t="shared" si="489"/>
        <v xml:space="preserve">  </v>
      </c>
      <c r="CP619" s="611"/>
      <c r="CQ619" s="28">
        <v>1.2014628922909487</v>
      </c>
      <c r="CR619" s="28"/>
      <c r="CS619" s="227">
        <v>8.7939030533746368E-2</v>
      </c>
      <c r="CT619" s="227">
        <v>0.23918672734587212</v>
      </c>
      <c r="CU619" s="31" t="str">
        <f t="shared" si="490"/>
        <v xml:space="preserve">  </v>
      </c>
      <c r="CV619" s="521"/>
      <c r="CW619" s="336">
        <f t="shared" si="491"/>
        <v>0.47247709122533943</v>
      </c>
      <c r="CX619" s="227">
        <v>7.267365657565275</v>
      </c>
      <c r="CY619" s="227"/>
      <c r="CZ619" s="227">
        <v>0.53129381329189462</v>
      </c>
      <c r="DA619" s="227">
        <v>0.17771007870017769</v>
      </c>
      <c r="DB619" s="675" t="str">
        <f t="shared" si="492"/>
        <v xml:space="preserve">  </v>
      </c>
      <c r="DC619" s="519"/>
      <c r="DD619" s="28">
        <v>5.1628576858953297</v>
      </c>
      <c r="DE619" s="28"/>
      <c r="DF619" s="28">
        <v>0.99183238415012942</v>
      </c>
      <c r="DG619" s="28">
        <v>0.33175355450236971</v>
      </c>
      <c r="DH619" s="801" t="str">
        <f t="shared" si="470"/>
        <v xml:space="preserve">  </v>
      </c>
      <c r="DI619" s="335"/>
      <c r="DJ619" s="31">
        <f t="shared" si="493"/>
        <v>2.3434800385488783</v>
      </c>
      <c r="DK619" s="550">
        <f t="shared" si="494"/>
        <v>1.9238235205346621</v>
      </c>
      <c r="DL619" s="67"/>
    </row>
    <row r="620" spans="1:120" s="13" customFormat="1" ht="15" x14ac:dyDescent="0.25">
      <c r="A620" s="536" t="s">
        <v>2890</v>
      </c>
      <c r="B620" s="18" t="s">
        <v>1341</v>
      </c>
      <c r="C620" s="417" t="s">
        <v>584</v>
      </c>
      <c r="D620" s="417">
        <v>9</v>
      </c>
      <c r="E620" s="13" t="s">
        <v>2817</v>
      </c>
      <c r="F620" s="419">
        <v>1</v>
      </c>
      <c r="G620" s="420">
        <v>11452800</v>
      </c>
      <c r="H620" s="451" t="s">
        <v>2863</v>
      </c>
      <c r="K620" s="419" t="s">
        <v>2786</v>
      </c>
      <c r="L620" s="18" t="s">
        <v>2786</v>
      </c>
      <c r="N620" s="419"/>
      <c r="O620" s="419" t="s">
        <v>2815</v>
      </c>
      <c r="P620" s="117">
        <v>43511</v>
      </c>
      <c r="Q620" s="112">
        <v>0.55208333333333337</v>
      </c>
      <c r="R620" s="419" t="s">
        <v>2866</v>
      </c>
      <c r="S620" s="419" t="s">
        <v>2866</v>
      </c>
      <c r="T620" s="250">
        <v>125.3</v>
      </c>
      <c r="U620" s="250">
        <v>172.4</v>
      </c>
      <c r="V620" s="250">
        <v>47.100000000000009</v>
      </c>
      <c r="W620" s="250">
        <v>34</v>
      </c>
      <c r="X620" s="250">
        <v>1385.294117647059</v>
      </c>
      <c r="Y620" s="623"/>
      <c r="Z620" s="419" t="s">
        <v>2866</v>
      </c>
      <c r="AA620" s="275">
        <v>125.9</v>
      </c>
      <c r="AB620" s="275">
        <v>165.5</v>
      </c>
      <c r="AC620" s="275">
        <v>39.599999999999994</v>
      </c>
      <c r="AD620" s="275">
        <v>30</v>
      </c>
      <c r="AE620" s="275">
        <v>1319.9999999999998</v>
      </c>
      <c r="AF620" s="561"/>
      <c r="AG620" s="419" t="s">
        <v>2866</v>
      </c>
      <c r="AH620" s="275">
        <v>127.3</v>
      </c>
      <c r="AI620" s="275">
        <v>174.7</v>
      </c>
      <c r="AJ620" s="275">
        <v>47.399999999999991</v>
      </c>
      <c r="AK620" s="275">
        <v>36</v>
      </c>
      <c r="AL620" s="33">
        <v>1316.6666666666665</v>
      </c>
      <c r="AM620" s="447"/>
      <c r="AN620" s="33">
        <v>1340.6535947712416</v>
      </c>
      <c r="AO620" s="33">
        <v>38.695736066749653</v>
      </c>
      <c r="AP620" s="33">
        <v>2.886333667225379</v>
      </c>
      <c r="AQ620" s="6">
        <v>3</v>
      </c>
      <c r="AR620" s="331"/>
      <c r="AS620" s="519"/>
      <c r="AT620" s="662" t="s">
        <v>178</v>
      </c>
      <c r="AU620" s="662" t="s">
        <v>178</v>
      </c>
      <c r="AV620" s="662" t="s">
        <v>178</v>
      </c>
      <c r="AW620" s="661" t="s">
        <v>2720</v>
      </c>
      <c r="AX620" s="661" t="s">
        <v>2720</v>
      </c>
      <c r="AY620" s="10"/>
      <c r="AZ620" s="334"/>
      <c r="BA620" s="662" t="s">
        <v>178</v>
      </c>
      <c r="BB620" s="662" t="s">
        <v>178</v>
      </c>
      <c r="BC620" s="662" t="s">
        <v>178</v>
      </c>
      <c r="BD620" s="661" t="s">
        <v>2720</v>
      </c>
      <c r="BE620" s="661" t="s">
        <v>2720</v>
      </c>
      <c r="BF620" s="31"/>
      <c r="BG620" s="336"/>
      <c r="BH620" s="852" t="s">
        <v>178</v>
      </c>
      <c r="BI620" s="67" t="s">
        <v>2866</v>
      </c>
      <c r="BJ620" s="227">
        <v>12.010979444859252</v>
      </c>
      <c r="BK620" s="227">
        <v>0.1807300073625866</v>
      </c>
      <c r="BL620" s="227">
        <v>0.16221326035526573</v>
      </c>
      <c r="BM620" s="227">
        <v>0.44247814575972338</v>
      </c>
      <c r="BN620" s="31" t="str">
        <f t="shared" si="495"/>
        <v xml:space="preserve">  </v>
      </c>
      <c r="BO620" s="521"/>
      <c r="BP620" s="199" t="s">
        <v>2866</v>
      </c>
      <c r="BQ620" s="716">
        <v>3.7127091024606117E-2</v>
      </c>
      <c r="BR620" s="716"/>
      <c r="BS620" s="715">
        <v>1.9023839597636237E-3</v>
      </c>
      <c r="BT620" s="715">
        <v>7.776821724279479E-3</v>
      </c>
      <c r="BU620" s="31" t="str">
        <f t="shared" si="496"/>
        <v xml:space="preserve">  </v>
      </c>
      <c r="BV620" s="521"/>
      <c r="BW620" s="31">
        <f t="shared" si="467"/>
        <v>0.30910960421713701</v>
      </c>
      <c r="BX620" s="771"/>
      <c r="BY620" s="33">
        <v>347.25113158611765</v>
      </c>
      <c r="BZ620" s="31"/>
      <c r="CA620" s="237"/>
      <c r="CB620" s="237"/>
      <c r="CC620" s="237"/>
      <c r="CD620" s="498"/>
      <c r="CE620" s="457">
        <v>481.0449499325336</v>
      </c>
      <c r="CF620" s="457"/>
      <c r="CG620" s="464"/>
      <c r="CH620" s="464"/>
      <c r="CI620" s="237"/>
      <c r="CJ620" s="611"/>
      <c r="CK620" s="227">
        <v>1.3607133550390773</v>
      </c>
      <c r="CL620" s="227">
        <v>1.7195198252389354E-2</v>
      </c>
      <c r="CM620" s="227">
        <v>0.10889739435146184</v>
      </c>
      <c r="CN620" s="227">
        <v>0.29619170479055518</v>
      </c>
      <c r="CO620" s="31" t="str">
        <f t="shared" si="489"/>
        <v xml:space="preserve">  </v>
      </c>
      <c r="CP620" s="611"/>
      <c r="CQ620" s="28">
        <v>1.7961416286515819</v>
      </c>
      <c r="CR620" s="28">
        <v>2.2697661693153903E-2</v>
      </c>
      <c r="CS620" s="227">
        <v>8.7939030533746368E-2</v>
      </c>
      <c r="CT620" s="227">
        <v>0.23918672734587212</v>
      </c>
      <c r="CU620" s="31" t="str">
        <f t="shared" si="490"/>
        <v xml:space="preserve">  </v>
      </c>
      <c r="CV620" s="521"/>
      <c r="CW620" s="336">
        <f t="shared" si="491"/>
        <v>0.39185282098976343</v>
      </c>
      <c r="CX620" s="227">
        <v>4.5578360897460204</v>
      </c>
      <c r="CY620" s="227"/>
      <c r="CZ620" s="227">
        <v>0.53129381329189462</v>
      </c>
      <c r="DA620" s="227">
        <v>0.17771007870017769</v>
      </c>
      <c r="DB620" s="675" t="str">
        <f t="shared" si="492"/>
        <v xml:space="preserve">  </v>
      </c>
      <c r="DC620" s="519"/>
      <c r="DD620" s="28">
        <v>6.0011508514989256</v>
      </c>
      <c r="DE620" s="28"/>
      <c r="DF620" s="28">
        <v>0.99183238415012942</v>
      </c>
      <c r="DG620" s="28">
        <v>0.33175355450236971</v>
      </c>
      <c r="DH620" s="801" t="str">
        <f t="shared" si="470"/>
        <v xml:space="preserve">  </v>
      </c>
      <c r="DI620" s="335"/>
      <c r="DJ620" s="31">
        <f t="shared" si="493"/>
        <v>1.3125475124954877</v>
      </c>
      <c r="DK620" s="550">
        <f t="shared" si="494"/>
        <v>1.2475239273046284</v>
      </c>
      <c r="DL620" s="67"/>
    </row>
    <row r="621" spans="1:120" s="610" customFormat="1" ht="15" x14ac:dyDescent="0.25">
      <c r="A621" s="587" t="s">
        <v>2891</v>
      </c>
      <c r="B621" s="455" t="s">
        <v>1342</v>
      </c>
      <c r="C621" s="422" t="s">
        <v>584</v>
      </c>
      <c r="D621" s="422">
        <v>9</v>
      </c>
      <c r="E621" s="610" t="s">
        <v>2817</v>
      </c>
      <c r="F621" s="423">
        <v>1</v>
      </c>
      <c r="G621" s="426">
        <v>11452800</v>
      </c>
      <c r="H621" s="452" t="s">
        <v>2865</v>
      </c>
      <c r="K621" s="423" t="s">
        <v>2786</v>
      </c>
      <c r="L621" s="455" t="s">
        <v>2786</v>
      </c>
      <c r="N621" s="423"/>
      <c r="O621" s="423" t="s">
        <v>2815</v>
      </c>
      <c r="P621" s="318">
        <v>43511</v>
      </c>
      <c r="Q621" s="319">
        <v>0.55555555555555558</v>
      </c>
      <c r="R621" s="423" t="s">
        <v>2867</v>
      </c>
      <c r="S621" s="423" t="s">
        <v>2867</v>
      </c>
      <c r="T621" s="588">
        <v>125.4</v>
      </c>
      <c r="U621" s="588">
        <v>164.5</v>
      </c>
      <c r="V621" s="588">
        <v>39.099999999999994</v>
      </c>
      <c r="W621" s="588">
        <v>30</v>
      </c>
      <c r="X621" s="588">
        <v>1303.3333333333333</v>
      </c>
      <c r="Y621" s="625"/>
      <c r="Z621" s="423" t="s">
        <v>2867</v>
      </c>
      <c r="AA621" s="453">
        <v>126.5</v>
      </c>
      <c r="AB621" s="453">
        <v>168.9</v>
      </c>
      <c r="AC621" s="453">
        <v>42.400000000000006</v>
      </c>
      <c r="AD621" s="453">
        <v>30</v>
      </c>
      <c r="AE621" s="453">
        <v>1413.3333333333335</v>
      </c>
      <c r="AF621" s="626"/>
      <c r="AG621" s="423" t="s">
        <v>2867</v>
      </c>
      <c r="AH621" s="453">
        <v>125.2</v>
      </c>
      <c r="AI621" s="453">
        <v>168.4</v>
      </c>
      <c r="AJ621" s="453">
        <v>43.2</v>
      </c>
      <c r="AK621" s="453">
        <v>32</v>
      </c>
      <c r="AL621" s="322">
        <v>1350</v>
      </c>
      <c r="AM621" s="454"/>
      <c r="AN621" s="322">
        <v>1355.5555555555557</v>
      </c>
      <c r="AO621" s="322">
        <v>55.210036661354984</v>
      </c>
      <c r="AP621" s="322">
        <v>4.072871556985203</v>
      </c>
      <c r="AQ621" s="621">
        <v>3</v>
      </c>
      <c r="AR621" s="768"/>
      <c r="AS621" s="589"/>
      <c r="AT621" s="736" t="s">
        <v>178</v>
      </c>
      <c r="AU621" s="736" t="s">
        <v>178</v>
      </c>
      <c r="AV621" s="736" t="s">
        <v>178</v>
      </c>
      <c r="AW621" s="737" t="s">
        <v>2720</v>
      </c>
      <c r="AX621" s="737" t="s">
        <v>2720</v>
      </c>
      <c r="AY621" s="435"/>
      <c r="AZ621" s="738"/>
      <c r="BA621" s="736" t="s">
        <v>178</v>
      </c>
      <c r="BB621" s="736" t="s">
        <v>178</v>
      </c>
      <c r="BC621" s="736" t="s">
        <v>178</v>
      </c>
      <c r="BD621" s="737" t="s">
        <v>2720</v>
      </c>
      <c r="BE621" s="737" t="s">
        <v>2720</v>
      </c>
      <c r="BF621" s="321"/>
      <c r="BG621" s="769"/>
      <c r="BH621" s="865" t="s">
        <v>178</v>
      </c>
      <c r="BI621" s="427" t="s">
        <v>2867</v>
      </c>
      <c r="BJ621" s="459">
        <v>19.797916428750433</v>
      </c>
      <c r="BK621" s="459"/>
      <c r="BL621" s="459">
        <v>0.16221326035526573</v>
      </c>
      <c r="BM621" s="459">
        <v>0.44247814575972338</v>
      </c>
      <c r="BN621" s="321" t="str">
        <f t="shared" si="495"/>
        <v xml:space="preserve">  </v>
      </c>
      <c r="BO621" s="609"/>
      <c r="BP621" s="729" t="s">
        <v>2867</v>
      </c>
      <c r="BQ621" s="734">
        <v>4.0981898816217915E-2</v>
      </c>
      <c r="BR621" s="734"/>
      <c r="BS621" s="509">
        <v>1.9023839597636237E-3</v>
      </c>
      <c r="BT621" s="509">
        <v>7.776821724279479E-3</v>
      </c>
      <c r="BU621" s="321" t="str">
        <f t="shared" si="496"/>
        <v xml:space="preserve">  </v>
      </c>
      <c r="BV621" s="609"/>
      <c r="BW621" s="321">
        <f t="shared" si="467"/>
        <v>0.20700106985351352</v>
      </c>
      <c r="BX621" s="772"/>
      <c r="BY621" s="322">
        <v>357.01934071483379</v>
      </c>
      <c r="BZ621" s="321"/>
      <c r="CA621" s="320"/>
      <c r="CB621" s="320"/>
      <c r="CC621" s="320"/>
      <c r="CD621" s="502"/>
      <c r="CE621" s="458">
        <v>465.31520739833331</v>
      </c>
      <c r="CF621" s="458"/>
      <c r="CG621" s="583"/>
      <c r="CH621" s="583"/>
      <c r="CI621" s="320"/>
      <c r="CJ621" s="612"/>
      <c r="CK621" s="459">
        <v>1.4175332114026333</v>
      </c>
      <c r="CL621" s="459"/>
      <c r="CM621" s="459">
        <v>0.10889739435146184</v>
      </c>
      <c r="CN621" s="459">
        <v>0.29619170479055518</v>
      </c>
      <c r="CO621" s="31" t="str">
        <f t="shared" si="489"/>
        <v xml:space="preserve">  </v>
      </c>
      <c r="CP621" s="612"/>
      <c r="CQ621" s="483">
        <v>2.0034469387823881</v>
      </c>
      <c r="CR621" s="483"/>
      <c r="CS621" s="227">
        <v>8.7939030533746368E-2</v>
      </c>
      <c r="CT621" s="227">
        <v>0.23918672734587212</v>
      </c>
      <c r="CU621" s="31" t="str">
        <f t="shared" si="490"/>
        <v xml:space="preserve">  </v>
      </c>
      <c r="CV621" s="609"/>
      <c r="CW621" s="769">
        <f t="shared" si="491"/>
        <v>0.39704661617614606</v>
      </c>
      <c r="CX621" s="459">
        <v>5.2559910038095135</v>
      </c>
      <c r="CY621" s="459"/>
      <c r="CZ621" s="459">
        <v>0.53129381329189462</v>
      </c>
      <c r="DA621" s="459">
        <v>0.17771007870017769</v>
      </c>
      <c r="DB621" s="935" t="str">
        <f t="shared" si="492"/>
        <v xml:space="preserve">  </v>
      </c>
      <c r="DC621" s="589"/>
      <c r="DD621" s="483">
        <v>7.0955878551428428</v>
      </c>
      <c r="DE621" s="483"/>
      <c r="DF621" s="483">
        <v>0.99183238415012942</v>
      </c>
      <c r="DG621" s="483">
        <v>0.33175355450236971</v>
      </c>
      <c r="DH621" s="979" t="str">
        <f t="shared" si="470"/>
        <v xml:space="preserve">  </v>
      </c>
      <c r="DI621" s="946"/>
      <c r="DJ621" s="321">
        <f t="shared" si="493"/>
        <v>1.4721866309219624</v>
      </c>
      <c r="DK621" s="960">
        <f t="shared" si="494"/>
        <v>1.5248991957120073</v>
      </c>
      <c r="DL621" s="427"/>
    </row>
    <row r="622" spans="1:120" s="13" customFormat="1" ht="15" x14ac:dyDescent="0.25">
      <c r="A622" s="536" t="s">
        <v>2954</v>
      </c>
      <c r="B622" s="18" t="s">
        <v>1343</v>
      </c>
      <c r="C622" s="420" t="s">
        <v>584</v>
      </c>
      <c r="D622" s="451">
        <v>9</v>
      </c>
      <c r="E622" s="13" t="s">
        <v>2817</v>
      </c>
      <c r="F622" s="419">
        <v>1</v>
      </c>
      <c r="G622" s="420">
        <v>11451800</v>
      </c>
      <c r="H622" s="451" t="s">
        <v>2894</v>
      </c>
      <c r="K622" s="417" t="s">
        <v>1655</v>
      </c>
      <c r="L622" s="13" t="s">
        <v>1656</v>
      </c>
      <c r="N622" s="419"/>
      <c r="O622" s="13" t="s">
        <v>2815</v>
      </c>
      <c r="P622" s="117">
        <v>43522</v>
      </c>
      <c r="Q622" s="112">
        <v>0.41666666666666669</v>
      </c>
      <c r="R622" s="417" t="s">
        <v>2893</v>
      </c>
      <c r="S622" s="417" t="s">
        <v>2893</v>
      </c>
      <c r="T622" s="250">
        <v>124.4</v>
      </c>
      <c r="U622" s="250">
        <v>256.10000000000002</v>
      </c>
      <c r="V622" s="250">
        <v>131.70000000000002</v>
      </c>
      <c r="W622" s="250">
        <v>86</v>
      </c>
      <c r="X622" s="250">
        <v>1531.3953488372097</v>
      </c>
      <c r="Y622" s="623"/>
      <c r="Z622" s="419"/>
      <c r="AA622" s="275">
        <v>124.7</v>
      </c>
      <c r="AB622" s="275">
        <v>225.70000000000002</v>
      </c>
      <c r="AC622" s="275">
        <v>101.00000000000001</v>
      </c>
      <c r="AD622" s="275">
        <v>64</v>
      </c>
      <c r="AE622" s="275">
        <v>1578.1250000000002</v>
      </c>
      <c r="AF622" s="561"/>
      <c r="AG622" s="419"/>
      <c r="AH622" s="275">
        <v>124.5</v>
      </c>
      <c r="AI622" s="275">
        <v>214.7</v>
      </c>
      <c r="AJ622" s="275">
        <v>90.199999999999989</v>
      </c>
      <c r="AK622" s="275">
        <v>58</v>
      </c>
      <c r="AL622" s="33">
        <v>1555.1724137931033</v>
      </c>
      <c r="AM622" s="447"/>
      <c r="AN622" s="33">
        <v>1554.8975875434378</v>
      </c>
      <c r="AO622" s="33">
        <v>23.36603778028385</v>
      </c>
      <c r="AP622" s="33">
        <v>1.5027380560284711</v>
      </c>
      <c r="AQ622" s="6">
        <v>3</v>
      </c>
      <c r="AR622" s="331"/>
      <c r="AS622" s="519"/>
      <c r="AT622" s="662" t="s">
        <v>178</v>
      </c>
      <c r="AU622" s="662" t="s">
        <v>178</v>
      </c>
      <c r="AV622" s="662" t="s">
        <v>178</v>
      </c>
      <c r="AW622" s="661" t="s">
        <v>2720</v>
      </c>
      <c r="AX622" s="661" t="s">
        <v>2720</v>
      </c>
      <c r="AY622" s="10"/>
      <c r="AZ622" s="334"/>
      <c r="BA622" s="662" t="s">
        <v>178</v>
      </c>
      <c r="BB622" s="662" t="s">
        <v>178</v>
      </c>
      <c r="BC622" s="662" t="s">
        <v>178</v>
      </c>
      <c r="BD622" s="661" t="s">
        <v>2720</v>
      </c>
      <c r="BE622" s="661" t="s">
        <v>2720</v>
      </c>
      <c r="BF622" s="31"/>
      <c r="BG622" s="336"/>
      <c r="BH622" s="852" t="s">
        <v>178</v>
      </c>
      <c r="BI622" s="67" t="s">
        <v>2893</v>
      </c>
      <c r="BJ622" s="227">
        <v>8.3631051034196506</v>
      </c>
      <c r="BK622" s="227"/>
      <c r="BL622" s="227">
        <v>0.16221326035526573</v>
      </c>
      <c r="BM622" s="227">
        <v>0.41000367382337916</v>
      </c>
      <c r="BN622" s="31" t="str">
        <f t="shared" si="495"/>
        <v xml:space="preserve">  </v>
      </c>
      <c r="BO622" s="521"/>
      <c r="BP622" s="199" t="s">
        <v>2893</v>
      </c>
      <c r="BQ622" s="716">
        <v>3.7139746201949653E-2</v>
      </c>
      <c r="BR622" s="716"/>
      <c r="BS622" s="715">
        <v>1.9023839597636237E-3</v>
      </c>
      <c r="BT622" s="715">
        <v>7.776821724279479E-3</v>
      </c>
      <c r="BU622" s="31" t="str">
        <f t="shared" si="496"/>
        <v xml:space="preserve">  </v>
      </c>
      <c r="BV622" s="521"/>
      <c r="BW622" s="31">
        <f t="shared" si="467"/>
        <v>0.4440903915791195</v>
      </c>
      <c r="BX622" s="771"/>
      <c r="BY622" s="275">
        <v>195.72990697374297</v>
      </c>
      <c r="BZ622" s="464"/>
      <c r="CA622" s="457">
        <v>1.6932490642512081</v>
      </c>
      <c r="CB622" s="457">
        <v>4.4320966440698673</v>
      </c>
      <c r="CC622" s="464"/>
      <c r="CD622" s="519"/>
      <c r="CE622" s="994">
        <v>299.73986916792973</v>
      </c>
      <c r="CF622" s="557"/>
      <c r="CG622" s="938">
        <v>0.16221326035526573</v>
      </c>
      <c r="CH622" s="938">
        <v>0.41961644743188514</v>
      </c>
      <c r="CI622" s="237"/>
      <c r="CJ622" s="611"/>
      <c r="CK622" s="60">
        <v>0.88403919565980227</v>
      </c>
      <c r="CL622" s="60"/>
      <c r="CM622" s="60">
        <v>0.12483618000872078</v>
      </c>
      <c r="CN622" s="60">
        <v>0.34086523271618963</v>
      </c>
      <c r="CO622" s="31" t="str">
        <f t="shared" si="489"/>
        <v xml:space="preserve">  </v>
      </c>
      <c r="CP622" s="611"/>
      <c r="CQ622" s="227">
        <v>1.3951243556506254</v>
      </c>
      <c r="CR622" s="464"/>
      <c r="CS622" s="227">
        <v>4.7350217191955528E-2</v>
      </c>
      <c r="CT622" s="227">
        <v>0.12928978442924588</v>
      </c>
      <c r="CU622" s="31" t="str">
        <f t="shared" si="490"/>
        <v xml:space="preserve">  </v>
      </c>
      <c r="CV622" s="521"/>
      <c r="CW622" s="336">
        <f>CK622/BY622*100</f>
        <v>0.4516628088820353</v>
      </c>
      <c r="CX622" s="227">
        <v>3.660518931816525</v>
      </c>
      <c r="CY622" s="227"/>
      <c r="CZ622" s="227">
        <v>0.6409077913086294</v>
      </c>
      <c r="DA622" s="227">
        <v>0.21437436533904997</v>
      </c>
      <c r="DB622" s="464"/>
      <c r="DC622" s="519"/>
      <c r="DD622" s="227">
        <v>5.6927380629284583</v>
      </c>
      <c r="DE622" s="419"/>
      <c r="DF622" s="227">
        <v>0.64696648683011204</v>
      </c>
      <c r="DG622" s="24">
        <v>0.21640091116173121</v>
      </c>
      <c r="DH622" s="419"/>
      <c r="DI622" s="611"/>
      <c r="DJ622" s="31">
        <f t="shared" si="493"/>
        <v>1.8701888681261065</v>
      </c>
      <c r="DK622" s="550">
        <f t="shared" si="494"/>
        <v>1.8992261785965794</v>
      </c>
      <c r="DL622" s="67"/>
    </row>
    <row r="623" spans="1:120" s="13" customFormat="1" ht="15" x14ac:dyDescent="0.25">
      <c r="A623" s="536" t="s">
        <v>2955</v>
      </c>
      <c r="B623" s="18" t="s">
        <v>1344</v>
      </c>
      <c r="C623" s="420" t="s">
        <v>584</v>
      </c>
      <c r="D623" s="451">
        <v>9</v>
      </c>
      <c r="E623" s="13" t="s">
        <v>2817</v>
      </c>
      <c r="F623" s="419">
        <v>1</v>
      </c>
      <c r="G623" s="420">
        <v>11451800</v>
      </c>
      <c r="H623" s="451" t="s">
        <v>2896</v>
      </c>
      <c r="K623" s="417" t="s">
        <v>1655</v>
      </c>
      <c r="L623" s="13" t="s">
        <v>1656</v>
      </c>
      <c r="N623" s="419"/>
      <c r="O623" s="13" t="s">
        <v>2815</v>
      </c>
      <c r="P623" s="117">
        <v>43522</v>
      </c>
      <c r="Q623" s="112">
        <v>0.93055555555555547</v>
      </c>
      <c r="R623" s="417" t="s">
        <v>2895</v>
      </c>
      <c r="S623" s="417" t="s">
        <v>2895</v>
      </c>
      <c r="T623" s="250">
        <v>128.30000000000001</v>
      </c>
      <c r="U623" s="250">
        <v>207.5</v>
      </c>
      <c r="V623" s="250">
        <v>79.199999999999989</v>
      </c>
      <c r="W623" s="250">
        <v>26</v>
      </c>
      <c r="X623" s="250">
        <v>3046.1538461538457</v>
      </c>
      <c r="Y623" s="623"/>
      <c r="Z623" s="419"/>
      <c r="AA623" s="275">
        <v>130.1</v>
      </c>
      <c r="AB623" s="275">
        <v>213.10000000000002</v>
      </c>
      <c r="AC623" s="275">
        <v>83.000000000000028</v>
      </c>
      <c r="AD623" s="275">
        <v>26</v>
      </c>
      <c r="AE623" s="275">
        <v>3192.3076923076937</v>
      </c>
      <c r="AF623" s="561"/>
      <c r="AG623" s="419"/>
      <c r="AH623" s="275">
        <v>129.5</v>
      </c>
      <c r="AI623" s="275">
        <v>205.7</v>
      </c>
      <c r="AJ623" s="275">
        <v>76.199999999999989</v>
      </c>
      <c r="AK623" s="275">
        <v>22</v>
      </c>
      <c r="AL623" s="33">
        <v>3463.6363636363635</v>
      </c>
      <c r="AM623" s="447"/>
      <c r="AN623" s="33">
        <v>3234.0326340326342</v>
      </c>
      <c r="AO623" s="33">
        <v>211.84579573913535</v>
      </c>
      <c r="AP623" s="33">
        <v>6.5505150909679299</v>
      </c>
      <c r="AQ623" s="6">
        <v>3</v>
      </c>
      <c r="AR623" s="331"/>
      <c r="AS623" s="519"/>
      <c r="AT623" s="662" t="s">
        <v>178</v>
      </c>
      <c r="AU623" s="662" t="s">
        <v>178</v>
      </c>
      <c r="AV623" s="662" t="s">
        <v>178</v>
      </c>
      <c r="AW623" s="661" t="s">
        <v>2720</v>
      </c>
      <c r="AX623" s="661" t="s">
        <v>2720</v>
      </c>
      <c r="AY623" s="10"/>
      <c r="AZ623" s="334"/>
      <c r="BA623" s="662" t="s">
        <v>178</v>
      </c>
      <c r="BB623" s="662" t="s">
        <v>178</v>
      </c>
      <c r="BC623" s="662" t="s">
        <v>178</v>
      </c>
      <c r="BD623" s="661" t="s">
        <v>2720</v>
      </c>
      <c r="BE623" s="661" t="s">
        <v>2720</v>
      </c>
      <c r="BF623" s="31"/>
      <c r="BG623" s="336"/>
      <c r="BH623" s="852" t="s">
        <v>178</v>
      </c>
      <c r="BI623" s="67" t="s">
        <v>2895</v>
      </c>
      <c r="BJ623" s="227">
        <v>11.323337076978255</v>
      </c>
      <c r="BK623" s="227"/>
      <c r="BL623" s="227">
        <v>0.16221326035526573</v>
      </c>
      <c r="BM623" s="227">
        <v>0.41000367382337916</v>
      </c>
      <c r="BN623" s="31" t="str">
        <f t="shared" si="495"/>
        <v xml:space="preserve">  </v>
      </c>
      <c r="BO623" s="521"/>
      <c r="BP623" s="199" t="s">
        <v>2895</v>
      </c>
      <c r="BQ623" s="716">
        <v>4.0459210151409991E-2</v>
      </c>
      <c r="BR623" s="716">
        <v>6.8389410372203183E-4</v>
      </c>
      <c r="BS623" s="715">
        <v>1.9023839597636237E-3</v>
      </c>
      <c r="BT623" s="715">
        <v>7.776821724279479E-3</v>
      </c>
      <c r="BU623" s="31" t="str">
        <f t="shared" si="496"/>
        <v xml:space="preserve">  </v>
      </c>
      <c r="BV623" s="521"/>
      <c r="BW623" s="31">
        <f t="shared" si="467"/>
        <v>0.35730818464875136</v>
      </c>
      <c r="BX623" s="771"/>
      <c r="BY623" s="275">
        <v>160.58191885785601</v>
      </c>
      <c r="BZ623" s="464"/>
      <c r="CA623" s="457">
        <v>1.6932490642512081</v>
      </c>
      <c r="CB623" s="457">
        <v>4.4320966440698673</v>
      </c>
      <c r="CC623" s="464"/>
      <c r="CD623" s="519"/>
      <c r="CE623" s="994">
        <v>489.15722975162294</v>
      </c>
      <c r="CF623" s="557"/>
      <c r="CG623" s="938">
        <v>0.16221326035526573</v>
      </c>
      <c r="CH623" s="938">
        <v>0.41961644743188514</v>
      </c>
      <c r="CI623" s="237"/>
      <c r="CJ623" s="611"/>
      <c r="CK623" s="60">
        <v>0.58542812690401835</v>
      </c>
      <c r="CL623" s="60"/>
      <c r="CM623" s="60">
        <v>0.12483618000872078</v>
      </c>
      <c r="CN623" s="60">
        <v>0.34086523271618963</v>
      </c>
      <c r="CO623" s="31" t="str">
        <f t="shared" si="489"/>
        <v xml:space="preserve">  </v>
      </c>
      <c r="CP623" s="611"/>
      <c r="CQ623" s="227">
        <v>1.868866712808982</v>
      </c>
      <c r="CR623" s="464"/>
      <c r="CS623" s="227">
        <v>4.7350217191955528E-2</v>
      </c>
      <c r="CT623" s="227">
        <v>0.12928978442924588</v>
      </c>
      <c r="CU623" s="31" t="str">
        <f t="shared" si="490"/>
        <v xml:space="preserve">  </v>
      </c>
      <c r="CV623" s="521"/>
      <c r="CW623" s="336">
        <f t="shared" ref="CW623:CW666" si="497">CK623/BY623*100</f>
        <v>0.36456665300047136</v>
      </c>
      <c r="CX623" s="227">
        <v>3.3712119982155708</v>
      </c>
      <c r="CY623" s="227"/>
      <c r="CZ623" s="227">
        <v>0.6409077913086294</v>
      </c>
      <c r="DA623" s="227">
        <v>0.21437436533904997</v>
      </c>
      <c r="DB623" s="464"/>
      <c r="DC623" s="519"/>
      <c r="DD623" s="227">
        <v>11.676652466546658</v>
      </c>
      <c r="DE623" s="419"/>
      <c r="DF623" s="227">
        <v>0.64696648683011204</v>
      </c>
      <c r="DG623" s="24">
        <v>0.21640091116173121</v>
      </c>
      <c r="DH623" s="419"/>
      <c r="DI623" s="611"/>
      <c r="DJ623" s="31">
        <f t="shared" si="493"/>
        <v>2.0993720975520924</v>
      </c>
      <c r="DK623" s="550">
        <f t="shared" si="494"/>
        <v>2.3870959594066834</v>
      </c>
      <c r="DL623" s="67"/>
    </row>
    <row r="624" spans="1:120" s="13" customFormat="1" ht="15" x14ac:dyDescent="0.25">
      <c r="A624" s="536" t="s">
        <v>2956</v>
      </c>
      <c r="B624" s="18" t="s">
        <v>1345</v>
      </c>
      <c r="C624" s="420" t="s">
        <v>584</v>
      </c>
      <c r="D624" s="451">
        <v>9</v>
      </c>
      <c r="E624" s="13" t="s">
        <v>2817</v>
      </c>
      <c r="F624" s="419">
        <v>1</v>
      </c>
      <c r="G624" s="420">
        <v>11451800</v>
      </c>
      <c r="H624" s="451" t="s">
        <v>2898</v>
      </c>
      <c r="K624" s="417" t="s">
        <v>1655</v>
      </c>
      <c r="L624" s="13" t="s">
        <v>1656</v>
      </c>
      <c r="N624" s="419"/>
      <c r="O624" s="13" t="s">
        <v>2815</v>
      </c>
      <c r="P624" s="117">
        <v>43523</v>
      </c>
      <c r="Q624" s="112">
        <v>0.14583333333333334</v>
      </c>
      <c r="R624" s="417" t="s">
        <v>2897</v>
      </c>
      <c r="S624" s="417" t="s">
        <v>2897</v>
      </c>
      <c r="T624" s="250">
        <v>124.5</v>
      </c>
      <c r="U624" s="250">
        <v>188</v>
      </c>
      <c r="V624" s="250">
        <v>63.5</v>
      </c>
      <c r="W624" s="250">
        <v>12</v>
      </c>
      <c r="X624" s="250">
        <v>5291.666666666667</v>
      </c>
      <c r="Y624" s="623"/>
      <c r="Z624" s="419"/>
      <c r="AA624" s="275">
        <v>126.2</v>
      </c>
      <c r="AB624" s="275">
        <v>169.7</v>
      </c>
      <c r="AC624" s="275">
        <v>43.499999999999986</v>
      </c>
      <c r="AD624" s="275">
        <v>8</v>
      </c>
      <c r="AE624" s="275">
        <v>5437.4999999999982</v>
      </c>
      <c r="AF624" s="561"/>
      <c r="AG624" s="419"/>
      <c r="AH624" s="275">
        <v>129.1</v>
      </c>
      <c r="AI624" s="275">
        <v>206.6</v>
      </c>
      <c r="AJ624" s="275">
        <v>77.5</v>
      </c>
      <c r="AK624" s="275">
        <v>14</v>
      </c>
      <c r="AL624" s="33">
        <v>5535.7142857142853</v>
      </c>
      <c r="AM624" s="447"/>
      <c r="AN624" s="33">
        <v>5421.6269841269832</v>
      </c>
      <c r="AO624" s="33">
        <v>122.79566183453548</v>
      </c>
      <c r="AP624" s="33">
        <v>2.2649227288053391</v>
      </c>
      <c r="AQ624" s="6">
        <v>3</v>
      </c>
      <c r="AR624" s="331"/>
      <c r="AS624" s="519"/>
      <c r="AT624" s="662" t="s">
        <v>178</v>
      </c>
      <c r="AU624" s="662" t="s">
        <v>178</v>
      </c>
      <c r="AV624" s="662" t="s">
        <v>178</v>
      </c>
      <c r="AW624" s="661" t="s">
        <v>2720</v>
      </c>
      <c r="AX624" s="661" t="s">
        <v>2720</v>
      </c>
      <c r="AY624" s="10"/>
      <c r="AZ624" s="334"/>
      <c r="BA624" s="662" t="s">
        <v>178</v>
      </c>
      <c r="BB624" s="662" t="s">
        <v>178</v>
      </c>
      <c r="BC624" s="662" t="s">
        <v>178</v>
      </c>
      <c r="BD624" s="661" t="s">
        <v>2720</v>
      </c>
      <c r="BE624" s="661" t="s">
        <v>2720</v>
      </c>
      <c r="BF624" s="31"/>
      <c r="BG624" s="336"/>
      <c r="BH624" s="852" t="s">
        <v>178</v>
      </c>
      <c r="BI624" s="67" t="s">
        <v>2897</v>
      </c>
      <c r="BJ624" s="227">
        <v>15.246786186393233</v>
      </c>
      <c r="BK624" s="227"/>
      <c r="BL624" s="227">
        <v>0.16221326035526573</v>
      </c>
      <c r="BM624" s="227">
        <v>0.41000367382337916</v>
      </c>
      <c r="BN624" s="31" t="str">
        <f t="shared" si="495"/>
        <v xml:space="preserve">  </v>
      </c>
      <c r="BO624" s="521"/>
      <c r="BP624" s="199" t="s">
        <v>2897</v>
      </c>
      <c r="BQ624" s="716">
        <v>3.8130191067019731E-2</v>
      </c>
      <c r="BR624" s="716"/>
      <c r="BS624" s="715">
        <v>1.9023839597636237E-3</v>
      </c>
      <c r="BT624" s="715">
        <v>7.776821724279479E-3</v>
      </c>
      <c r="BU624" s="31" t="str">
        <f t="shared" si="496"/>
        <v xml:space="preserve">  </v>
      </c>
      <c r="BV624" s="521"/>
      <c r="BW624" s="31">
        <f t="shared" si="467"/>
        <v>0.25008674353319421</v>
      </c>
      <c r="BX624" s="771"/>
      <c r="BY624" s="275">
        <v>213.03977492854514</v>
      </c>
      <c r="BZ624" s="464"/>
      <c r="CA624" s="457">
        <v>1.6932490642512081</v>
      </c>
      <c r="CB624" s="457">
        <v>4.4320966440698673</v>
      </c>
      <c r="CC624" s="464"/>
      <c r="CD624" s="519"/>
      <c r="CE624" s="994">
        <v>1127.3354756635513</v>
      </c>
      <c r="CF624" s="557"/>
      <c r="CG624" s="938">
        <v>0.16221326035526573</v>
      </c>
      <c r="CH624" s="938">
        <v>0.41961644743188514</v>
      </c>
      <c r="CI624" s="237"/>
      <c r="CJ624" s="611"/>
      <c r="CK624" s="60">
        <v>1.0121389201743538</v>
      </c>
      <c r="CL624" s="60"/>
      <c r="CM624" s="60">
        <v>0.12483618000872078</v>
      </c>
      <c r="CN624" s="60">
        <v>0.34086523271618963</v>
      </c>
      <c r="CO624" s="31" t="str">
        <f t="shared" si="489"/>
        <v xml:space="preserve">  </v>
      </c>
      <c r="CP624" s="611"/>
      <c r="CQ624" s="227">
        <v>5.5035053784480468</v>
      </c>
      <c r="CR624" s="464"/>
      <c r="CS624" s="227">
        <v>4.7350217191955528E-2</v>
      </c>
      <c r="CT624" s="227">
        <v>0.12928978442924588</v>
      </c>
      <c r="CU624" s="31" t="str">
        <f t="shared" si="490"/>
        <v xml:space="preserve">  </v>
      </c>
      <c r="CV624" s="521"/>
      <c r="CW624" s="336">
        <f t="shared" si="497"/>
        <v>0.47509387414337606</v>
      </c>
      <c r="CX624" s="227">
        <v>4.8962765494790519</v>
      </c>
      <c r="CY624" s="227"/>
      <c r="CZ624" s="227">
        <v>0.6409077913086294</v>
      </c>
      <c r="DA624" s="227">
        <v>0.21437436533904997</v>
      </c>
      <c r="DB624" s="464"/>
      <c r="DC624" s="519"/>
      <c r="DD624" s="227">
        <v>27.104388041759034</v>
      </c>
      <c r="DE624" s="419"/>
      <c r="DF624" s="227">
        <v>0.64696648683011204</v>
      </c>
      <c r="DG624" s="24">
        <v>0.21640091116173121</v>
      </c>
      <c r="DH624" s="419"/>
      <c r="DI624" s="611"/>
      <c r="DJ624" s="31">
        <f t="shared" si="493"/>
        <v>2.298292209105691</v>
      </c>
      <c r="DK624" s="550">
        <f t="shared" si="494"/>
        <v>2.4042876878158519</v>
      </c>
      <c r="DL624" s="67"/>
    </row>
    <row r="625" spans="1:116" s="13" customFormat="1" ht="15" x14ac:dyDescent="0.25">
      <c r="A625" s="536" t="s">
        <v>2957</v>
      </c>
      <c r="B625" s="18" t="s">
        <v>1346</v>
      </c>
      <c r="C625" s="420" t="s">
        <v>584</v>
      </c>
      <c r="D625" s="451">
        <v>9</v>
      </c>
      <c r="E625" s="13" t="s">
        <v>2817</v>
      </c>
      <c r="F625" s="419">
        <v>1</v>
      </c>
      <c r="G625" s="420">
        <v>11452500</v>
      </c>
      <c r="H625" s="451" t="s">
        <v>2900</v>
      </c>
      <c r="K625" s="417" t="s">
        <v>1655</v>
      </c>
      <c r="L625" s="13" t="s">
        <v>1656</v>
      </c>
      <c r="N625" s="419"/>
      <c r="O625" s="13" t="s">
        <v>2815</v>
      </c>
      <c r="P625" s="117">
        <v>43523</v>
      </c>
      <c r="Q625" s="112">
        <v>0.57638888888888895</v>
      </c>
      <c r="R625" s="417" t="s">
        <v>2899</v>
      </c>
      <c r="S625" s="417" t="s">
        <v>2899</v>
      </c>
      <c r="T625" s="250">
        <v>128.80000000000001</v>
      </c>
      <c r="U625" s="250">
        <v>188.20000000000002</v>
      </c>
      <c r="V625" s="250">
        <v>59.400000000000006</v>
      </c>
      <c r="W625" s="250">
        <v>22</v>
      </c>
      <c r="X625" s="250">
        <v>2700.0000000000005</v>
      </c>
      <c r="Y625" s="623"/>
      <c r="Z625" s="419"/>
      <c r="AA625" s="275">
        <v>128.1</v>
      </c>
      <c r="AB625" s="275">
        <v>174.5</v>
      </c>
      <c r="AC625" s="275">
        <v>46.400000000000006</v>
      </c>
      <c r="AD625" s="275">
        <v>16</v>
      </c>
      <c r="AE625" s="275">
        <v>2900.0000000000005</v>
      </c>
      <c r="AF625" s="561"/>
      <c r="AG625" s="419"/>
      <c r="AH625" s="275">
        <v>126.9</v>
      </c>
      <c r="AI625" s="275">
        <v>188.70000000000002</v>
      </c>
      <c r="AJ625" s="275">
        <v>61.800000000000011</v>
      </c>
      <c r="AK625" s="275">
        <v>24</v>
      </c>
      <c r="AL625" s="33">
        <v>2575.0000000000005</v>
      </c>
      <c r="AM625" s="447"/>
      <c r="AN625" s="33">
        <v>2725.0000000000005</v>
      </c>
      <c r="AO625" s="33">
        <v>163.93596310755001</v>
      </c>
      <c r="AP625" s="33">
        <v>6.0159986461486232</v>
      </c>
      <c r="AQ625" s="6">
        <v>3</v>
      </c>
      <c r="AR625" s="331"/>
      <c r="AS625" s="519"/>
      <c r="AT625" s="662" t="s">
        <v>178</v>
      </c>
      <c r="AU625" s="662" t="s">
        <v>178</v>
      </c>
      <c r="AV625" s="662" t="s">
        <v>178</v>
      </c>
      <c r="AW625" s="661" t="s">
        <v>2720</v>
      </c>
      <c r="AX625" s="661" t="s">
        <v>2720</v>
      </c>
      <c r="AY625" s="10"/>
      <c r="AZ625" s="334"/>
      <c r="BA625" s="662" t="s">
        <v>178</v>
      </c>
      <c r="BB625" s="662" t="s">
        <v>178</v>
      </c>
      <c r="BC625" s="662" t="s">
        <v>178</v>
      </c>
      <c r="BD625" s="661" t="s">
        <v>2720</v>
      </c>
      <c r="BE625" s="661" t="s">
        <v>2720</v>
      </c>
      <c r="BF625" s="31"/>
      <c r="BG625" s="336"/>
      <c r="BH625" s="852" t="s">
        <v>178</v>
      </c>
      <c r="BI625" s="67" t="s">
        <v>2899</v>
      </c>
      <c r="BJ625" s="227">
        <v>10.985471044742837</v>
      </c>
      <c r="BK625" s="227"/>
      <c r="BL625" s="227">
        <v>0.16221326035526573</v>
      </c>
      <c r="BM625" s="227">
        <v>0.41000367382337916</v>
      </c>
      <c r="BN625" s="31" t="str">
        <f t="shared" si="495"/>
        <v xml:space="preserve">  </v>
      </c>
      <c r="BO625" s="521"/>
      <c r="BP625" s="199" t="s">
        <v>2899</v>
      </c>
      <c r="BQ625" s="716">
        <v>3.0110893078780083E-2</v>
      </c>
      <c r="BR625" s="716"/>
      <c r="BS625" s="715">
        <v>1.9023839597636237E-3</v>
      </c>
      <c r="BT625" s="715">
        <v>7.776821724279479E-3</v>
      </c>
      <c r="BU625" s="31" t="str">
        <f t="shared" si="496"/>
        <v xml:space="preserve">  </v>
      </c>
      <c r="BV625" s="521"/>
      <c r="BW625" s="31">
        <f t="shared" si="467"/>
        <v>0.27409742337075138</v>
      </c>
      <c r="BX625" s="771"/>
      <c r="BY625" s="275">
        <v>728.57388317327639</v>
      </c>
      <c r="BZ625" s="464"/>
      <c r="CA625" s="457">
        <v>1.6932490642512081</v>
      </c>
      <c r="CB625" s="457">
        <v>4.4320966440698673</v>
      </c>
      <c r="CC625" s="464"/>
      <c r="CD625" s="519"/>
      <c r="CE625" s="994">
        <v>1967.1494845678467</v>
      </c>
      <c r="CF625" s="557"/>
      <c r="CG625" s="938">
        <v>0.16221326035526573</v>
      </c>
      <c r="CH625" s="938">
        <v>0.41961644743188514</v>
      </c>
      <c r="CI625" s="237"/>
      <c r="CJ625" s="611"/>
      <c r="CK625" s="60">
        <v>0.95871319349416562</v>
      </c>
      <c r="CL625" s="60"/>
      <c r="CM625" s="60">
        <v>0.12483618000872078</v>
      </c>
      <c r="CN625" s="60">
        <v>0.34086523271618963</v>
      </c>
      <c r="CO625" s="31" t="str">
        <f t="shared" si="489"/>
        <v xml:space="preserve">  </v>
      </c>
      <c r="CP625" s="611"/>
      <c r="CQ625" s="227">
        <v>2.7802682611330805</v>
      </c>
      <c r="CR625" s="464"/>
      <c r="CS625" s="227">
        <v>4.7350217191955528E-2</v>
      </c>
      <c r="CT625" s="227">
        <v>0.12928978442924588</v>
      </c>
      <c r="CU625" s="31" t="str">
        <f t="shared" si="490"/>
        <v xml:space="preserve">  </v>
      </c>
      <c r="CV625" s="521"/>
      <c r="CW625" s="336">
        <f t="shared" si="497"/>
        <v>0.13158764205471188</v>
      </c>
      <c r="CX625" s="227">
        <v>4.5043729231345511</v>
      </c>
      <c r="CY625" s="227"/>
      <c r="CZ625" s="227">
        <v>0.6409077913086294</v>
      </c>
      <c r="DA625" s="227">
        <v>0.21437436533904997</v>
      </c>
      <c r="DB625" s="464"/>
      <c r="DC625" s="519"/>
      <c r="DD625" s="227">
        <v>11.598760277071472</v>
      </c>
      <c r="DE625" s="419"/>
      <c r="DF625" s="227">
        <v>0.64696648683011204</v>
      </c>
      <c r="DG625" s="24">
        <v>0.21640091116173121</v>
      </c>
      <c r="DH625" s="419"/>
      <c r="DI625" s="611"/>
      <c r="DJ625" s="31">
        <f t="shared" si="493"/>
        <v>0.61824518105369386</v>
      </c>
      <c r="DK625" s="550">
        <f t="shared" si="494"/>
        <v>0.58962271896787477</v>
      </c>
      <c r="DL625" s="67"/>
    </row>
    <row r="626" spans="1:116" s="13" customFormat="1" ht="15" x14ac:dyDescent="0.25">
      <c r="A626" s="536" t="s">
        <v>2958</v>
      </c>
      <c r="B626" s="18" t="s">
        <v>1346</v>
      </c>
      <c r="C626" s="420" t="s">
        <v>585</v>
      </c>
      <c r="D626" s="451">
        <v>7</v>
      </c>
      <c r="E626" s="13" t="s">
        <v>2817</v>
      </c>
      <c r="F626" s="419">
        <v>4</v>
      </c>
      <c r="G626" s="420">
        <v>11452500</v>
      </c>
      <c r="H626" s="451" t="s">
        <v>2902</v>
      </c>
      <c r="K626" s="417" t="s">
        <v>1655</v>
      </c>
      <c r="L626" s="13" t="s">
        <v>1656</v>
      </c>
      <c r="N626" s="419"/>
      <c r="O626" s="13" t="s">
        <v>40</v>
      </c>
      <c r="P626" s="117">
        <v>43523</v>
      </c>
      <c r="Q626" s="112">
        <v>0.57708333333333328</v>
      </c>
      <c r="R626" s="417" t="s">
        <v>2901</v>
      </c>
      <c r="S626" s="417" t="s">
        <v>2901</v>
      </c>
      <c r="T626" s="250">
        <v>125.7</v>
      </c>
      <c r="U626" s="250">
        <v>200.4</v>
      </c>
      <c r="V626" s="250">
        <v>74.7</v>
      </c>
      <c r="W626" s="250">
        <v>26</v>
      </c>
      <c r="X626" s="250">
        <v>2873.0769230769233</v>
      </c>
      <c r="Y626" s="623"/>
      <c r="Z626" s="419"/>
      <c r="AA626" s="275">
        <v>125.9</v>
      </c>
      <c r="AB626" s="275">
        <v>182.2</v>
      </c>
      <c r="AC626" s="275">
        <v>56.299999999999983</v>
      </c>
      <c r="AD626" s="275">
        <v>22</v>
      </c>
      <c r="AE626" s="275">
        <v>2559.0909090909086</v>
      </c>
      <c r="AF626" s="561"/>
      <c r="AG626" s="419"/>
      <c r="AH626" s="275">
        <v>128.80000000000001</v>
      </c>
      <c r="AI626" s="275">
        <v>222.1</v>
      </c>
      <c r="AJ626" s="275">
        <v>93.299999999999983</v>
      </c>
      <c r="AK626" s="275">
        <v>34</v>
      </c>
      <c r="AL626" s="33">
        <v>2744.117647058823</v>
      </c>
      <c r="AM626" s="447"/>
      <c r="AN626" s="33">
        <v>2725.4284930755516</v>
      </c>
      <c r="AO626" s="33">
        <v>157.82511714604962</v>
      </c>
      <c r="AP626" s="33">
        <v>5.7908368371077472</v>
      </c>
      <c r="AQ626" s="6">
        <v>3</v>
      </c>
      <c r="AR626" s="331"/>
      <c r="AS626" s="519"/>
      <c r="AT626" s="662" t="s">
        <v>178</v>
      </c>
      <c r="AU626" s="662" t="s">
        <v>178</v>
      </c>
      <c r="AV626" s="662" t="s">
        <v>178</v>
      </c>
      <c r="AW626" s="661" t="s">
        <v>2720</v>
      </c>
      <c r="AX626" s="661" t="s">
        <v>2720</v>
      </c>
      <c r="AY626" s="10"/>
      <c r="AZ626" s="334"/>
      <c r="BA626" s="662" t="s">
        <v>178</v>
      </c>
      <c r="BB626" s="662" t="s">
        <v>178</v>
      </c>
      <c r="BC626" s="662" t="s">
        <v>178</v>
      </c>
      <c r="BD626" s="661" t="s">
        <v>2720</v>
      </c>
      <c r="BE626" s="661" t="s">
        <v>2720</v>
      </c>
      <c r="BF626" s="31"/>
      <c r="BG626" s="336"/>
      <c r="BH626" s="852" t="s">
        <v>178</v>
      </c>
      <c r="BI626" s="67" t="s">
        <v>2901</v>
      </c>
      <c r="BJ626" s="227">
        <v>8.5291770233948903</v>
      </c>
      <c r="BK626" s="227"/>
      <c r="BL626" s="227">
        <v>0.16221326035526573</v>
      </c>
      <c r="BM626" s="227">
        <v>0.41000367382337916</v>
      </c>
      <c r="BN626" s="31" t="str">
        <f t="shared" si="495"/>
        <v xml:space="preserve">  </v>
      </c>
      <c r="BO626" s="521"/>
      <c r="BP626" s="199" t="s">
        <v>2901</v>
      </c>
      <c r="BQ626" s="716">
        <v>2.8163000130885307E-2</v>
      </c>
      <c r="BR626" s="716"/>
      <c r="BS626" s="715">
        <v>1.9023839597636237E-3</v>
      </c>
      <c r="BT626" s="715">
        <v>7.776821724279479E-3</v>
      </c>
      <c r="BU626" s="31" t="str">
        <f t="shared" si="496"/>
        <v xml:space="preserve">  </v>
      </c>
      <c r="BV626" s="521"/>
      <c r="BW626" s="31">
        <f t="shared" si="467"/>
        <v>0.33019598554041402</v>
      </c>
      <c r="BX626" s="771"/>
      <c r="BY626" s="275">
        <v>275.86118015983078</v>
      </c>
      <c r="BZ626" s="464"/>
      <c r="CA626" s="457">
        <v>1.6932490642512081</v>
      </c>
      <c r="CB626" s="457">
        <v>4.4320966440698673</v>
      </c>
      <c r="CC626" s="464"/>
      <c r="CD626" s="519"/>
      <c r="CE626" s="994">
        <v>792.5703906899754</v>
      </c>
      <c r="CF626" s="557"/>
      <c r="CG626" s="938">
        <v>0.16221326035526573</v>
      </c>
      <c r="CH626" s="938">
        <v>0.41961644743188514</v>
      </c>
      <c r="CI626" s="237"/>
      <c r="CJ626" s="611"/>
      <c r="CK626" s="60">
        <v>0.92465413991429679</v>
      </c>
      <c r="CL626" s="60"/>
      <c r="CM626" s="60">
        <v>0.12483618000872078</v>
      </c>
      <c r="CN626" s="60">
        <v>0.34086523271618963</v>
      </c>
      <c r="CO626" s="31" t="str">
        <f t="shared" si="489"/>
        <v xml:space="preserve">  </v>
      </c>
      <c r="CP626" s="611"/>
      <c r="CQ626" s="227">
        <v>2.3662740035079497</v>
      </c>
      <c r="CR626" s="464"/>
      <c r="CS626" s="227">
        <v>4.7350217191955528E-2</v>
      </c>
      <c r="CT626" s="227">
        <v>0.12928978442924588</v>
      </c>
      <c r="CU626" s="31" t="str">
        <f t="shared" si="490"/>
        <v xml:space="preserve">  </v>
      </c>
      <c r="CV626" s="521"/>
      <c r="CW626" s="336">
        <f t="shared" si="497"/>
        <v>0.33518820566872176</v>
      </c>
      <c r="CX626" s="227">
        <v>4.1601391088077753</v>
      </c>
      <c r="CY626" s="227"/>
      <c r="CZ626" s="227">
        <v>0.6409077913086294</v>
      </c>
      <c r="DA626" s="227">
        <v>0.21437436533904997</v>
      </c>
      <c r="DB626" s="464"/>
      <c r="DC626" s="519"/>
      <c r="DD626" s="227">
        <v>11.415911142698979</v>
      </c>
      <c r="DE626" s="419"/>
      <c r="DF626" s="227">
        <v>0.64696648683011204</v>
      </c>
      <c r="DG626" s="24">
        <v>0.21640091116173121</v>
      </c>
      <c r="DH626" s="419"/>
      <c r="DI626" s="611"/>
      <c r="DJ626" s="31">
        <f t="shared" si="493"/>
        <v>1.50805528577723</v>
      </c>
      <c r="DK626" s="550">
        <f t="shared" si="494"/>
        <v>1.4403655847855747</v>
      </c>
      <c r="DL626" s="67"/>
    </row>
    <row r="627" spans="1:116" s="13" customFormat="1" ht="15" x14ac:dyDescent="0.25">
      <c r="A627" s="536" t="s">
        <v>2959</v>
      </c>
      <c r="B627" s="18" t="s">
        <v>1347</v>
      </c>
      <c r="C627" s="420" t="s">
        <v>584</v>
      </c>
      <c r="D627" s="451">
        <v>9</v>
      </c>
      <c r="E627" s="13" t="s">
        <v>2817</v>
      </c>
      <c r="F627" s="419">
        <v>1</v>
      </c>
      <c r="G627" s="420">
        <v>384115121402501</v>
      </c>
      <c r="H627" s="451" t="s">
        <v>2904</v>
      </c>
      <c r="K627" s="417" t="s">
        <v>2787</v>
      </c>
      <c r="N627" s="419"/>
      <c r="O627" s="13" t="s">
        <v>2815</v>
      </c>
      <c r="P627" s="117">
        <v>43523</v>
      </c>
      <c r="Q627" s="112">
        <v>0.59722222222222221</v>
      </c>
      <c r="R627" s="417" t="s">
        <v>2903</v>
      </c>
      <c r="S627" s="417" t="s">
        <v>2903</v>
      </c>
      <c r="T627" s="250">
        <v>129.6</v>
      </c>
      <c r="U627" s="250">
        <v>153.4</v>
      </c>
      <c r="V627" s="250">
        <v>23.800000000000011</v>
      </c>
      <c r="W627" s="250">
        <v>46</v>
      </c>
      <c r="X627" s="250">
        <v>517.39130434782635</v>
      </c>
      <c r="Y627" s="623"/>
      <c r="Z627" s="419"/>
      <c r="AA627" s="275">
        <v>129.1</v>
      </c>
      <c r="AB627" s="275">
        <v>147.9</v>
      </c>
      <c r="AC627" s="275">
        <v>18.800000000000011</v>
      </c>
      <c r="AD627" s="275">
        <v>36</v>
      </c>
      <c r="AE627" s="275">
        <v>522.22222222222263</v>
      </c>
      <c r="AF627" s="561"/>
      <c r="AG627" s="419"/>
      <c r="AH627" s="275">
        <v>129</v>
      </c>
      <c r="AI627" s="275">
        <v>151.4</v>
      </c>
      <c r="AJ627" s="275">
        <v>22.400000000000006</v>
      </c>
      <c r="AK627" s="275">
        <v>38</v>
      </c>
      <c r="AL627" s="33">
        <v>589.47368421052647</v>
      </c>
      <c r="AM627" s="447"/>
      <c r="AN627" s="33">
        <v>543.02907026019182</v>
      </c>
      <c r="AO627" s="33">
        <v>40.294677882122421</v>
      </c>
      <c r="AP627" s="33">
        <v>7.4203537322256556</v>
      </c>
      <c r="AQ627" s="6">
        <v>3</v>
      </c>
      <c r="AR627" s="331"/>
      <c r="AS627" s="519"/>
      <c r="AT627" s="662" t="s">
        <v>178</v>
      </c>
      <c r="AU627" s="662" t="s">
        <v>178</v>
      </c>
      <c r="AV627" s="662" t="s">
        <v>178</v>
      </c>
      <c r="AW627" s="661" t="s">
        <v>2720</v>
      </c>
      <c r="AX627" s="661" t="s">
        <v>2720</v>
      </c>
      <c r="AY627" s="10"/>
      <c r="AZ627" s="334"/>
      <c r="BA627" s="662" t="s">
        <v>178</v>
      </c>
      <c r="BB627" s="662" t="s">
        <v>178</v>
      </c>
      <c r="BC627" s="662" t="s">
        <v>178</v>
      </c>
      <c r="BD627" s="661" t="s">
        <v>2720</v>
      </c>
      <c r="BE627" s="661" t="s">
        <v>2720</v>
      </c>
      <c r="BF627" s="31"/>
      <c r="BG627" s="336"/>
      <c r="BH627" s="852" t="s">
        <v>178</v>
      </c>
      <c r="BI627" s="67" t="s">
        <v>2903</v>
      </c>
      <c r="BJ627" s="227">
        <v>5.6976507878170946</v>
      </c>
      <c r="BK627" s="227"/>
      <c r="BL627" s="227">
        <v>0.16221326035526573</v>
      </c>
      <c r="BM627" s="227">
        <v>0.41000367382337916</v>
      </c>
      <c r="BN627" s="31" t="str">
        <f t="shared" si="495"/>
        <v xml:space="preserve">  </v>
      </c>
      <c r="BO627" s="521"/>
      <c r="BP627" s="199" t="s">
        <v>2903</v>
      </c>
      <c r="BQ627" s="716">
        <v>6.515530149968228E-2</v>
      </c>
      <c r="BR627" s="716"/>
      <c r="BS627" s="716">
        <v>1.8758072257796534E-3</v>
      </c>
      <c r="BT627" s="716">
        <v>6.3772912194387764E-3</v>
      </c>
      <c r="BU627" s="31" t="str">
        <f t="shared" si="496"/>
        <v xml:space="preserve">  </v>
      </c>
      <c r="BV627" s="521"/>
      <c r="BW627" s="31">
        <f t="shared" si="467"/>
        <v>1.1435467691175369</v>
      </c>
      <c r="BX627" s="771"/>
      <c r="BY627" s="275">
        <v>291.34294398904655</v>
      </c>
      <c r="BZ627" s="464"/>
      <c r="CA627" s="457">
        <v>1.6932490642512081</v>
      </c>
      <c r="CB627" s="457">
        <v>4.4320966440698673</v>
      </c>
      <c r="CC627" s="464"/>
      <c r="CD627" s="519"/>
      <c r="CE627" s="994">
        <v>150.73830580302851</v>
      </c>
      <c r="CF627" s="557"/>
      <c r="CG627" s="938">
        <v>0.16221326035526573</v>
      </c>
      <c r="CH627" s="938">
        <v>0.41961644743188514</v>
      </c>
      <c r="CI627" s="237"/>
      <c r="CJ627" s="611"/>
      <c r="CK627" s="60">
        <v>2.6816771880432539</v>
      </c>
      <c r="CL627" s="60"/>
      <c r="CM627" s="60">
        <v>0.12483618000872078</v>
      </c>
      <c r="CN627" s="60">
        <v>0.34086523271618963</v>
      </c>
      <c r="CO627" s="31" t="str">
        <f t="shared" si="489"/>
        <v xml:space="preserve">  </v>
      </c>
      <c r="CP627" s="611"/>
      <c r="CQ627" s="227">
        <v>1.4004314204225889</v>
      </c>
      <c r="CR627" s="464"/>
      <c r="CS627" s="227">
        <v>4.7350217191955528E-2</v>
      </c>
      <c r="CT627" s="227">
        <v>0.12928978442924588</v>
      </c>
      <c r="CU627" s="31" t="str">
        <f t="shared" si="490"/>
        <v xml:space="preserve">  </v>
      </c>
      <c r="CV627" s="521"/>
      <c r="CW627" s="336">
        <f t="shared" si="497"/>
        <v>0.92045379624641788</v>
      </c>
      <c r="CX627" s="227">
        <v>4.8120065739800797</v>
      </c>
      <c r="CY627" s="227"/>
      <c r="CZ627" s="227">
        <v>0.6409077913086294</v>
      </c>
      <c r="DA627" s="227">
        <v>0.21437436533904997</v>
      </c>
      <c r="DB627" s="464"/>
      <c r="DC627" s="519"/>
      <c r="DD627" s="227">
        <v>2.836551243609311</v>
      </c>
      <c r="DE627" s="419"/>
      <c r="DF627" s="227">
        <v>0.64696648683011204</v>
      </c>
      <c r="DG627" s="24">
        <v>0.21640091116173121</v>
      </c>
      <c r="DH627" s="419"/>
      <c r="DI627" s="611"/>
      <c r="DJ627" s="31">
        <f t="shared" si="493"/>
        <v>1.6516640177017619</v>
      </c>
      <c r="DK627" s="550">
        <f t="shared" si="494"/>
        <v>1.8817720077840501</v>
      </c>
      <c r="DL627" s="67"/>
    </row>
    <row r="628" spans="1:116" s="13" customFormat="1" ht="15" x14ac:dyDescent="0.25">
      <c r="A628" s="536" t="s">
        <v>2960</v>
      </c>
      <c r="B628" s="18" t="s">
        <v>1347</v>
      </c>
      <c r="C628" s="420" t="s">
        <v>585</v>
      </c>
      <c r="D628" s="451">
        <v>7</v>
      </c>
      <c r="E628" s="13" t="s">
        <v>2817</v>
      </c>
      <c r="F628" s="419">
        <v>4</v>
      </c>
      <c r="G628" s="420">
        <v>384115121402501</v>
      </c>
      <c r="H628" s="451" t="s">
        <v>2906</v>
      </c>
      <c r="K628" s="417" t="s">
        <v>2787</v>
      </c>
      <c r="N628" s="419"/>
      <c r="O628" s="13" t="s">
        <v>40</v>
      </c>
      <c r="P628" s="117">
        <v>43523</v>
      </c>
      <c r="Q628" s="112">
        <v>0.59791666666666665</v>
      </c>
      <c r="R628" s="417" t="s">
        <v>2905</v>
      </c>
      <c r="S628" s="417" t="s">
        <v>2905</v>
      </c>
      <c r="T628" s="250">
        <v>129.1</v>
      </c>
      <c r="U628" s="250">
        <v>151.69999999999999</v>
      </c>
      <c r="V628" s="250">
        <v>22.599999999999994</v>
      </c>
      <c r="W628" s="250">
        <v>40</v>
      </c>
      <c r="X628" s="250">
        <v>564.99999999999989</v>
      </c>
      <c r="Y628" s="623"/>
      <c r="Z628" s="419"/>
      <c r="AA628" s="275">
        <v>129.30000000000001</v>
      </c>
      <c r="AB628" s="275">
        <v>149.60000000000002</v>
      </c>
      <c r="AC628" s="275">
        <v>20.300000000000011</v>
      </c>
      <c r="AD628" s="275">
        <v>34</v>
      </c>
      <c r="AE628" s="275">
        <v>597.05882352941205</v>
      </c>
      <c r="AF628" s="561"/>
      <c r="AG628" s="419"/>
      <c r="AH628" s="275">
        <v>126.7</v>
      </c>
      <c r="AI628" s="275">
        <v>151.5</v>
      </c>
      <c r="AJ628" s="275">
        <v>24.799999999999997</v>
      </c>
      <c r="AK628" s="275">
        <v>42</v>
      </c>
      <c r="AL628" s="33">
        <v>590.47619047619037</v>
      </c>
      <c r="AM628" s="447"/>
      <c r="AN628" s="33">
        <v>584.17833800186747</v>
      </c>
      <c r="AO628" s="33">
        <v>16.931900391383994</v>
      </c>
      <c r="AP628" s="33">
        <v>2.8984129143333393</v>
      </c>
      <c r="AQ628" s="6">
        <v>3</v>
      </c>
      <c r="AR628" s="331"/>
      <c r="AS628" s="519"/>
      <c r="AT628" s="662" t="s">
        <v>178</v>
      </c>
      <c r="AU628" s="662" t="s">
        <v>178</v>
      </c>
      <c r="AV628" s="662" t="s">
        <v>178</v>
      </c>
      <c r="AW628" s="661" t="s">
        <v>2720</v>
      </c>
      <c r="AX628" s="661" t="s">
        <v>2720</v>
      </c>
      <c r="AY628" s="10"/>
      <c r="AZ628" s="334"/>
      <c r="BA628" s="662" t="s">
        <v>178</v>
      </c>
      <c r="BB628" s="662" t="s">
        <v>178</v>
      </c>
      <c r="BC628" s="662" t="s">
        <v>178</v>
      </c>
      <c r="BD628" s="661" t="s">
        <v>2720</v>
      </c>
      <c r="BE628" s="661" t="s">
        <v>2720</v>
      </c>
      <c r="BF628" s="31"/>
      <c r="BG628" s="336"/>
      <c r="BH628" s="852" t="s">
        <v>178</v>
      </c>
      <c r="BI628" s="67" t="s">
        <v>2905</v>
      </c>
      <c r="BJ628" s="227">
        <v>6.5446175796908053</v>
      </c>
      <c r="BK628" s="227"/>
      <c r="BL628" s="227">
        <v>0.16221326035526573</v>
      </c>
      <c r="BM628" s="227">
        <v>0.41000367382337916</v>
      </c>
      <c r="BN628" s="31" t="str">
        <f t="shared" si="495"/>
        <v xml:space="preserve">  </v>
      </c>
      <c r="BO628" s="521"/>
      <c r="BP628" s="199" t="s">
        <v>2905</v>
      </c>
      <c r="BQ628" s="716">
        <v>9.1027782694610204E-2</v>
      </c>
      <c r="BR628" s="716"/>
      <c r="BS628" s="716">
        <v>1.8758072257796534E-3</v>
      </c>
      <c r="BT628" s="716">
        <v>6.3772912194387764E-3</v>
      </c>
      <c r="BU628" s="31" t="str">
        <f t="shared" si="496"/>
        <v xml:space="preserve">  </v>
      </c>
      <c r="BV628" s="521"/>
      <c r="BW628" s="31">
        <f t="shared" si="467"/>
        <v>1.3908800871281883</v>
      </c>
      <c r="BX628" s="771"/>
      <c r="BY628" s="275">
        <v>333.80603083919044</v>
      </c>
      <c r="BZ628" s="457">
        <v>65.279894198580848</v>
      </c>
      <c r="CA628" s="457">
        <v>1.6932490642512081</v>
      </c>
      <c r="CB628" s="457">
        <v>4.4320966440698673</v>
      </c>
      <c r="CC628" s="464"/>
      <c r="CD628" s="519"/>
      <c r="CE628" s="994">
        <v>188.60040742414253</v>
      </c>
      <c r="CF628" s="557">
        <v>36.883140222198179</v>
      </c>
      <c r="CG628" s="938">
        <v>0.16221326035526573</v>
      </c>
      <c r="CH628" s="938">
        <v>0.41961644743188514</v>
      </c>
      <c r="CI628" s="237"/>
      <c r="CJ628" s="611"/>
      <c r="CK628" s="60">
        <v>2.6858016497594783</v>
      </c>
      <c r="CL628" s="60"/>
      <c r="CM628" s="60">
        <v>0.12483618000872078</v>
      </c>
      <c r="CN628" s="60">
        <v>0.34086523271618963</v>
      </c>
      <c r="CO628" s="31" t="str">
        <f t="shared" si="489"/>
        <v xml:space="preserve">  </v>
      </c>
      <c r="CP628" s="611"/>
      <c r="CQ628" s="227">
        <v>1.6035815732387482</v>
      </c>
      <c r="CR628" s="464"/>
      <c r="CS628" s="227">
        <v>4.7350217191955528E-2</v>
      </c>
      <c r="CT628" s="227">
        <v>0.12928978442924588</v>
      </c>
      <c r="CU628" s="31" t="str">
        <f t="shared" si="490"/>
        <v xml:space="preserve">  </v>
      </c>
      <c r="CV628" s="521"/>
      <c r="CW628" s="336">
        <f t="shared" si="497"/>
        <v>0.80459949839952138</v>
      </c>
      <c r="CX628" s="227">
        <v>4.7672817448372271</v>
      </c>
      <c r="CY628" s="227"/>
      <c r="CZ628" s="227">
        <v>0.6409077913086294</v>
      </c>
      <c r="DA628" s="227">
        <v>0.21437436533904997</v>
      </c>
      <c r="DB628" s="464"/>
      <c r="DC628" s="519"/>
      <c r="DD628" s="227">
        <v>2.8149663636181717</v>
      </c>
      <c r="DE628" s="419"/>
      <c r="DF628" s="227">
        <v>0.64696648683011204</v>
      </c>
      <c r="DG628" s="24">
        <v>0.21640091116173121</v>
      </c>
      <c r="DH628" s="419"/>
      <c r="DI628" s="611"/>
      <c r="DJ628" s="31">
        <f t="shared" si="493"/>
        <v>1.428159261488551</v>
      </c>
      <c r="DK628" s="550">
        <f t="shared" si="494"/>
        <v>1.4925558232160163</v>
      </c>
      <c r="DL628" s="67"/>
    </row>
    <row r="629" spans="1:116" s="13" customFormat="1" ht="15" x14ac:dyDescent="0.25">
      <c r="A629" s="536" t="s">
        <v>2961</v>
      </c>
      <c r="B629" s="18" t="s">
        <v>1348</v>
      </c>
      <c r="C629" s="420" t="s">
        <v>584</v>
      </c>
      <c r="D629" s="451">
        <v>9</v>
      </c>
      <c r="E629" s="13" t="s">
        <v>2817</v>
      </c>
      <c r="F629" s="419">
        <v>1</v>
      </c>
      <c r="G629" s="420">
        <v>11452800</v>
      </c>
      <c r="H629" s="451" t="s">
        <v>2908</v>
      </c>
      <c r="K629" s="417" t="s">
        <v>2786</v>
      </c>
      <c r="N629" s="419"/>
      <c r="O629" s="13" t="s">
        <v>2815</v>
      </c>
      <c r="P629" s="117">
        <v>43523</v>
      </c>
      <c r="Q629" s="112">
        <v>0.64583333333333337</v>
      </c>
      <c r="R629" s="417" t="s">
        <v>2907</v>
      </c>
      <c r="S629" s="417" t="s">
        <v>2907</v>
      </c>
      <c r="T629" s="250">
        <v>128.4</v>
      </c>
      <c r="U629" s="250">
        <v>156.5</v>
      </c>
      <c r="V629" s="250">
        <v>28.099999999999994</v>
      </c>
      <c r="W629" s="250">
        <v>28</v>
      </c>
      <c r="X629" s="250">
        <v>1003.5714285714283</v>
      </c>
      <c r="Y629" s="623"/>
      <c r="Z629" s="419"/>
      <c r="AA629" s="275">
        <v>128.30000000000001</v>
      </c>
      <c r="AB629" s="275">
        <v>158</v>
      </c>
      <c r="AC629" s="275">
        <v>29.699999999999989</v>
      </c>
      <c r="AD629" s="275">
        <v>30</v>
      </c>
      <c r="AE629" s="275">
        <v>989.99999999999966</v>
      </c>
      <c r="AF629" s="561"/>
      <c r="AG629" s="419"/>
      <c r="AH629" s="275">
        <v>127.3</v>
      </c>
      <c r="AI629" s="275">
        <v>153</v>
      </c>
      <c r="AJ629" s="275">
        <v>25.700000000000003</v>
      </c>
      <c r="AK629" s="275">
        <v>26</v>
      </c>
      <c r="AL629" s="33">
        <v>988.46153846153857</v>
      </c>
      <c r="AM629" s="447"/>
      <c r="AN629" s="33">
        <v>994.01098901098885</v>
      </c>
      <c r="AO629" s="33">
        <v>8.3152401900331867</v>
      </c>
      <c r="AP629" s="33">
        <v>0.8365340305046931</v>
      </c>
      <c r="AQ629" s="6">
        <v>3</v>
      </c>
      <c r="AR629" s="331"/>
      <c r="AS629" s="519"/>
      <c r="AT629" s="662" t="s">
        <v>178</v>
      </c>
      <c r="AU629" s="662" t="s">
        <v>178</v>
      </c>
      <c r="AV629" s="662" t="s">
        <v>178</v>
      </c>
      <c r="AW629" s="661" t="s">
        <v>2720</v>
      </c>
      <c r="AX629" s="661" t="s">
        <v>2720</v>
      </c>
      <c r="AY629" s="10"/>
      <c r="AZ629" s="334"/>
      <c r="BA629" s="662" t="s">
        <v>178</v>
      </c>
      <c r="BB629" s="662" t="s">
        <v>178</v>
      </c>
      <c r="BC629" s="662" t="s">
        <v>178</v>
      </c>
      <c r="BD629" s="661" t="s">
        <v>2720</v>
      </c>
      <c r="BE629" s="661" t="s">
        <v>2720</v>
      </c>
      <c r="BF629" s="31"/>
      <c r="BG629" s="336"/>
      <c r="BH629" s="852" t="s">
        <v>178</v>
      </c>
      <c r="BI629" s="67" t="s">
        <v>2907</v>
      </c>
      <c r="BJ629" s="227">
        <v>9.5422157352438361</v>
      </c>
      <c r="BK629" s="227"/>
      <c r="BL629" s="227">
        <v>0.16221326035526573</v>
      </c>
      <c r="BM629" s="227">
        <v>0.41000367382337916</v>
      </c>
      <c r="BN629" s="31" t="str">
        <f t="shared" si="495"/>
        <v xml:space="preserve">  </v>
      </c>
      <c r="BO629" s="521"/>
      <c r="BP629" s="199" t="s">
        <v>2907</v>
      </c>
      <c r="BQ629" s="716">
        <v>4.6500885004314291E-2</v>
      </c>
      <c r="BR629" s="716"/>
      <c r="BS629" s="716">
        <v>1.8758072257796534E-3</v>
      </c>
      <c r="BT629" s="716">
        <v>6.3772912194387764E-3</v>
      </c>
      <c r="BU629" s="31" t="str">
        <f t="shared" si="496"/>
        <v xml:space="preserve">  </v>
      </c>
      <c r="BV629" s="521"/>
      <c r="BW629" s="31">
        <f t="shared" si="467"/>
        <v>0.48731747735030684</v>
      </c>
      <c r="BX629" s="771"/>
      <c r="BY629" s="275">
        <v>180.12532820130869</v>
      </c>
      <c r="BZ629" s="464"/>
      <c r="CA629" s="457">
        <v>1.6932490642512081</v>
      </c>
      <c r="CB629" s="457">
        <v>4.4320966440698673</v>
      </c>
      <c r="CC629" s="464"/>
      <c r="CD629" s="519"/>
      <c r="CE629" s="994">
        <v>180.76863294488473</v>
      </c>
      <c r="CF629" s="557"/>
      <c r="CG629" s="938">
        <v>0.16221326035526573</v>
      </c>
      <c r="CH629" s="938">
        <v>0.41961644743188514</v>
      </c>
      <c r="CI629" s="237"/>
      <c r="CJ629" s="611"/>
      <c r="CK629" s="60">
        <v>1.0430746573063909</v>
      </c>
      <c r="CL629" s="60"/>
      <c r="CM629" s="60">
        <v>0.12483618000872078</v>
      </c>
      <c r="CN629" s="60">
        <v>0.34086523271618963</v>
      </c>
      <c r="CO629" s="31" t="str">
        <f t="shared" si="489"/>
        <v xml:space="preserve">  </v>
      </c>
      <c r="CP629" s="611"/>
      <c r="CQ629" s="227">
        <v>1.0326439107333261</v>
      </c>
      <c r="CR629" s="464"/>
      <c r="CS629" s="227">
        <v>4.7350217191955528E-2</v>
      </c>
      <c r="CT629" s="227">
        <v>0.12928978442924588</v>
      </c>
      <c r="CU629" s="31" t="str">
        <f t="shared" si="490"/>
        <v xml:space="preserve">  </v>
      </c>
      <c r="CV629" s="521"/>
      <c r="CW629" s="336">
        <f t="shared" si="497"/>
        <v>0.57908272408011774</v>
      </c>
      <c r="CX629" s="227">
        <v>4.7686741079921298</v>
      </c>
      <c r="CY629" s="227"/>
      <c r="CZ629" s="227">
        <v>0.6409077913086294</v>
      </c>
      <c r="DA629" s="227">
        <v>0.21437436533904997</v>
      </c>
      <c r="DB629" s="464"/>
      <c r="DC629" s="519"/>
      <c r="DD629" s="227">
        <v>4.7136509452076059</v>
      </c>
      <c r="DE629" s="419"/>
      <c r="DF629" s="227">
        <v>0.64696648683011204</v>
      </c>
      <c r="DG629" s="24">
        <v>0.21640091116173121</v>
      </c>
      <c r="DH629" s="419"/>
      <c r="DI629" s="611"/>
      <c r="DJ629" s="31">
        <f t="shared" si="493"/>
        <v>2.6474200800137573</v>
      </c>
      <c r="DK629" s="550">
        <f t="shared" ref="DK629:DK652" si="498">100*DD629/CE629</f>
        <v>2.6075602102079123</v>
      </c>
      <c r="DL629" s="67"/>
    </row>
    <row r="630" spans="1:116" s="13" customFormat="1" ht="15" x14ac:dyDescent="0.25">
      <c r="A630" s="536" t="s">
        <v>2962</v>
      </c>
      <c r="B630" s="18" t="s">
        <v>1349</v>
      </c>
      <c r="C630" s="420" t="s">
        <v>584</v>
      </c>
      <c r="D630" s="451">
        <v>9</v>
      </c>
      <c r="E630" s="13" t="s">
        <v>2817</v>
      </c>
      <c r="F630" s="419">
        <v>1</v>
      </c>
      <c r="G630" s="420">
        <v>11452500</v>
      </c>
      <c r="H630" s="451" t="s">
        <v>2910</v>
      </c>
      <c r="K630" s="417" t="s">
        <v>1737</v>
      </c>
      <c r="N630" s="419"/>
      <c r="O630" s="13" t="s">
        <v>2815</v>
      </c>
      <c r="P630" s="117">
        <v>43523</v>
      </c>
      <c r="Q630" s="112">
        <v>0.52083333333333337</v>
      </c>
      <c r="R630" s="417" t="s">
        <v>2909</v>
      </c>
      <c r="S630" s="417" t="s">
        <v>2909</v>
      </c>
      <c r="T630" s="250">
        <v>126.6</v>
      </c>
      <c r="U630" s="250">
        <v>172.1</v>
      </c>
      <c r="V630" s="250">
        <v>45.5</v>
      </c>
      <c r="W630" s="250">
        <v>12</v>
      </c>
      <c r="X630" s="250">
        <v>3791.6666666666665</v>
      </c>
      <c r="Y630" s="623"/>
      <c r="Z630" s="419"/>
      <c r="AA630" s="275">
        <v>126.9</v>
      </c>
      <c r="AB630" s="275">
        <v>164.6</v>
      </c>
      <c r="AC630" s="275">
        <v>37.699999999999989</v>
      </c>
      <c r="AD630" s="275">
        <v>12</v>
      </c>
      <c r="AE630" s="275">
        <v>3141.6666666666656</v>
      </c>
      <c r="AF630" s="561"/>
      <c r="AG630" s="419"/>
      <c r="AH630" s="275">
        <v>127.7</v>
      </c>
      <c r="AI630" s="275">
        <v>172</v>
      </c>
      <c r="AJ630" s="275">
        <v>44.3</v>
      </c>
      <c r="AK630" s="275">
        <v>10</v>
      </c>
      <c r="AL630" s="33">
        <v>4430</v>
      </c>
      <c r="AM630" s="447"/>
      <c r="AN630" s="33">
        <v>3787.7777777777774</v>
      </c>
      <c r="AO630" s="33">
        <v>644.17547068872545</v>
      </c>
      <c r="AP630" s="33">
        <v>17.006685937807362</v>
      </c>
      <c r="AQ630" s="6">
        <v>3</v>
      </c>
      <c r="AR630" s="331"/>
      <c r="AS630" s="486" t="s">
        <v>2990</v>
      </c>
      <c r="AT630" s="662" t="s">
        <v>178</v>
      </c>
      <c r="AU630" s="662" t="s">
        <v>178</v>
      </c>
      <c r="AV630" s="662" t="s">
        <v>178</v>
      </c>
      <c r="AW630" s="661" t="s">
        <v>2720</v>
      </c>
      <c r="AX630" s="661" t="s">
        <v>2720</v>
      </c>
      <c r="AY630" s="10"/>
      <c r="AZ630" s="334"/>
      <c r="BA630" s="662" t="s">
        <v>178</v>
      </c>
      <c r="BB630" s="662" t="s">
        <v>178</v>
      </c>
      <c r="BC630" s="662" t="s">
        <v>178</v>
      </c>
      <c r="BD630" s="661" t="s">
        <v>2720</v>
      </c>
      <c r="BE630" s="661" t="s">
        <v>2720</v>
      </c>
      <c r="BF630" s="31"/>
      <c r="BG630" s="336"/>
      <c r="BH630" s="852" t="s">
        <v>178</v>
      </c>
      <c r="BI630" s="67" t="s">
        <v>2909</v>
      </c>
      <c r="BJ630" s="227">
        <v>20.689793363581629</v>
      </c>
      <c r="BK630" s="227">
        <v>1.9305860697121346</v>
      </c>
      <c r="BL630" s="227">
        <v>0.16221326035526573</v>
      </c>
      <c r="BM630" s="227">
        <v>0.41000367382337916</v>
      </c>
      <c r="BN630" s="31" t="str">
        <f t="shared" si="495"/>
        <v xml:space="preserve">  </v>
      </c>
      <c r="BO630" s="521"/>
      <c r="BP630" s="199" t="s">
        <v>2909</v>
      </c>
      <c r="BQ630" s="716">
        <v>5.0578850685330246E-2</v>
      </c>
      <c r="BR630" s="716"/>
      <c r="BS630" s="716">
        <v>1.8758072257796534E-3</v>
      </c>
      <c r="BT630" s="716">
        <v>6.3772912194387764E-3</v>
      </c>
      <c r="BU630" s="31" t="str">
        <f t="shared" si="496"/>
        <v xml:space="preserve">  </v>
      </c>
      <c r="BV630" s="521"/>
      <c r="BW630" s="31">
        <f t="shared" si="467"/>
        <v>0.24446281215335683</v>
      </c>
      <c r="BX630" s="771"/>
      <c r="BY630" s="275">
        <v>217.09904159336017</v>
      </c>
      <c r="BZ630" s="464"/>
      <c r="CA630" s="457">
        <v>1.6932490642512081</v>
      </c>
      <c r="CB630" s="457">
        <v>4.4320966440698673</v>
      </c>
      <c r="CC630" s="464"/>
      <c r="CD630" s="519"/>
      <c r="CE630" s="994">
        <v>823.16719937482389</v>
      </c>
      <c r="CF630" s="557"/>
      <c r="CG630" s="938">
        <v>0.16221326035526573</v>
      </c>
      <c r="CH630" s="938">
        <v>0.41961644743188514</v>
      </c>
      <c r="CI630" s="237"/>
      <c r="CJ630" s="611"/>
      <c r="CK630" s="60">
        <v>1.2131889267295133</v>
      </c>
      <c r="CL630" s="60">
        <v>2.4855850478574415E-2</v>
      </c>
      <c r="CM630" s="60">
        <v>0.12483618000872078</v>
      </c>
      <c r="CN630" s="60">
        <v>0.34086523271618963</v>
      </c>
      <c r="CO630" s="31" t="str">
        <f t="shared" si="489"/>
        <v xml:space="preserve">  </v>
      </c>
      <c r="CP630" s="611"/>
      <c r="CQ630" s="227">
        <v>3.8895240083954068</v>
      </c>
      <c r="CR630" s="464"/>
      <c r="CS630" s="227">
        <v>4.7350217191955528E-2</v>
      </c>
      <c r="CT630" s="227">
        <v>0.12928978442924588</v>
      </c>
      <c r="CU630" s="31" t="str">
        <f t="shared" si="490"/>
        <v xml:space="preserve">  </v>
      </c>
      <c r="CV630" s="521"/>
      <c r="CW630" s="336">
        <f t="shared" si="497"/>
        <v>0.55881818631050917</v>
      </c>
      <c r="CX630" s="227">
        <v>5.2179850915510695</v>
      </c>
      <c r="CY630" s="227"/>
      <c r="CZ630" s="227">
        <v>0.6409077913086294</v>
      </c>
      <c r="DA630" s="227">
        <v>0.21437436533904997</v>
      </c>
      <c r="DB630" s="464"/>
      <c r="DC630" s="519"/>
      <c r="DD630" s="227">
        <v>23.115673955571239</v>
      </c>
      <c r="DE630" s="419"/>
      <c r="DF630" s="227">
        <v>0.64696648683011204</v>
      </c>
      <c r="DG630" s="24">
        <v>0.21640091116173121</v>
      </c>
      <c r="DH630" s="419"/>
      <c r="DI630" s="611"/>
      <c r="DJ630" s="31">
        <f t="shared" si="493"/>
        <v>2.4035044343146734</v>
      </c>
      <c r="DK630" s="550">
        <f t="shared" si="498"/>
        <v>2.8081383676520453</v>
      </c>
      <c r="DL630" s="67"/>
    </row>
    <row r="631" spans="1:116" s="13" customFormat="1" ht="15" x14ac:dyDescent="0.25">
      <c r="A631" s="536" t="s">
        <v>2963</v>
      </c>
      <c r="B631" s="18" t="s">
        <v>1350</v>
      </c>
      <c r="C631" s="420" t="s">
        <v>584</v>
      </c>
      <c r="D631" s="451">
        <v>9</v>
      </c>
      <c r="E631" s="13" t="s">
        <v>2817</v>
      </c>
      <c r="F631" s="419">
        <v>1</v>
      </c>
      <c r="G631" s="420">
        <v>11452500</v>
      </c>
      <c r="H631" s="451" t="s">
        <v>2912</v>
      </c>
      <c r="K631" s="417" t="s">
        <v>1737</v>
      </c>
      <c r="N631" s="419"/>
      <c r="O631" s="13" t="s">
        <v>2815</v>
      </c>
      <c r="P631" s="117">
        <v>43523</v>
      </c>
      <c r="Q631" s="112">
        <v>0.72916666666666663</v>
      </c>
      <c r="R631" s="417" t="s">
        <v>2911</v>
      </c>
      <c r="S631" s="417" t="s">
        <v>2911</v>
      </c>
      <c r="T631" s="250">
        <v>127</v>
      </c>
      <c r="U631" s="250">
        <v>175</v>
      </c>
      <c r="V631" s="250">
        <v>48</v>
      </c>
      <c r="W631" s="250">
        <v>14</v>
      </c>
      <c r="X631" s="250">
        <v>3428.5714285714284</v>
      </c>
      <c r="Y631" s="623"/>
      <c r="Z631" s="419"/>
      <c r="AA631" s="275">
        <v>128.9</v>
      </c>
      <c r="AB631" s="275">
        <v>170.1</v>
      </c>
      <c r="AC631" s="275">
        <v>41.199999999999989</v>
      </c>
      <c r="AD631" s="275">
        <v>12</v>
      </c>
      <c r="AE631" s="275">
        <v>3433.3333333333321</v>
      </c>
      <c r="AF631" s="561"/>
      <c r="AG631" s="419"/>
      <c r="AH631" s="275">
        <v>128.30000000000001</v>
      </c>
      <c r="AI631" s="275">
        <v>163.30000000000001</v>
      </c>
      <c r="AJ631" s="275">
        <v>35</v>
      </c>
      <c r="AK631" s="275">
        <v>10</v>
      </c>
      <c r="AL631" s="33">
        <v>3500</v>
      </c>
      <c r="AM631" s="447"/>
      <c r="AN631" s="33">
        <v>3453.9682539682531</v>
      </c>
      <c r="AO631" s="33">
        <v>39.93570039812456</v>
      </c>
      <c r="AP631" s="33">
        <v>1.1562266199824669</v>
      </c>
      <c r="AQ631" s="6">
        <v>3</v>
      </c>
      <c r="AR631" s="331"/>
      <c r="AS631" s="519"/>
      <c r="AT631" s="662" t="s">
        <v>178</v>
      </c>
      <c r="AU631" s="662" t="s">
        <v>178</v>
      </c>
      <c r="AV631" s="662" t="s">
        <v>178</v>
      </c>
      <c r="AW631" s="661" t="s">
        <v>2720</v>
      </c>
      <c r="AX631" s="661" t="s">
        <v>2720</v>
      </c>
      <c r="AY631" s="10"/>
      <c r="AZ631" s="334"/>
      <c r="BA631" s="662" t="s">
        <v>178</v>
      </c>
      <c r="BB631" s="662" t="s">
        <v>178</v>
      </c>
      <c r="BC631" s="662" t="s">
        <v>178</v>
      </c>
      <c r="BD631" s="661" t="s">
        <v>2720</v>
      </c>
      <c r="BE631" s="661" t="s">
        <v>2720</v>
      </c>
      <c r="BF631" s="31"/>
      <c r="BG631" s="336"/>
      <c r="BH631" s="852" t="s">
        <v>178</v>
      </c>
      <c r="BI631" s="67" t="s">
        <v>2911</v>
      </c>
      <c r="BJ631" s="227">
        <v>16.525539970202555</v>
      </c>
      <c r="BK631" s="227"/>
      <c r="BL631" s="227">
        <v>0.16221326035526573</v>
      </c>
      <c r="BM631" s="227">
        <v>0.41000367382337916</v>
      </c>
      <c r="BN631" s="31" t="str">
        <f t="shared" si="495"/>
        <v xml:space="preserve">  </v>
      </c>
      <c r="BO631" s="521"/>
      <c r="BP631" s="199" t="s">
        <v>2911</v>
      </c>
      <c r="BQ631" s="716">
        <v>4.2193342177593907E-2</v>
      </c>
      <c r="BR631" s="716"/>
      <c r="BS631" s="716">
        <v>1.8758072257796534E-3</v>
      </c>
      <c r="BT631" s="716">
        <v>6.3772912194387764E-3</v>
      </c>
      <c r="BU631" s="31" t="str">
        <f t="shared" si="496"/>
        <v xml:space="preserve">  </v>
      </c>
      <c r="BV631" s="521"/>
      <c r="BW631" s="31">
        <f t="shared" si="467"/>
        <v>0.25532201824372058</v>
      </c>
      <c r="BX631" s="771"/>
      <c r="BY631" s="275">
        <v>354.49320885775057</v>
      </c>
      <c r="BZ631" s="464"/>
      <c r="CA631" s="457">
        <v>1.6932490642512081</v>
      </c>
      <c r="CB631" s="457">
        <v>4.4320966440698673</v>
      </c>
      <c r="CC631" s="464"/>
      <c r="CD631" s="519"/>
      <c r="CE631" s="994">
        <v>1215.4052875122877</v>
      </c>
      <c r="CF631" s="557"/>
      <c r="CG631" s="938">
        <v>0.16221326035526573</v>
      </c>
      <c r="CH631" s="938">
        <v>0.41961644743188514</v>
      </c>
      <c r="CI631" s="237"/>
      <c r="CJ631" s="611"/>
      <c r="CK631" s="60">
        <v>1.2679739742085647</v>
      </c>
      <c r="CL631" s="60"/>
      <c r="CM631" s="60">
        <v>0.12483618000872078</v>
      </c>
      <c r="CN631" s="60">
        <v>0.34086523271618963</v>
      </c>
      <c r="CO631" s="31" t="str">
        <f t="shared" si="489"/>
        <v xml:space="preserve">  </v>
      </c>
      <c r="CP631" s="611"/>
      <c r="CQ631" s="227">
        <v>4.3533773114494041</v>
      </c>
      <c r="CR631" s="464"/>
      <c r="CS631" s="227">
        <v>4.7350217191955528E-2</v>
      </c>
      <c r="CT631" s="227">
        <v>0.12928978442924588</v>
      </c>
      <c r="CU631" s="31" t="str">
        <f t="shared" si="490"/>
        <v xml:space="preserve">  </v>
      </c>
      <c r="CV631" s="521"/>
      <c r="CW631" s="336">
        <f t="shared" si="497"/>
        <v>0.3576863935685074</v>
      </c>
      <c r="CX631" s="227">
        <v>5.0582061649250303</v>
      </c>
      <c r="CY631" s="227"/>
      <c r="CZ631" s="227">
        <v>0.6409077913086294</v>
      </c>
      <c r="DA631" s="227">
        <v>0.21437436533904997</v>
      </c>
      <c r="DB631" s="464"/>
      <c r="DC631" s="519"/>
      <c r="DD631" s="227">
        <v>17.703721577237609</v>
      </c>
      <c r="DE631" s="419"/>
      <c r="DF631" s="227">
        <v>0.64696648683011204</v>
      </c>
      <c r="DG631" s="24">
        <v>0.21640091116173121</v>
      </c>
      <c r="DH631" s="419"/>
      <c r="DI631" s="611"/>
      <c r="DJ631" s="31">
        <f t="shared" si="493"/>
        <v>1.4268837987682761</v>
      </c>
      <c r="DK631" s="550">
        <f t="shared" si="498"/>
        <v>1.4566105445759487</v>
      </c>
      <c r="DL631" s="67"/>
    </row>
    <row r="632" spans="1:116" s="13" customFormat="1" ht="15" x14ac:dyDescent="0.25">
      <c r="A632" s="536" t="s">
        <v>2964</v>
      </c>
      <c r="B632" s="18" t="s">
        <v>1351</v>
      </c>
      <c r="C632" s="420" t="s">
        <v>584</v>
      </c>
      <c r="D632" s="451">
        <v>9</v>
      </c>
      <c r="E632" s="13" t="s">
        <v>2817</v>
      </c>
      <c r="F632" s="419">
        <v>1</v>
      </c>
      <c r="G632" s="420">
        <v>11452900</v>
      </c>
      <c r="H632" s="451" t="s">
        <v>2914</v>
      </c>
      <c r="K632" s="417" t="s">
        <v>1088</v>
      </c>
      <c r="N632" s="419"/>
      <c r="O632" s="13" t="s">
        <v>2815</v>
      </c>
      <c r="P632" s="117">
        <v>43523</v>
      </c>
      <c r="Q632" s="112">
        <v>0.68055555555555547</v>
      </c>
      <c r="R632" s="417" t="s">
        <v>2913</v>
      </c>
      <c r="S632" s="417" t="s">
        <v>2913</v>
      </c>
      <c r="T632" s="250">
        <v>127.1</v>
      </c>
      <c r="U632" s="250">
        <v>175.5</v>
      </c>
      <c r="V632" s="250">
        <v>48.400000000000006</v>
      </c>
      <c r="W632" s="250">
        <v>28</v>
      </c>
      <c r="X632" s="250">
        <v>1728.5714285714287</v>
      </c>
      <c r="Y632" s="623"/>
      <c r="Z632" s="419"/>
      <c r="AA632" s="275">
        <v>125.6</v>
      </c>
      <c r="AB632" s="275">
        <v>159.89999999999998</v>
      </c>
      <c r="AC632" s="275">
        <v>34.299999999999983</v>
      </c>
      <c r="AD632" s="275">
        <v>20</v>
      </c>
      <c r="AE632" s="275">
        <v>1714.9999999999991</v>
      </c>
      <c r="AF632" s="561"/>
      <c r="AG632" s="419"/>
      <c r="AH632" s="275">
        <v>129.5</v>
      </c>
      <c r="AI632" s="275">
        <v>164.20000000000002</v>
      </c>
      <c r="AJ632" s="275">
        <v>34.700000000000017</v>
      </c>
      <c r="AK632" s="275">
        <v>18</v>
      </c>
      <c r="AL632" s="33">
        <v>1927.777777777779</v>
      </c>
      <c r="AM632" s="447"/>
      <c r="AN632" s="33">
        <v>1790.4497354497355</v>
      </c>
      <c r="AO632" s="33">
        <v>119.12300082522691</v>
      </c>
      <c r="AP632" s="33">
        <v>6.6532446271274361</v>
      </c>
      <c r="AQ632" s="6">
        <v>3</v>
      </c>
      <c r="AR632" s="331"/>
      <c r="AS632" s="519"/>
      <c r="AT632" s="662" t="s">
        <v>178</v>
      </c>
      <c r="AU632" s="662" t="s">
        <v>178</v>
      </c>
      <c r="AV632" s="662" t="s">
        <v>178</v>
      </c>
      <c r="AW632" s="661" t="s">
        <v>2720</v>
      </c>
      <c r="AX632" s="661" t="s">
        <v>2720</v>
      </c>
      <c r="AY632" s="10"/>
      <c r="AZ632" s="334"/>
      <c r="BA632" s="662" t="s">
        <v>178</v>
      </c>
      <c r="BB632" s="662" t="s">
        <v>178</v>
      </c>
      <c r="BC632" s="662" t="s">
        <v>178</v>
      </c>
      <c r="BD632" s="661" t="s">
        <v>2720</v>
      </c>
      <c r="BE632" s="661" t="s">
        <v>2720</v>
      </c>
      <c r="BF632" s="31"/>
      <c r="BG632" s="336"/>
      <c r="BH632" s="852" t="s">
        <v>178</v>
      </c>
      <c r="BI632" s="67" t="s">
        <v>2913</v>
      </c>
      <c r="BJ632" s="227">
        <v>12.859502336749198</v>
      </c>
      <c r="BK632" s="227"/>
      <c r="BL632" s="227">
        <v>0.16221326035526573</v>
      </c>
      <c r="BM632" s="227">
        <v>0.41000367382337916</v>
      </c>
      <c r="BN632" s="31" t="str">
        <f t="shared" si="495"/>
        <v xml:space="preserve">  </v>
      </c>
      <c r="BO632" s="521"/>
      <c r="BP632" s="199" t="s">
        <v>2913</v>
      </c>
      <c r="BQ632" s="716">
        <v>4.9202620140575387E-2</v>
      </c>
      <c r="BR632" s="716"/>
      <c r="BS632" s="716">
        <v>1.8758072257796534E-3</v>
      </c>
      <c r="BT632" s="716">
        <v>6.3772912194387764E-3</v>
      </c>
      <c r="BU632" s="31" t="str">
        <f t="shared" si="496"/>
        <v xml:space="preserve">  </v>
      </c>
      <c r="BV632" s="521"/>
      <c r="BW632" s="31">
        <f t="shared" si="467"/>
        <v>0.38261682957953025</v>
      </c>
      <c r="BX632" s="771"/>
      <c r="BY632" s="275">
        <v>174.80353833584178</v>
      </c>
      <c r="BZ632" s="464"/>
      <c r="CA632" s="457">
        <v>1.6932490642512081</v>
      </c>
      <c r="CB632" s="457">
        <v>4.4320966440698673</v>
      </c>
      <c r="CC632" s="464"/>
      <c r="CD632" s="519"/>
      <c r="CE632" s="994">
        <v>302.1604019805265</v>
      </c>
      <c r="CF632" s="557"/>
      <c r="CG632" s="938">
        <v>0.16221326035526573</v>
      </c>
      <c r="CH632" s="938">
        <v>0.41961644743188514</v>
      </c>
      <c r="CI632" s="237"/>
      <c r="CJ632" s="611"/>
      <c r="CK632" s="60">
        <v>1.1399577901370053</v>
      </c>
      <c r="CL632" s="60"/>
      <c r="CM632" s="60">
        <v>0.12483618000872078</v>
      </c>
      <c r="CN632" s="60">
        <v>0.34086523271618963</v>
      </c>
      <c r="CO632" s="31" t="str">
        <f t="shared" si="489"/>
        <v xml:space="preserve">  </v>
      </c>
      <c r="CP632" s="611"/>
      <c r="CQ632" s="227">
        <v>1.955027610084964</v>
      </c>
      <c r="CR632" s="464"/>
      <c r="CS632" s="227">
        <v>4.7350217191955528E-2</v>
      </c>
      <c r="CT632" s="227">
        <v>0.12928978442924588</v>
      </c>
      <c r="CU632" s="31" t="str">
        <f t="shared" si="490"/>
        <v xml:space="preserve">  </v>
      </c>
      <c r="CV632" s="521"/>
      <c r="CW632" s="336">
        <f t="shared" si="497"/>
        <v>0.65213656484850901</v>
      </c>
      <c r="CX632" s="227">
        <v>4.4083655632061838</v>
      </c>
      <c r="CY632" s="227"/>
      <c r="CZ632" s="227">
        <v>0.6409077913086294</v>
      </c>
      <c r="DA632" s="227">
        <v>0.21437436533904997</v>
      </c>
      <c r="DB632" s="464"/>
      <c r="DC632" s="519"/>
      <c r="DD632" s="227">
        <v>8.4983491690697033</v>
      </c>
      <c r="DE632" s="419"/>
      <c r="DF632" s="227">
        <v>0.64696648683011204</v>
      </c>
      <c r="DG632" s="24">
        <v>0.21640091116173121</v>
      </c>
      <c r="DH632" s="419"/>
      <c r="DI632" s="611"/>
      <c r="DJ632" s="31">
        <f t="shared" si="493"/>
        <v>2.5218972139663438</v>
      </c>
      <c r="DK632" s="550">
        <f t="shared" si="498"/>
        <v>2.8125290783857908</v>
      </c>
      <c r="DL632" s="67"/>
    </row>
    <row r="633" spans="1:116" s="13" customFormat="1" ht="15" x14ac:dyDescent="0.25">
      <c r="A633" s="536" t="s">
        <v>2965</v>
      </c>
      <c r="B633" s="18" t="s">
        <v>1352</v>
      </c>
      <c r="C633" s="420" t="s">
        <v>584</v>
      </c>
      <c r="D633" s="451">
        <v>9</v>
      </c>
      <c r="E633" s="13" t="s">
        <v>2817</v>
      </c>
      <c r="F633" s="419">
        <v>1</v>
      </c>
      <c r="G633" s="420">
        <v>11452500</v>
      </c>
      <c r="H633" s="451" t="s">
        <v>2916</v>
      </c>
      <c r="K633" s="417" t="s">
        <v>1737</v>
      </c>
      <c r="N633" s="419"/>
      <c r="O633" s="13" t="s">
        <v>2815</v>
      </c>
      <c r="P633" s="117">
        <v>43524</v>
      </c>
      <c r="Q633" s="112">
        <v>0.47916666666666669</v>
      </c>
      <c r="R633" s="417" t="s">
        <v>2915</v>
      </c>
      <c r="S633" s="417" t="s">
        <v>2915</v>
      </c>
      <c r="T633" s="250">
        <v>129.69999999999999</v>
      </c>
      <c r="U633" s="250">
        <v>168.2</v>
      </c>
      <c r="V633" s="250">
        <v>38.5</v>
      </c>
      <c r="W633" s="250">
        <v>24</v>
      </c>
      <c r="X633" s="250">
        <v>1604.1666666666667</v>
      </c>
      <c r="Y633" s="623"/>
      <c r="Z633" s="419"/>
      <c r="AA633" s="275">
        <v>128.4</v>
      </c>
      <c r="AB633" s="275">
        <v>164.89999999999998</v>
      </c>
      <c r="AC633" s="275">
        <v>36.499999999999972</v>
      </c>
      <c r="AD633" s="275">
        <v>18</v>
      </c>
      <c r="AE633" s="275">
        <v>2027.7777777777765</v>
      </c>
      <c r="AF633" s="561"/>
      <c r="AG633" s="419"/>
      <c r="AH633" s="275">
        <v>128.30000000000001</v>
      </c>
      <c r="AI633" s="275">
        <v>169.6</v>
      </c>
      <c r="AJ633" s="275">
        <v>41.299999999999983</v>
      </c>
      <c r="AK633" s="275">
        <v>24</v>
      </c>
      <c r="AL633" s="33">
        <v>1720.8333333333326</v>
      </c>
      <c r="AM633" s="447"/>
      <c r="AN633" s="33">
        <v>1784.2592592592584</v>
      </c>
      <c r="AO633" s="33">
        <v>218.81208701501851</v>
      </c>
      <c r="AP633" s="33">
        <v>12.263469329331608</v>
      </c>
      <c r="AQ633" s="6">
        <v>3</v>
      </c>
      <c r="AR633" s="331"/>
      <c r="AS633" s="519"/>
      <c r="AT633" s="662" t="s">
        <v>178</v>
      </c>
      <c r="AU633" s="662" t="s">
        <v>178</v>
      </c>
      <c r="AV633" s="662" t="s">
        <v>178</v>
      </c>
      <c r="AW633" s="661" t="s">
        <v>2720</v>
      </c>
      <c r="AX633" s="661" t="s">
        <v>2720</v>
      </c>
      <c r="AY633" s="10"/>
      <c r="AZ633" s="334"/>
      <c r="BA633" s="662" t="s">
        <v>178</v>
      </c>
      <c r="BB633" s="662" t="s">
        <v>178</v>
      </c>
      <c r="BC633" s="662" t="s">
        <v>178</v>
      </c>
      <c r="BD633" s="661" t="s">
        <v>2720</v>
      </c>
      <c r="BE633" s="661" t="s">
        <v>2720</v>
      </c>
      <c r="BF633" s="31"/>
      <c r="BG633" s="336"/>
      <c r="BH633" s="852" t="s">
        <v>178</v>
      </c>
      <c r="BI633" s="67" t="s">
        <v>2915</v>
      </c>
      <c r="BJ633" s="227">
        <v>6.2373845277366158</v>
      </c>
      <c r="BK633" s="227"/>
      <c r="BL633" s="227">
        <v>0.16221326035526573</v>
      </c>
      <c r="BM633" s="227">
        <v>0.41000367382337916</v>
      </c>
      <c r="BN633" s="31" t="str">
        <f t="shared" si="495"/>
        <v xml:space="preserve">  </v>
      </c>
      <c r="BO633" s="521"/>
      <c r="BP633" s="199" t="s">
        <v>2915</v>
      </c>
      <c r="BQ633" s="716">
        <v>2.9842454140346975E-2</v>
      </c>
      <c r="BR633" s="716"/>
      <c r="BS633" s="716">
        <v>1.8758072257796534E-3</v>
      </c>
      <c r="BT633" s="716">
        <v>6.3772912194387764E-3</v>
      </c>
      <c r="BU633" s="31" t="str">
        <f t="shared" si="496"/>
        <v xml:space="preserve">  </v>
      </c>
      <c r="BV633" s="521"/>
      <c r="BW633" s="31">
        <f t="shared" si="467"/>
        <v>0.47844499577735711</v>
      </c>
      <c r="BX633" s="771"/>
      <c r="BY633" s="275">
        <v>385.67704637139065</v>
      </c>
      <c r="BZ633" s="464"/>
      <c r="CA633" s="457">
        <v>1.6932490642512081</v>
      </c>
      <c r="CB633" s="457">
        <v>4.4320966440698673</v>
      </c>
      <c r="CC633" s="464"/>
      <c r="CD633" s="519"/>
      <c r="CE633" s="994">
        <v>618.69026188743919</v>
      </c>
      <c r="CF633" s="557"/>
      <c r="CG633" s="938">
        <v>0.16221326035526573</v>
      </c>
      <c r="CH633" s="938">
        <v>0.41961644743188514</v>
      </c>
      <c r="CI633" s="237"/>
      <c r="CJ633" s="611"/>
      <c r="CK633" s="60">
        <v>1.2537476657439748</v>
      </c>
      <c r="CL633" s="60"/>
      <c r="CM633" s="60">
        <v>0.12483618000872078</v>
      </c>
      <c r="CN633" s="60">
        <v>0.34086523271618963</v>
      </c>
      <c r="CO633" s="31" t="str">
        <f t="shared" si="489"/>
        <v xml:space="preserve">  </v>
      </c>
      <c r="CP633" s="611"/>
      <c r="CQ633" s="227">
        <v>2.5423216555363921</v>
      </c>
      <c r="CR633" s="464"/>
      <c r="CS633" s="227">
        <v>4.7350217191955528E-2</v>
      </c>
      <c r="CT633" s="227">
        <v>0.12928978442924588</v>
      </c>
      <c r="CU633" s="31" t="str">
        <f t="shared" si="490"/>
        <v xml:space="preserve">  </v>
      </c>
      <c r="CV633" s="521"/>
      <c r="CW633" s="336">
        <f t="shared" si="497"/>
        <v>0.32507707615471337</v>
      </c>
      <c r="CX633" s="227">
        <v>5.1626282655714482</v>
      </c>
      <c r="CY633" s="227"/>
      <c r="CZ633" s="227">
        <v>0.6409077913086294</v>
      </c>
      <c r="DA633" s="227">
        <v>0.21437436533904997</v>
      </c>
      <c r="DB633" s="464"/>
      <c r="DC633" s="519"/>
      <c r="DD633" s="227">
        <v>8.8840228070041967</v>
      </c>
      <c r="DE633" s="419"/>
      <c r="DF633" s="227">
        <v>0.64696648683011204</v>
      </c>
      <c r="DG633" s="24">
        <v>0.21640091116173121</v>
      </c>
      <c r="DH633" s="419"/>
      <c r="DI633" s="611"/>
      <c r="DJ633" s="31">
        <f t="shared" si="493"/>
        <v>1.3385884159152308</v>
      </c>
      <c r="DK633" s="550">
        <f t="shared" si="498"/>
        <v>1.435940300709065</v>
      </c>
      <c r="DL633" s="67"/>
    </row>
    <row r="634" spans="1:116" s="13" customFormat="1" ht="15" x14ac:dyDescent="0.25">
      <c r="A634" s="536" t="s">
        <v>2966</v>
      </c>
      <c r="B634" s="18" t="s">
        <v>1353</v>
      </c>
      <c r="C634" s="420" t="s">
        <v>584</v>
      </c>
      <c r="D634" s="451">
        <v>9</v>
      </c>
      <c r="E634" s="13" t="s">
        <v>2817</v>
      </c>
      <c r="F634" s="419">
        <v>1</v>
      </c>
      <c r="G634" s="420">
        <v>11452900</v>
      </c>
      <c r="H634" s="451" t="s">
        <v>2918</v>
      </c>
      <c r="K634" s="417" t="s">
        <v>1088</v>
      </c>
      <c r="N634" s="419"/>
      <c r="O634" s="13" t="s">
        <v>2815</v>
      </c>
      <c r="P634" s="117">
        <v>43524</v>
      </c>
      <c r="Q634" s="112">
        <v>0.5625</v>
      </c>
      <c r="R634" s="417" t="s">
        <v>2917</v>
      </c>
      <c r="S634" s="417" t="s">
        <v>2917</v>
      </c>
      <c r="T634" s="250">
        <v>127.3</v>
      </c>
      <c r="U634" s="250">
        <v>147.9</v>
      </c>
      <c r="V634" s="250">
        <v>20.600000000000009</v>
      </c>
      <c r="W634" s="250">
        <v>22</v>
      </c>
      <c r="X634" s="250">
        <v>936.36363636363683</v>
      </c>
      <c r="Y634" s="623"/>
      <c r="Z634" s="419"/>
      <c r="AA634" s="275">
        <v>127.8</v>
      </c>
      <c r="AB634" s="275">
        <v>150</v>
      </c>
      <c r="AC634" s="275">
        <v>22.200000000000003</v>
      </c>
      <c r="AD634" s="275">
        <v>20</v>
      </c>
      <c r="AE634" s="275">
        <v>1110.0000000000002</v>
      </c>
      <c r="AF634" s="561"/>
      <c r="AG634" s="419"/>
      <c r="AH634" s="275">
        <v>127.2</v>
      </c>
      <c r="AI634" s="275">
        <v>149.9</v>
      </c>
      <c r="AJ634" s="275">
        <v>22.700000000000003</v>
      </c>
      <c r="AK634" s="275">
        <v>24</v>
      </c>
      <c r="AL634" s="33">
        <v>945.83333333333348</v>
      </c>
      <c r="AM634" s="447"/>
      <c r="AN634" s="33">
        <v>997.39898989899018</v>
      </c>
      <c r="AO634" s="33">
        <v>97.6302176429014</v>
      </c>
      <c r="AP634" s="33">
        <v>9.7884817040759913</v>
      </c>
      <c r="AQ634" s="6">
        <v>3</v>
      </c>
      <c r="AR634" s="331"/>
      <c r="AS634" s="519"/>
      <c r="AT634" s="662" t="s">
        <v>178</v>
      </c>
      <c r="AU634" s="662" t="s">
        <v>178</v>
      </c>
      <c r="AV634" s="662" t="s">
        <v>178</v>
      </c>
      <c r="AW634" s="661" t="s">
        <v>2720</v>
      </c>
      <c r="AX634" s="661" t="s">
        <v>2720</v>
      </c>
      <c r="AY634" s="10"/>
      <c r="AZ634" s="334"/>
      <c r="BA634" s="662" t="s">
        <v>178</v>
      </c>
      <c r="BB634" s="662" t="s">
        <v>178</v>
      </c>
      <c r="BC634" s="662" t="s">
        <v>178</v>
      </c>
      <c r="BD634" s="661" t="s">
        <v>2720</v>
      </c>
      <c r="BE634" s="661" t="s">
        <v>2720</v>
      </c>
      <c r="BF634" s="31"/>
      <c r="BG634" s="336"/>
      <c r="BH634" s="852" t="s">
        <v>178</v>
      </c>
      <c r="BI634" s="67" t="s">
        <v>2917</v>
      </c>
      <c r="BJ634" s="227">
        <v>8.0309612634691785</v>
      </c>
      <c r="BK634" s="227"/>
      <c r="BL634" s="227">
        <v>0.16221326035526573</v>
      </c>
      <c r="BM634" s="227">
        <v>0.41000367382337916</v>
      </c>
      <c r="BN634" s="31" t="str">
        <f t="shared" si="495"/>
        <v xml:space="preserve">  </v>
      </c>
      <c r="BO634" s="521"/>
      <c r="BP634" s="199" t="s">
        <v>2917</v>
      </c>
      <c r="BQ634" s="716">
        <v>3.8441175609304414E-2</v>
      </c>
      <c r="BR634" s="716"/>
      <c r="BS634" s="716">
        <v>1.8758072257796534E-3</v>
      </c>
      <c r="BT634" s="716">
        <v>6.3772912194387764E-3</v>
      </c>
      <c r="BU634" s="31" t="str">
        <f t="shared" si="496"/>
        <v xml:space="preserve">  </v>
      </c>
      <c r="BV634" s="521"/>
      <c r="BW634" s="31">
        <f t="shared" si="467"/>
        <v>0.47866219681775385</v>
      </c>
      <c r="BX634" s="771"/>
      <c r="BY634" s="275">
        <v>296.21034198205479</v>
      </c>
      <c r="BZ634" s="464"/>
      <c r="CA634" s="457">
        <v>1.6932490642512081</v>
      </c>
      <c r="CB634" s="457">
        <v>4.4320966440698673</v>
      </c>
      <c r="CC634" s="464"/>
      <c r="CD634" s="519"/>
      <c r="CE634" s="994">
        <v>277.36059294683321</v>
      </c>
      <c r="CF634" s="557"/>
      <c r="CG634" s="938">
        <v>0.16221326035526573</v>
      </c>
      <c r="CH634" s="938">
        <v>0.41961644743188514</v>
      </c>
      <c r="CI634" s="237"/>
      <c r="CJ634" s="611"/>
      <c r="CK634" s="60">
        <v>0.984429473473039</v>
      </c>
      <c r="CL634" s="60"/>
      <c r="CM634" s="60">
        <v>0.12483618000872078</v>
      </c>
      <c r="CN634" s="60">
        <v>0.34086523271618963</v>
      </c>
      <c r="CO634" s="31" t="str">
        <f t="shared" si="489"/>
        <v xml:space="preserve">  </v>
      </c>
      <c r="CP634" s="611"/>
      <c r="CQ634" s="227">
        <v>1.0927167155550732</v>
      </c>
      <c r="CR634" s="464"/>
      <c r="CS634" s="227">
        <v>4.7350217191955528E-2</v>
      </c>
      <c r="CT634" s="227">
        <v>0.12928978442924588</v>
      </c>
      <c r="CU634" s="31" t="str">
        <f t="shared" si="490"/>
        <v xml:space="preserve">  </v>
      </c>
      <c r="CV634" s="521"/>
      <c r="CW634" s="336">
        <f t="shared" si="497"/>
        <v>0.33234135813282251</v>
      </c>
      <c r="CX634" s="227">
        <v>5.2365704035640617</v>
      </c>
      <c r="CY634" s="227"/>
      <c r="CZ634" s="227">
        <v>0.6409077913086294</v>
      </c>
      <c r="DA634" s="227">
        <v>0.21437436533904997</v>
      </c>
      <c r="DB634" s="464"/>
      <c r="DC634" s="519"/>
      <c r="DD634" s="227">
        <v>4.952922840037675</v>
      </c>
      <c r="DE634" s="419"/>
      <c r="DF634" s="227">
        <v>0.64696648683011204</v>
      </c>
      <c r="DG634" s="24">
        <v>0.21640091116173121</v>
      </c>
      <c r="DH634" s="419"/>
      <c r="DI634" s="611"/>
      <c r="DJ634" s="31">
        <f t="shared" si="493"/>
        <v>1.7678553586360963</v>
      </c>
      <c r="DK634" s="550">
        <f t="shared" si="498"/>
        <v>1.785734154738807</v>
      </c>
      <c r="DL634" s="67"/>
    </row>
    <row r="635" spans="1:116" s="13" customFormat="1" ht="15" x14ac:dyDescent="0.25">
      <c r="A635" s="536" t="s">
        <v>2967</v>
      </c>
      <c r="B635" s="18" t="s">
        <v>1354</v>
      </c>
      <c r="C635" s="420" t="s">
        <v>584</v>
      </c>
      <c r="D635" s="451">
        <v>9</v>
      </c>
      <c r="E635" s="13" t="s">
        <v>2817</v>
      </c>
      <c r="F635" s="419">
        <v>1</v>
      </c>
      <c r="G635" s="420">
        <v>384115121402501</v>
      </c>
      <c r="H635" s="451" t="s">
        <v>2920</v>
      </c>
      <c r="K635" s="417" t="s">
        <v>2787</v>
      </c>
      <c r="N635" s="419"/>
      <c r="O635" s="13" t="s">
        <v>2815</v>
      </c>
      <c r="P635" s="117">
        <v>43524</v>
      </c>
      <c r="Q635" s="112">
        <v>0.57638888888888895</v>
      </c>
      <c r="R635" s="417" t="s">
        <v>2919</v>
      </c>
      <c r="S635" s="417" t="s">
        <v>2919</v>
      </c>
      <c r="T635" s="250">
        <v>129.19999999999999</v>
      </c>
      <c r="U635" s="250">
        <v>151.4</v>
      </c>
      <c r="V635" s="250">
        <v>22.200000000000017</v>
      </c>
      <c r="W635" s="250">
        <v>48</v>
      </c>
      <c r="X635" s="250">
        <v>462.50000000000034</v>
      </c>
      <c r="Y635" s="623"/>
      <c r="Z635" s="419"/>
      <c r="AA635" s="275">
        <v>127.1</v>
      </c>
      <c r="AB635" s="275">
        <v>147.69999999999999</v>
      </c>
      <c r="AC635" s="275">
        <v>20.599999999999994</v>
      </c>
      <c r="AD635" s="275">
        <v>42</v>
      </c>
      <c r="AE635" s="275">
        <v>490.47619047619031</v>
      </c>
      <c r="AF635" s="561"/>
      <c r="AG635" s="419"/>
      <c r="AH635" s="275">
        <v>128.19999999999999</v>
      </c>
      <c r="AI635" s="275">
        <v>151.79999999999998</v>
      </c>
      <c r="AJ635" s="275">
        <v>23.599999999999994</v>
      </c>
      <c r="AK635" s="275">
        <v>52</v>
      </c>
      <c r="AL635" s="33">
        <v>453.84615384615375</v>
      </c>
      <c r="AM635" s="447"/>
      <c r="AN635" s="33">
        <v>468.94078144078145</v>
      </c>
      <c r="AO635" s="33">
        <v>19.145564631407137</v>
      </c>
      <c r="AP635" s="33">
        <v>4.0827254504468531</v>
      </c>
      <c r="AQ635" s="6">
        <v>3</v>
      </c>
      <c r="AR635" s="331"/>
      <c r="AS635" s="519"/>
      <c r="AT635" s="662" t="s">
        <v>178</v>
      </c>
      <c r="AU635" s="662" t="s">
        <v>178</v>
      </c>
      <c r="AV635" s="662" t="s">
        <v>178</v>
      </c>
      <c r="AW635" s="661" t="s">
        <v>2720</v>
      </c>
      <c r="AX635" s="661" t="s">
        <v>2720</v>
      </c>
      <c r="AY635" s="10"/>
      <c r="AZ635" s="334"/>
      <c r="BA635" s="662" t="s">
        <v>178</v>
      </c>
      <c r="BB635" s="662" t="s">
        <v>178</v>
      </c>
      <c r="BC635" s="662" t="s">
        <v>178</v>
      </c>
      <c r="BD635" s="661" t="s">
        <v>2720</v>
      </c>
      <c r="BE635" s="661" t="s">
        <v>2720</v>
      </c>
      <c r="BF635" s="31"/>
      <c r="BG635" s="336"/>
      <c r="BH635" s="852" t="s">
        <v>178</v>
      </c>
      <c r="BI635" s="67" t="s">
        <v>2919</v>
      </c>
      <c r="BJ635" s="227">
        <v>7.4331023515583228</v>
      </c>
      <c r="BK635" s="227"/>
      <c r="BL635" s="227">
        <v>0.16221326035526573</v>
      </c>
      <c r="BM635" s="227">
        <v>0.41000367382337916</v>
      </c>
      <c r="BN635" s="31" t="str">
        <f t="shared" si="495"/>
        <v xml:space="preserve">  </v>
      </c>
      <c r="BO635" s="521"/>
      <c r="BP635" s="199" t="s">
        <v>2919</v>
      </c>
      <c r="BQ635" s="716">
        <v>5.8971386155938957E-2</v>
      </c>
      <c r="BR635" s="716"/>
      <c r="BS635" s="716">
        <v>1.8758072257796534E-3</v>
      </c>
      <c r="BT635" s="716">
        <v>6.3772912194387764E-3</v>
      </c>
      <c r="BU635" s="31" t="str">
        <f t="shared" si="496"/>
        <v xml:space="preserve">  </v>
      </c>
      <c r="BV635" s="521"/>
      <c r="BW635" s="31">
        <f t="shared" si="467"/>
        <v>0.79336168623557057</v>
      </c>
      <c r="BX635" s="771"/>
      <c r="BY635" s="275">
        <v>264.66123452124936</v>
      </c>
      <c r="BZ635" s="464"/>
      <c r="CA635" s="457">
        <v>1.6932490642512081</v>
      </c>
      <c r="CB635" s="457">
        <v>4.4320966440698673</v>
      </c>
      <c r="CC635" s="464"/>
      <c r="CD635" s="519"/>
      <c r="CE635" s="994">
        <v>122.40582096607794</v>
      </c>
      <c r="CF635" s="557"/>
      <c r="CG635" s="938">
        <v>0.16221326035526573</v>
      </c>
      <c r="CH635" s="938">
        <v>0.41961644743188514</v>
      </c>
      <c r="CI635" s="237"/>
      <c r="CJ635" s="611"/>
      <c r="CK635" s="60">
        <v>1.5702944064871127</v>
      </c>
      <c r="CL635" s="60"/>
      <c r="CM635" s="60">
        <v>0.12483618000872078</v>
      </c>
      <c r="CN635" s="60">
        <v>0.34086523271618963</v>
      </c>
      <c r="CO635" s="31" t="str">
        <f t="shared" si="489"/>
        <v xml:space="preserve">  </v>
      </c>
      <c r="CP635" s="611"/>
      <c r="CQ635" s="227">
        <v>0.77019201841986984</v>
      </c>
      <c r="CR635" s="464"/>
      <c r="CS635" s="227">
        <v>4.7350217191955528E-2</v>
      </c>
      <c r="CT635" s="227">
        <v>0.12928978442924588</v>
      </c>
      <c r="CU635" s="31" t="str">
        <f t="shared" si="490"/>
        <v xml:space="preserve">  </v>
      </c>
      <c r="CV635" s="521"/>
      <c r="CW635" s="336">
        <f t="shared" si="497"/>
        <v>0.59332240678452497</v>
      </c>
      <c r="CX635" s="227">
        <v>6.2256000628200949</v>
      </c>
      <c r="CY635" s="227"/>
      <c r="CZ635" s="227">
        <v>0.6409077913086294</v>
      </c>
      <c r="DA635" s="227">
        <v>0.21437436533904997</v>
      </c>
      <c r="DB635" s="464"/>
      <c r="DC635" s="519"/>
      <c r="DD635" s="227">
        <v>2.8254646438952737</v>
      </c>
      <c r="DE635" s="419"/>
      <c r="DF635" s="227">
        <v>0.64696648683011204</v>
      </c>
      <c r="DG635" s="24">
        <v>0.21640091116173121</v>
      </c>
      <c r="DH635" s="419"/>
      <c r="DI635" s="611"/>
      <c r="DJ635" s="31">
        <f t="shared" si="493"/>
        <v>2.3522901168664534</v>
      </c>
      <c r="DK635" s="550">
        <f t="shared" si="498"/>
        <v>2.3082763724760187</v>
      </c>
      <c r="DL635" s="67"/>
    </row>
    <row r="636" spans="1:116" s="13" customFormat="1" ht="15" x14ac:dyDescent="0.25">
      <c r="A636" s="536" t="s">
        <v>2968</v>
      </c>
      <c r="B636" s="18" t="s">
        <v>1355</v>
      </c>
      <c r="C636" s="420" t="s">
        <v>584</v>
      </c>
      <c r="D636" s="451">
        <v>9</v>
      </c>
      <c r="E636" s="13" t="s">
        <v>2817</v>
      </c>
      <c r="F636" s="419">
        <v>1</v>
      </c>
      <c r="G636" s="420">
        <v>11452800</v>
      </c>
      <c r="H636" s="451" t="s">
        <v>2922</v>
      </c>
      <c r="K636" s="417" t="s">
        <v>2786</v>
      </c>
      <c r="N636" s="419"/>
      <c r="O636" s="13" t="s">
        <v>2815</v>
      </c>
      <c r="P636" s="117">
        <v>43524</v>
      </c>
      <c r="Q636" s="112">
        <v>0.59722222222222221</v>
      </c>
      <c r="R636" s="417" t="s">
        <v>2921</v>
      </c>
      <c r="S636" s="417" t="s">
        <v>2921</v>
      </c>
      <c r="T636" s="250">
        <v>126.3</v>
      </c>
      <c r="U636" s="250">
        <v>160.80000000000001</v>
      </c>
      <c r="V636" s="250">
        <v>34.500000000000014</v>
      </c>
      <c r="W636" s="250">
        <v>40</v>
      </c>
      <c r="X636" s="250">
        <v>862.50000000000034</v>
      </c>
      <c r="Y636" s="623"/>
      <c r="Z636" s="419"/>
      <c r="AA636" s="275">
        <v>128.19999999999999</v>
      </c>
      <c r="AB636" s="275">
        <v>158</v>
      </c>
      <c r="AC636" s="275">
        <v>29.800000000000011</v>
      </c>
      <c r="AD636" s="275">
        <v>38</v>
      </c>
      <c r="AE636" s="275">
        <v>784.21052631578982</v>
      </c>
      <c r="AF636" s="561"/>
      <c r="AG636" s="419"/>
      <c r="AH636" s="275">
        <v>128.4</v>
      </c>
      <c r="AI636" s="275">
        <v>174.5</v>
      </c>
      <c r="AJ636" s="275">
        <v>46.099999999999994</v>
      </c>
      <c r="AK636" s="275">
        <v>56</v>
      </c>
      <c r="AL636" s="33">
        <v>823.21428571428555</v>
      </c>
      <c r="AM636" s="447"/>
      <c r="AN636" s="33">
        <v>823.30827067669179</v>
      </c>
      <c r="AO636" s="33">
        <v>39.144821462328089</v>
      </c>
      <c r="AP636" s="33">
        <v>4.7545764881183885</v>
      </c>
      <c r="AQ636" s="6">
        <v>3</v>
      </c>
      <c r="AR636" s="331"/>
      <c r="AS636" s="519"/>
      <c r="AT636" s="662" t="s">
        <v>178</v>
      </c>
      <c r="AU636" s="662" t="s">
        <v>178</v>
      </c>
      <c r="AV636" s="662" t="s">
        <v>178</v>
      </c>
      <c r="AW636" s="661" t="s">
        <v>2720</v>
      </c>
      <c r="AX636" s="661" t="s">
        <v>2720</v>
      </c>
      <c r="AY636" s="10"/>
      <c r="AZ636" s="334"/>
      <c r="BA636" s="662" t="s">
        <v>178</v>
      </c>
      <c r="BB636" s="662" t="s">
        <v>178</v>
      </c>
      <c r="BC636" s="662" t="s">
        <v>178</v>
      </c>
      <c r="BD636" s="661" t="s">
        <v>2720</v>
      </c>
      <c r="BE636" s="661" t="s">
        <v>2720</v>
      </c>
      <c r="BF636" s="31"/>
      <c r="BG636" s="336"/>
      <c r="BH636" s="852" t="s">
        <v>178</v>
      </c>
      <c r="BI636" s="67" t="s">
        <v>2921</v>
      </c>
      <c r="BJ636" s="227">
        <v>8.1306044154543198</v>
      </c>
      <c r="BK636" s="227"/>
      <c r="BL636" s="227">
        <v>0.16221326035526573</v>
      </c>
      <c r="BM636" s="227">
        <v>0.41000367382337916</v>
      </c>
      <c r="BN636" s="31" t="str">
        <f t="shared" si="495"/>
        <v xml:space="preserve">  </v>
      </c>
      <c r="BO636" s="521"/>
      <c r="BP636" s="199" t="s">
        <v>2921</v>
      </c>
      <c r="BQ636" s="716">
        <v>3.9948834030957669E-2</v>
      </c>
      <c r="BR636" s="716"/>
      <c r="BS636" s="716">
        <v>1.8758072257796534E-3</v>
      </c>
      <c r="BT636" s="716">
        <v>6.3772912194387764E-3</v>
      </c>
      <c r="BU636" s="31" t="str">
        <f t="shared" si="496"/>
        <v xml:space="preserve">  </v>
      </c>
      <c r="BV636" s="521"/>
      <c r="BW636" s="31">
        <f t="shared" si="467"/>
        <v>0.49133904430308484</v>
      </c>
      <c r="BX636" s="771"/>
      <c r="BY636" s="275">
        <v>259.16831941856356</v>
      </c>
      <c r="BZ636" s="464"/>
      <c r="CA636" s="457">
        <v>1.6932490642512081</v>
      </c>
      <c r="CB636" s="457">
        <v>4.4320966440698673</v>
      </c>
      <c r="CC636" s="464"/>
      <c r="CD636" s="519"/>
      <c r="CE636" s="994">
        <v>223.5326754985112</v>
      </c>
      <c r="CF636" s="557"/>
      <c r="CG636" s="938">
        <v>0.16221326035526573</v>
      </c>
      <c r="CH636" s="938">
        <v>0.41961644743188514</v>
      </c>
      <c r="CI636" s="237"/>
      <c r="CJ636" s="611"/>
      <c r="CK636" s="60">
        <v>1.1839630125007836</v>
      </c>
      <c r="CL636" s="60">
        <v>5.6530612354559473E-3</v>
      </c>
      <c r="CM636" s="60">
        <v>0.12483618000872078</v>
      </c>
      <c r="CN636" s="60">
        <v>0.34086523271618963</v>
      </c>
      <c r="CO636" s="31" t="str">
        <f t="shared" si="489"/>
        <v xml:space="preserve">  </v>
      </c>
      <c r="CP636" s="611"/>
      <c r="CQ636" s="227">
        <v>0.93290944729842007</v>
      </c>
      <c r="CR636" s="464"/>
      <c r="CS636" s="227">
        <v>4.7350217191955528E-2</v>
      </c>
      <c r="CT636" s="227">
        <v>0.12928978442924588</v>
      </c>
      <c r="CU636" s="31" t="str">
        <f t="shared" si="490"/>
        <v xml:space="preserve">  </v>
      </c>
      <c r="CV636" s="521"/>
      <c r="CW636" s="336">
        <f t="shared" si="497"/>
        <v>0.45683168959731246</v>
      </c>
      <c r="CX636" s="227">
        <v>4.7871338161192947</v>
      </c>
      <c r="CY636" s="227"/>
      <c r="CZ636" s="227">
        <v>0.6409077913086294</v>
      </c>
      <c r="DA636" s="227">
        <v>0.21437436533904997</v>
      </c>
      <c r="DB636" s="464"/>
      <c r="DC636" s="519"/>
      <c r="DD636" s="227">
        <v>3.9408369450553473</v>
      </c>
      <c r="DE636" s="419"/>
      <c r="DF636" s="227">
        <v>0.64696648683011204</v>
      </c>
      <c r="DG636" s="24">
        <v>0.21640091116173121</v>
      </c>
      <c r="DH636" s="419"/>
      <c r="DI636" s="611"/>
      <c r="DJ636" s="31">
        <f t="shared" si="493"/>
        <v>1.8471138088401728</v>
      </c>
      <c r="DK636" s="550">
        <f t="shared" si="498"/>
        <v>1.7629802606114264</v>
      </c>
      <c r="DL636" s="67"/>
    </row>
    <row r="637" spans="1:116" s="13" customFormat="1" ht="15" x14ac:dyDescent="0.25">
      <c r="A637" s="536" t="s">
        <v>2969</v>
      </c>
      <c r="B637" s="18" t="s">
        <v>1356</v>
      </c>
      <c r="C637" s="420" t="s">
        <v>584</v>
      </c>
      <c r="D637" s="451">
        <v>9</v>
      </c>
      <c r="E637" s="13" t="s">
        <v>2817</v>
      </c>
      <c r="F637" s="419">
        <v>1</v>
      </c>
      <c r="G637" s="420">
        <v>11451800</v>
      </c>
      <c r="H637" s="451" t="s">
        <v>2924</v>
      </c>
      <c r="K637" s="417" t="s">
        <v>1655</v>
      </c>
      <c r="N637" s="419"/>
      <c r="O637" s="13" t="s">
        <v>2815</v>
      </c>
      <c r="P637" s="117">
        <v>43525</v>
      </c>
      <c r="Q637" s="112">
        <v>0.35416666666666669</v>
      </c>
      <c r="R637" s="417" t="s">
        <v>2923</v>
      </c>
      <c r="S637" s="417" t="s">
        <v>2923</v>
      </c>
      <c r="T637" s="250">
        <v>127.6</v>
      </c>
      <c r="U637" s="250">
        <v>214.4</v>
      </c>
      <c r="V637" s="250">
        <v>86.800000000000011</v>
      </c>
      <c r="W637" s="250">
        <v>104</v>
      </c>
      <c r="X637" s="250">
        <v>834.61538461538476</v>
      </c>
      <c r="Y637" s="623"/>
      <c r="Z637" s="419"/>
      <c r="AA637" s="275">
        <v>127.5</v>
      </c>
      <c r="AB637" s="275">
        <v>208.9</v>
      </c>
      <c r="AC637" s="275">
        <v>81.400000000000006</v>
      </c>
      <c r="AD637" s="275">
        <v>100</v>
      </c>
      <c r="AE637" s="275">
        <v>814</v>
      </c>
      <c r="AF637" s="561"/>
      <c r="AG637" s="419"/>
      <c r="AH637" s="275">
        <v>127.5</v>
      </c>
      <c r="AI637" s="275">
        <v>209.2</v>
      </c>
      <c r="AJ637" s="275">
        <v>81.699999999999989</v>
      </c>
      <c r="AK637" s="275">
        <v>100</v>
      </c>
      <c r="AL637" s="33">
        <v>816.99999999999989</v>
      </c>
      <c r="AM637" s="447"/>
      <c r="AN637" s="33">
        <v>821.87179487179492</v>
      </c>
      <c r="AO637" s="33">
        <v>11.137742574898049</v>
      </c>
      <c r="AP637" s="33">
        <v>1.3551678795152524</v>
      </c>
      <c r="AQ637" s="6">
        <v>3</v>
      </c>
      <c r="AR637" s="331"/>
      <c r="AS637" s="519"/>
      <c r="AT637" s="662" t="s">
        <v>178</v>
      </c>
      <c r="AU637" s="662" t="s">
        <v>178</v>
      </c>
      <c r="AV637" s="662" t="s">
        <v>178</v>
      </c>
      <c r="AW637" s="661" t="s">
        <v>2720</v>
      </c>
      <c r="AX637" s="661" t="s">
        <v>2720</v>
      </c>
      <c r="AY637" s="10"/>
      <c r="AZ637" s="334"/>
      <c r="BA637" s="662" t="s">
        <v>178</v>
      </c>
      <c r="BB637" s="662" t="s">
        <v>178</v>
      </c>
      <c r="BC637" s="662" t="s">
        <v>178</v>
      </c>
      <c r="BD637" s="661" t="s">
        <v>2720</v>
      </c>
      <c r="BE637" s="661" t="s">
        <v>2720</v>
      </c>
      <c r="BF637" s="31"/>
      <c r="BG637" s="336"/>
      <c r="BH637" s="852" t="s">
        <v>178</v>
      </c>
      <c r="BI637" s="67" t="s">
        <v>2923</v>
      </c>
      <c r="BJ637" s="227">
        <v>1.3548700804646432</v>
      </c>
      <c r="BK637" s="227"/>
      <c r="BL637" s="227">
        <v>0.16221326035526573</v>
      </c>
      <c r="BM637" s="227">
        <v>0.41000367382337916</v>
      </c>
      <c r="BN637" s="31" t="str">
        <f t="shared" si="495"/>
        <v xml:space="preserve">  </v>
      </c>
      <c r="BO637" s="521"/>
      <c r="BP637" s="199" t="s">
        <v>2923</v>
      </c>
      <c r="BQ637" s="716">
        <v>1.1396748873109963E-2</v>
      </c>
      <c r="BR637" s="716"/>
      <c r="BS637" s="716">
        <v>1.8758072257796534E-3</v>
      </c>
      <c r="BT637" s="716">
        <v>6.3772912194387764E-3</v>
      </c>
      <c r="BU637" s="31" t="str">
        <f t="shared" si="496"/>
        <v xml:space="preserve">  </v>
      </c>
      <c r="BV637" s="521"/>
      <c r="BW637" s="31">
        <f t="shared" si="467"/>
        <v>0.84116913034211571</v>
      </c>
      <c r="BX637" s="771"/>
      <c r="BY637" s="275">
        <v>80.161382063780366</v>
      </c>
      <c r="BZ637" s="464"/>
      <c r="CA637" s="457">
        <v>1.6932490642512081</v>
      </c>
      <c r="CB637" s="457">
        <v>4.4320966440698673</v>
      </c>
      <c r="CC637" s="464"/>
      <c r="CD637" s="519"/>
      <c r="CE637" s="994">
        <v>66.903922722462852</v>
      </c>
      <c r="CF637" s="557"/>
      <c r="CG637" s="938">
        <v>0.16221326035526573</v>
      </c>
      <c r="CH637" s="938">
        <v>0.41961644743188514</v>
      </c>
      <c r="CI637" s="237"/>
      <c r="CJ637" s="611"/>
      <c r="CK637" s="60">
        <v>0.49716584340705189</v>
      </c>
      <c r="CL637" s="60"/>
      <c r="CM637" s="60">
        <v>0.12483618000872078</v>
      </c>
      <c r="CN637" s="60">
        <v>0.34086523271618963</v>
      </c>
      <c r="CO637" s="31" t="str">
        <f t="shared" si="489"/>
        <v xml:space="preserve">  </v>
      </c>
      <c r="CP637" s="611"/>
      <c r="CQ637" s="227">
        <v>0.40469299653334029</v>
      </c>
      <c r="CR637" s="464"/>
      <c r="CS637" s="227">
        <v>4.7350217191955528E-2</v>
      </c>
      <c r="CT637" s="227">
        <v>0.12928978442924588</v>
      </c>
      <c r="CU637" s="31" t="str">
        <f t="shared" si="490"/>
        <v xml:space="preserve">  </v>
      </c>
      <c r="CV637" s="521"/>
      <c r="CW637" s="336">
        <f t="shared" si="497"/>
        <v>0.62020617734794303</v>
      </c>
      <c r="CX637" s="227">
        <v>3.0315722357906143</v>
      </c>
      <c r="CY637" s="227"/>
      <c r="CZ637" s="227">
        <v>0.6409077913086294</v>
      </c>
      <c r="DA637" s="227">
        <v>0.21437436533904997</v>
      </c>
      <c r="DB637" s="464"/>
      <c r="DC637" s="519"/>
      <c r="DD637" s="227">
        <v>2.4767945166409313</v>
      </c>
      <c r="DE637" s="419"/>
      <c r="DF637" s="227">
        <v>0.64696648683011204</v>
      </c>
      <c r="DG637" s="24">
        <v>0.21640091116173121</v>
      </c>
      <c r="DH637" s="419"/>
      <c r="DI637" s="611"/>
      <c r="DJ637" s="31">
        <f t="shared" si="493"/>
        <v>3.7818362879254566</v>
      </c>
      <c r="DK637" s="550">
        <f t="shared" si="498"/>
        <v>3.7020168860881348</v>
      </c>
      <c r="DL637" s="67"/>
    </row>
    <row r="638" spans="1:116" s="13" customFormat="1" ht="15" x14ac:dyDescent="0.25">
      <c r="A638" s="536" t="s">
        <v>2970</v>
      </c>
      <c r="B638" s="18" t="s">
        <v>1357</v>
      </c>
      <c r="C638" s="420" t="s">
        <v>584</v>
      </c>
      <c r="D638" s="451">
        <v>9</v>
      </c>
      <c r="E638" s="13" t="s">
        <v>2817</v>
      </c>
      <c r="F638" s="419">
        <v>1</v>
      </c>
      <c r="G638" s="420">
        <v>384115121402501</v>
      </c>
      <c r="H638" s="451" t="s">
        <v>2924</v>
      </c>
      <c r="K638" s="417" t="s">
        <v>2787</v>
      </c>
      <c r="N638" s="419"/>
      <c r="O638" s="13" t="s">
        <v>2815</v>
      </c>
      <c r="P638" s="117">
        <v>43525</v>
      </c>
      <c r="Q638" s="112">
        <v>0.35416666666666669</v>
      </c>
      <c r="R638" s="417" t="s">
        <v>2925</v>
      </c>
      <c r="S638" s="417" t="s">
        <v>2925</v>
      </c>
      <c r="T638" s="250">
        <v>127.4</v>
      </c>
      <c r="U638" s="250">
        <v>148.5</v>
      </c>
      <c r="V638" s="250">
        <v>21.099999999999994</v>
      </c>
      <c r="W638" s="250">
        <v>96</v>
      </c>
      <c r="X638" s="250">
        <v>219.7916666666666</v>
      </c>
      <c r="Y638" s="623"/>
      <c r="Z638" s="419"/>
      <c r="AA638" s="275">
        <v>128.6</v>
      </c>
      <c r="AB638" s="275">
        <v>148.79999999999998</v>
      </c>
      <c r="AC638" s="275">
        <v>20.199999999999989</v>
      </c>
      <c r="AD638" s="275">
        <v>92</v>
      </c>
      <c r="AE638" s="275">
        <v>219.56521739130423</v>
      </c>
      <c r="AF638" s="561"/>
      <c r="AG638" s="419"/>
      <c r="AH638" s="275">
        <v>129</v>
      </c>
      <c r="AI638" s="275">
        <v>152.19999999999999</v>
      </c>
      <c r="AJ638" s="275">
        <v>23.199999999999989</v>
      </c>
      <c r="AK638" s="275">
        <v>106</v>
      </c>
      <c r="AL638" s="33">
        <v>218.86792452830178</v>
      </c>
      <c r="AM638" s="447"/>
      <c r="AN638" s="33">
        <v>219.40826952875753</v>
      </c>
      <c r="AO638" s="33">
        <v>0.4814554581850557</v>
      </c>
      <c r="AP638" s="33">
        <v>0.21943359711059204</v>
      </c>
      <c r="AQ638" s="6">
        <v>3</v>
      </c>
      <c r="AR638" s="331"/>
      <c r="AS638" s="519"/>
      <c r="AT638" s="662" t="s">
        <v>178</v>
      </c>
      <c r="AU638" s="662" t="s">
        <v>178</v>
      </c>
      <c r="AV638" s="662" t="s">
        <v>178</v>
      </c>
      <c r="AW638" s="661" t="s">
        <v>2720</v>
      </c>
      <c r="AX638" s="661" t="s">
        <v>2720</v>
      </c>
      <c r="AY638" s="10"/>
      <c r="AZ638" s="334"/>
      <c r="BA638" s="662" t="s">
        <v>178</v>
      </c>
      <c r="BB638" s="662" t="s">
        <v>178</v>
      </c>
      <c r="BC638" s="662" t="s">
        <v>178</v>
      </c>
      <c r="BD638" s="661" t="s">
        <v>2720</v>
      </c>
      <c r="BE638" s="661" t="s">
        <v>2720</v>
      </c>
      <c r="BF638" s="31"/>
      <c r="BG638" s="336"/>
      <c r="BH638" s="852" t="s">
        <v>178</v>
      </c>
      <c r="BI638" s="67" t="s">
        <v>2925</v>
      </c>
      <c r="BJ638" s="227">
        <v>5.8512673137941897</v>
      </c>
      <c r="BK638" s="227"/>
      <c r="BL638" s="227">
        <v>0.16221326035526573</v>
      </c>
      <c r="BM638" s="227">
        <v>0.41000367382337916</v>
      </c>
      <c r="BN638" s="31" t="str">
        <f t="shared" si="495"/>
        <v xml:space="preserve">  </v>
      </c>
      <c r="BO638" s="521"/>
      <c r="BP638" s="199" t="s">
        <v>2925</v>
      </c>
      <c r="BQ638" s="716">
        <v>5.8945309954503332E-2</v>
      </c>
      <c r="BR638" s="716"/>
      <c r="BS638" s="716">
        <v>1.8758072257796534E-3</v>
      </c>
      <c r="BT638" s="716">
        <v>6.3772912194387764E-3</v>
      </c>
      <c r="BU638" s="31" t="str">
        <f t="shared" si="496"/>
        <v xml:space="preserve">  </v>
      </c>
      <c r="BV638" s="521"/>
      <c r="BW638" s="31">
        <f t="shared" si="467"/>
        <v>1.007393899361622</v>
      </c>
      <c r="BX638" s="771"/>
      <c r="BY638" s="275">
        <v>316.89234204107584</v>
      </c>
      <c r="BZ638" s="457">
        <v>49.406067023156027</v>
      </c>
      <c r="CA638" s="457">
        <v>1.6932490642512081</v>
      </c>
      <c r="CB638" s="457">
        <v>4.4320966440698673</v>
      </c>
      <c r="CC638" s="464"/>
      <c r="CD638" s="519"/>
      <c r="CE638" s="994">
        <v>69.650296011111436</v>
      </c>
      <c r="CF638" s="557">
        <v>10.859041814464504</v>
      </c>
      <c r="CG638" s="938">
        <v>0.16221326035526573</v>
      </c>
      <c r="CH638" s="938">
        <v>0.41961644743188514</v>
      </c>
      <c r="CI638" s="237"/>
      <c r="CJ638" s="611"/>
      <c r="CK638" s="60">
        <v>2.0079479942298524</v>
      </c>
      <c r="CL638" s="60"/>
      <c r="CM638" s="60">
        <v>0.12483618000872078</v>
      </c>
      <c r="CN638" s="60">
        <v>0.34086523271618963</v>
      </c>
      <c r="CO638" s="31" t="str">
        <f t="shared" si="489"/>
        <v xml:space="preserve">  </v>
      </c>
      <c r="CP638" s="611"/>
      <c r="CQ638" s="227">
        <v>0.44087553786351102</v>
      </c>
      <c r="CR638" s="464"/>
      <c r="CS638" s="227">
        <v>4.7350217191955528E-2</v>
      </c>
      <c r="CT638" s="227">
        <v>0.12928978442924588</v>
      </c>
      <c r="CU638" s="31" t="str">
        <f t="shared" si="490"/>
        <v xml:space="preserve">  </v>
      </c>
      <c r="CV638" s="521"/>
      <c r="CW638" s="336">
        <f t="shared" si="497"/>
        <v>0.6336372729289812</v>
      </c>
      <c r="CX638" s="227">
        <v>4.8619462474109501</v>
      </c>
      <c r="CY638" s="227"/>
      <c r="CZ638" s="227">
        <v>0.6409077913086294</v>
      </c>
      <c r="DA638" s="227">
        <v>0.21437436533904997</v>
      </c>
      <c r="DB638" s="464"/>
      <c r="DC638" s="519"/>
      <c r="DD638" s="227">
        <v>1.0641240843389999</v>
      </c>
      <c r="DE638" s="419"/>
      <c r="DF638" s="227">
        <v>0.64696648683011204</v>
      </c>
      <c r="DG638" s="24">
        <v>0.21640091116173121</v>
      </c>
      <c r="DH638" s="419"/>
      <c r="DI638" s="611"/>
      <c r="DJ638" s="31">
        <f t="shared" si="493"/>
        <v>1.5342580436294484</v>
      </c>
      <c r="DK638" s="550">
        <f t="shared" si="498"/>
        <v>1.5278098519053505</v>
      </c>
      <c r="DL638" s="67"/>
    </row>
    <row r="639" spans="1:116" s="13" customFormat="1" ht="15" x14ac:dyDescent="0.25">
      <c r="A639" s="536" t="s">
        <v>2971</v>
      </c>
      <c r="B639" s="18" t="s">
        <v>1358</v>
      </c>
      <c r="C639" s="420" t="s">
        <v>584</v>
      </c>
      <c r="D639" s="451">
        <v>9</v>
      </c>
      <c r="E639" s="13" t="s">
        <v>2817</v>
      </c>
      <c r="F639" s="419">
        <v>1</v>
      </c>
      <c r="G639" s="420">
        <v>11452800</v>
      </c>
      <c r="H639" s="451" t="s">
        <v>2927</v>
      </c>
      <c r="K639" s="417" t="s">
        <v>2786</v>
      </c>
      <c r="N639" s="419"/>
      <c r="O639" s="13" t="s">
        <v>2815</v>
      </c>
      <c r="P639" s="117">
        <v>43525</v>
      </c>
      <c r="Q639" s="112">
        <v>0.39583333333333331</v>
      </c>
      <c r="R639" s="417" t="s">
        <v>2926</v>
      </c>
      <c r="S639" s="417" t="s">
        <v>2926</v>
      </c>
      <c r="T639" s="250">
        <v>128</v>
      </c>
      <c r="U639" s="250">
        <v>148.19999999999999</v>
      </c>
      <c r="V639" s="250">
        <v>20.199999999999989</v>
      </c>
      <c r="W639" s="250">
        <v>104</v>
      </c>
      <c r="X639" s="250">
        <v>194.23076923076914</v>
      </c>
      <c r="Y639" s="623"/>
      <c r="Z639" s="419"/>
      <c r="AA639" s="275">
        <v>127.2</v>
      </c>
      <c r="AB639" s="275">
        <v>146.80000000000001</v>
      </c>
      <c r="AC639" s="275">
        <v>19.600000000000009</v>
      </c>
      <c r="AD639" s="275">
        <v>98</v>
      </c>
      <c r="AE639" s="275">
        <v>200.00000000000009</v>
      </c>
      <c r="AF639" s="561"/>
      <c r="AG639" s="419"/>
      <c r="AH639" s="275">
        <v>127.9</v>
      </c>
      <c r="AI639" s="275">
        <v>148.69999999999999</v>
      </c>
      <c r="AJ639" s="275">
        <v>20.799999999999983</v>
      </c>
      <c r="AK639" s="275">
        <v>108</v>
      </c>
      <c r="AL639" s="33">
        <v>192.59259259259244</v>
      </c>
      <c r="AM639" s="447"/>
      <c r="AN639" s="33">
        <v>195.6077872744539</v>
      </c>
      <c r="AO639" s="33">
        <v>3.8909581267734614</v>
      </c>
      <c r="AP639" s="33">
        <v>1.9891632030549611</v>
      </c>
      <c r="AQ639" s="6">
        <v>3</v>
      </c>
      <c r="AR639" s="331"/>
      <c r="AS639" s="519"/>
      <c r="AT639" s="662" t="s">
        <v>178</v>
      </c>
      <c r="AU639" s="662" t="s">
        <v>178</v>
      </c>
      <c r="AV639" s="662" t="s">
        <v>178</v>
      </c>
      <c r="AW639" s="661" t="s">
        <v>2720</v>
      </c>
      <c r="AX639" s="661" t="s">
        <v>2720</v>
      </c>
      <c r="AY639" s="10"/>
      <c r="AZ639" s="334"/>
      <c r="BA639" s="662" t="s">
        <v>178</v>
      </c>
      <c r="BB639" s="662" t="s">
        <v>178</v>
      </c>
      <c r="BC639" s="662" t="s">
        <v>178</v>
      </c>
      <c r="BD639" s="661" t="s">
        <v>2720</v>
      </c>
      <c r="BE639" s="661" t="s">
        <v>2720</v>
      </c>
      <c r="BF639" s="31"/>
      <c r="BG639" s="336"/>
      <c r="BH639" s="852" t="s">
        <v>178</v>
      </c>
      <c r="BI639" s="67" t="s">
        <v>2926</v>
      </c>
      <c r="BJ639" s="227">
        <v>3.3352777261693465</v>
      </c>
      <c r="BK639" s="227">
        <v>4.151797999380813E-3</v>
      </c>
      <c r="BL639" s="227">
        <v>0.16221326035526573</v>
      </c>
      <c r="BM639" s="227">
        <v>0.41000367382337916</v>
      </c>
      <c r="BN639" s="31" t="str">
        <f t="shared" si="495"/>
        <v xml:space="preserve">  </v>
      </c>
      <c r="BO639" s="521"/>
      <c r="BP639" s="199" t="s">
        <v>2926</v>
      </c>
      <c r="BQ639" s="716">
        <v>3.1331187226926058E-2</v>
      </c>
      <c r="BR639" s="716">
        <v>2.0505125087186844E-3</v>
      </c>
      <c r="BS639" s="716">
        <v>1.8758072257796534E-3</v>
      </c>
      <c r="BT639" s="716">
        <v>6.3772912194387764E-3</v>
      </c>
      <c r="BU639" s="31" t="str">
        <f t="shared" si="496"/>
        <v xml:space="preserve">  </v>
      </c>
      <c r="BV639" s="521"/>
      <c r="BW639" s="31">
        <f t="shared" si="467"/>
        <v>0.93938765521966727</v>
      </c>
      <c r="BX639" s="771"/>
      <c r="BY639" s="275">
        <v>237.58783011392782</v>
      </c>
      <c r="BZ639" s="464"/>
      <c r="CA639" s="457">
        <v>1.6932490642512081</v>
      </c>
      <c r="CB639" s="457">
        <v>4.4320966440698673</v>
      </c>
      <c r="CC639" s="464"/>
      <c r="CD639" s="519"/>
      <c r="CE639" s="994">
        <v>46.146867002897501</v>
      </c>
      <c r="CF639" s="557"/>
      <c r="CG639" s="938">
        <v>0.16221326035526573</v>
      </c>
      <c r="CH639" s="938">
        <v>0.41961644743188514</v>
      </c>
      <c r="CI639" s="237"/>
      <c r="CJ639" s="611"/>
      <c r="CK639" s="60">
        <v>1.3524528391152857</v>
      </c>
      <c r="CL639" s="60"/>
      <c r="CM639" s="60">
        <v>0.12483618000872078</v>
      </c>
      <c r="CN639" s="60">
        <v>0.34086523271618963</v>
      </c>
      <c r="CO639" s="31" t="str">
        <f t="shared" si="489"/>
        <v xml:space="preserve">  </v>
      </c>
      <c r="CP639" s="611"/>
      <c r="CQ639" s="227">
        <v>0.27049056782305719</v>
      </c>
      <c r="CR639" s="464"/>
      <c r="CS639" s="227">
        <v>4.7350217191955528E-2</v>
      </c>
      <c r="CT639" s="227">
        <v>0.12928978442924588</v>
      </c>
      <c r="CU639" s="31" t="str">
        <f t="shared" si="490"/>
        <v xml:space="preserve">  </v>
      </c>
      <c r="CV639" s="521"/>
      <c r="CW639" s="336">
        <f t="shared" si="497"/>
        <v>0.5692433145530893</v>
      </c>
      <c r="CX639" s="227">
        <v>3.9359553831450791</v>
      </c>
      <c r="CY639" s="227"/>
      <c r="CZ639" s="227">
        <v>0.6409077913086294</v>
      </c>
      <c r="DA639" s="227">
        <v>0.21437436533904997</v>
      </c>
      <c r="DB639" s="464"/>
      <c r="DC639" s="519"/>
      <c r="DD639" s="227">
        <v>0.75803585156868125</v>
      </c>
      <c r="DE639" s="419"/>
      <c r="DF639" s="227">
        <v>0.64696648683011204</v>
      </c>
      <c r="DG639" s="24">
        <v>0.21640091116173121</v>
      </c>
      <c r="DH639" s="419"/>
      <c r="DI639" s="611"/>
      <c r="DJ639" s="31">
        <f t="shared" si="493"/>
        <v>1.656631731203452</v>
      </c>
      <c r="DK639" s="550">
        <f t="shared" si="498"/>
        <v>1.6426594063711524</v>
      </c>
      <c r="DL639" s="67"/>
    </row>
    <row r="640" spans="1:116" s="610" customFormat="1" ht="15" x14ac:dyDescent="0.25">
      <c r="A640" s="587" t="s">
        <v>2972</v>
      </c>
      <c r="B640" s="455" t="s">
        <v>1359</v>
      </c>
      <c r="C640" s="426" t="s">
        <v>584</v>
      </c>
      <c r="D640" s="452">
        <v>9</v>
      </c>
      <c r="E640" s="610" t="s">
        <v>2817</v>
      </c>
      <c r="F640" s="423">
        <v>1</v>
      </c>
      <c r="G640" s="426">
        <v>11452900</v>
      </c>
      <c r="H640" s="452" t="s">
        <v>2929</v>
      </c>
      <c r="K640" s="422" t="s">
        <v>1088</v>
      </c>
      <c r="N640" s="423"/>
      <c r="O640" s="610" t="s">
        <v>2815</v>
      </c>
      <c r="P640" s="318">
        <v>43525</v>
      </c>
      <c r="Q640" s="319">
        <v>0.4236111111111111</v>
      </c>
      <c r="R640" s="422" t="s">
        <v>2928</v>
      </c>
      <c r="S640" s="422" t="s">
        <v>2928</v>
      </c>
      <c r="T640" s="588">
        <v>127.4</v>
      </c>
      <c r="U640" s="588">
        <v>168.7</v>
      </c>
      <c r="V640" s="588">
        <v>41.299999999999983</v>
      </c>
      <c r="W640" s="588">
        <v>112</v>
      </c>
      <c r="X640" s="588">
        <v>368.74999999999983</v>
      </c>
      <c r="Y640" s="625"/>
      <c r="Z640" s="423"/>
      <c r="AA640" s="453">
        <v>127.8</v>
      </c>
      <c r="AB640" s="453">
        <v>167.7</v>
      </c>
      <c r="AC640" s="453">
        <v>39.899999999999991</v>
      </c>
      <c r="AD640" s="453">
        <v>110</v>
      </c>
      <c r="AE640" s="453">
        <v>362.72727272727263</v>
      </c>
      <c r="AF640" s="626"/>
      <c r="AG640" s="423"/>
      <c r="AH640" s="453">
        <v>126.7</v>
      </c>
      <c r="AI640" s="453">
        <v>167.7</v>
      </c>
      <c r="AJ640" s="453">
        <v>40.999999999999986</v>
      </c>
      <c r="AK640" s="453">
        <v>112</v>
      </c>
      <c r="AL640" s="322">
        <v>366.07142857142844</v>
      </c>
      <c r="AM640" s="454"/>
      <c r="AN640" s="322">
        <v>365.84956709956697</v>
      </c>
      <c r="AO640" s="322">
        <v>3.0174870065893233</v>
      </c>
      <c r="AP640" s="322">
        <v>0.82478900563195312</v>
      </c>
      <c r="AQ640" s="621">
        <v>3</v>
      </c>
      <c r="AR640" s="768"/>
      <c r="AS640" s="589"/>
      <c r="AT640" s="736" t="s">
        <v>178</v>
      </c>
      <c r="AU640" s="736" t="s">
        <v>178</v>
      </c>
      <c r="AV640" s="736" t="s">
        <v>178</v>
      </c>
      <c r="AW640" s="737" t="s">
        <v>2720</v>
      </c>
      <c r="AX640" s="737" t="s">
        <v>2720</v>
      </c>
      <c r="AY640" s="435"/>
      <c r="AZ640" s="738"/>
      <c r="BA640" s="736" t="s">
        <v>178</v>
      </c>
      <c r="BB640" s="736" t="s">
        <v>178</v>
      </c>
      <c r="BC640" s="736" t="s">
        <v>178</v>
      </c>
      <c r="BD640" s="737" t="s">
        <v>2720</v>
      </c>
      <c r="BE640" s="737" t="s">
        <v>2720</v>
      </c>
      <c r="BF640" s="321"/>
      <c r="BG640" s="769"/>
      <c r="BH640" s="865" t="s">
        <v>178</v>
      </c>
      <c r="BI640" s="427" t="s">
        <v>2928</v>
      </c>
      <c r="BJ640" s="459">
        <v>2.2350512563334006</v>
      </c>
      <c r="BK640" s="459"/>
      <c r="BL640" s="459">
        <v>0.16221326035526573</v>
      </c>
      <c r="BM640" s="459">
        <v>0.41000367382337916</v>
      </c>
      <c r="BN640" s="321" t="str">
        <f t="shared" si="495"/>
        <v xml:space="preserve">  </v>
      </c>
      <c r="BO640" s="609"/>
      <c r="BP640" s="729" t="s">
        <v>2928</v>
      </c>
      <c r="BQ640" s="734">
        <v>2.2924778204734899E-2</v>
      </c>
      <c r="BR640" s="734"/>
      <c r="BS640" s="734">
        <v>1.8758072257796534E-3</v>
      </c>
      <c r="BT640" s="734">
        <v>6.3772912194387764E-3</v>
      </c>
      <c r="BU640" s="321" t="str">
        <f t="shared" si="496"/>
        <v xml:space="preserve">  </v>
      </c>
      <c r="BV640" s="609"/>
      <c r="BW640" s="321">
        <f t="shared" si="467"/>
        <v>1.0256936228989655</v>
      </c>
      <c r="BX640" s="772"/>
      <c r="BY640" s="453">
        <v>299.93251267758797</v>
      </c>
      <c r="BZ640" s="583"/>
      <c r="CA640" s="458">
        <v>1.6932490642512081</v>
      </c>
      <c r="CB640" s="458">
        <v>4.4320966440698673</v>
      </c>
      <c r="CC640" s="583"/>
      <c r="CD640" s="589"/>
      <c r="CE640" s="995">
        <v>110.60011404986051</v>
      </c>
      <c r="CF640" s="821"/>
      <c r="CG640" s="440">
        <v>0.16221326035526573</v>
      </c>
      <c r="CH640" s="440">
        <v>0.41961644743188514</v>
      </c>
      <c r="CI640" s="320"/>
      <c r="CJ640" s="612"/>
      <c r="CK640" s="839">
        <v>1.1812164724634038</v>
      </c>
      <c r="CL640" s="839"/>
      <c r="CM640" s="839">
        <v>0.12483618000872078</v>
      </c>
      <c r="CN640" s="839">
        <v>0.34086523271618963</v>
      </c>
      <c r="CO640" s="321" t="str">
        <f t="shared" si="489"/>
        <v xml:space="preserve">  </v>
      </c>
      <c r="CP640" s="612"/>
      <c r="CQ640" s="459">
        <v>0.42845942955718003</v>
      </c>
      <c r="CR640" s="583"/>
      <c r="CS640" s="459">
        <v>4.7350217191955528E-2</v>
      </c>
      <c r="CT640" s="459">
        <v>0.12928978442924588</v>
      </c>
      <c r="CU640" s="321" t="str">
        <f t="shared" si="490"/>
        <v xml:space="preserve">  </v>
      </c>
      <c r="CV640" s="609"/>
      <c r="CW640" s="996">
        <f t="shared" si="497"/>
        <v>0.3938274186810653</v>
      </c>
      <c r="CX640" s="459">
        <v>3.9105639013944957</v>
      </c>
      <c r="CY640" s="459"/>
      <c r="CZ640" s="459">
        <v>0.6409077913086294</v>
      </c>
      <c r="DA640" s="459">
        <v>0.21437436533904997</v>
      </c>
      <c r="DB640" s="583"/>
      <c r="DC640" s="589"/>
      <c r="DD640" s="459">
        <v>1.4315457139033418</v>
      </c>
      <c r="DE640" s="423"/>
      <c r="DF640" s="459">
        <v>0.64696648683011204</v>
      </c>
      <c r="DG640" s="620">
        <v>0.21640091116173121</v>
      </c>
      <c r="DH640" s="423"/>
      <c r="DI640" s="612"/>
      <c r="DJ640" s="321">
        <f t="shared" si="493"/>
        <v>1.3038146036532394</v>
      </c>
      <c r="DK640" s="960">
        <f t="shared" si="498"/>
        <v>1.2943437953942574</v>
      </c>
      <c r="DL640" s="427"/>
    </row>
    <row r="641" spans="1:116" s="13" customFormat="1" ht="15" x14ac:dyDescent="0.25">
      <c r="A641" s="536" t="s">
        <v>2973</v>
      </c>
      <c r="B641" s="18" t="s">
        <v>1360</v>
      </c>
      <c r="C641" s="420" t="s">
        <v>584</v>
      </c>
      <c r="D641" s="451">
        <v>9</v>
      </c>
      <c r="E641" s="13" t="s">
        <v>2817</v>
      </c>
      <c r="F641" s="419">
        <v>1</v>
      </c>
      <c r="G641" s="420">
        <v>11451800</v>
      </c>
      <c r="H641" s="451" t="s">
        <v>2931</v>
      </c>
      <c r="K641" s="417" t="s">
        <v>1655</v>
      </c>
      <c r="L641" s="13" t="s">
        <v>1656</v>
      </c>
      <c r="N641" s="419"/>
      <c r="O641" s="13" t="s">
        <v>2815</v>
      </c>
      <c r="P641" s="117">
        <v>43529</v>
      </c>
      <c r="Q641" s="112">
        <v>0.5</v>
      </c>
      <c r="R641" s="417" t="s">
        <v>2930</v>
      </c>
      <c r="S641" s="417" t="s">
        <v>2930</v>
      </c>
      <c r="T641" s="250">
        <v>128.1</v>
      </c>
      <c r="U641" s="250">
        <v>181.79999999999998</v>
      </c>
      <c r="V641" s="250">
        <v>53.699999999999989</v>
      </c>
      <c r="W641" s="250">
        <v>162</v>
      </c>
      <c r="X641" s="250">
        <v>331.48148148148141</v>
      </c>
      <c r="Y641" s="623"/>
      <c r="Z641" s="419"/>
      <c r="AA641" s="275">
        <v>128</v>
      </c>
      <c r="AB641" s="275">
        <v>181.4</v>
      </c>
      <c r="AC641" s="275">
        <v>53.400000000000006</v>
      </c>
      <c r="AD641" s="275">
        <v>160</v>
      </c>
      <c r="AE641" s="275">
        <v>333.75000000000006</v>
      </c>
      <c r="AF641" s="561"/>
      <c r="AG641" s="419"/>
      <c r="AH641" s="275">
        <v>128.5</v>
      </c>
      <c r="AI641" s="275">
        <v>181.5</v>
      </c>
      <c r="AJ641" s="275">
        <v>53</v>
      </c>
      <c r="AK641" s="275">
        <v>170</v>
      </c>
      <c r="AL641" s="33">
        <v>311.76470588235293</v>
      </c>
      <c r="AM641" s="447"/>
      <c r="AN641" s="33">
        <v>325.66539578794482</v>
      </c>
      <c r="AO641" s="33">
        <v>12.091667749147893</v>
      </c>
      <c r="AP641" s="33">
        <v>3.7129114439353317</v>
      </c>
      <c r="AQ641" s="6">
        <v>3</v>
      </c>
      <c r="AR641" s="331"/>
      <c r="AS641" s="519"/>
      <c r="AT641" s="662" t="s">
        <v>178</v>
      </c>
      <c r="AU641" s="662" t="s">
        <v>178</v>
      </c>
      <c r="AV641" s="662" t="s">
        <v>178</v>
      </c>
      <c r="AW641" s="661" t="s">
        <v>2720</v>
      </c>
      <c r="AX641" s="661" t="s">
        <v>2720</v>
      </c>
      <c r="AY641" s="10"/>
      <c r="AZ641" s="334"/>
      <c r="BA641" s="662" t="s">
        <v>178</v>
      </c>
      <c r="BB641" s="662" t="s">
        <v>178</v>
      </c>
      <c r="BC641" s="662" t="s">
        <v>178</v>
      </c>
      <c r="BD641" s="661" t="s">
        <v>2720</v>
      </c>
      <c r="BE641" s="661" t="s">
        <v>2720</v>
      </c>
      <c r="BF641" s="31"/>
      <c r="BG641" s="336"/>
      <c r="BH641" s="852" t="s">
        <v>178</v>
      </c>
      <c r="BI641" s="67" t="s">
        <v>2930</v>
      </c>
      <c r="BJ641" s="227">
        <v>1.0685196888986013</v>
      </c>
      <c r="BK641" s="227"/>
      <c r="BL641" s="227">
        <v>0.16221326035526573</v>
      </c>
      <c r="BM641" s="227">
        <v>0.40578767595222076</v>
      </c>
      <c r="BN641" s="31" t="str">
        <f t="shared" si="495"/>
        <v xml:space="preserve">  </v>
      </c>
      <c r="BO641" s="521"/>
      <c r="BP641" s="938" t="s">
        <v>2930</v>
      </c>
      <c r="BQ641" s="715">
        <v>1.0675987197860773E-2</v>
      </c>
      <c r="BR641" s="715"/>
      <c r="BS641" s="715">
        <v>1.88554215849567E-3</v>
      </c>
      <c r="BT641" s="715">
        <v>7.692619008651775E-3</v>
      </c>
      <c r="BU641" s="31" t="str">
        <f t="shared" si="496"/>
        <v xml:space="preserve">  </v>
      </c>
      <c r="BV641" s="521"/>
      <c r="BW641" s="31">
        <f t="shared" si="467"/>
        <v>0.99913808877637678</v>
      </c>
      <c r="BX641" s="336"/>
      <c r="BY641" s="441" t="s">
        <v>1827</v>
      </c>
      <c r="BZ641" s="441" t="s">
        <v>1827</v>
      </c>
      <c r="CA641" s="441"/>
      <c r="CB641" s="441"/>
      <c r="CC641" s="441"/>
      <c r="CD641" s="818"/>
      <c r="CE641" s="822" t="s">
        <v>1827</v>
      </c>
      <c r="CF641" s="822" t="s">
        <v>1827</v>
      </c>
      <c r="CG641" s="441"/>
      <c r="CH641" s="441"/>
      <c r="CI641" s="237"/>
      <c r="CJ641" s="611"/>
      <c r="CK641" s="60">
        <v>0.70945464402329661</v>
      </c>
      <c r="CL641" s="60"/>
      <c r="CM641" s="60">
        <v>0.15464046821459512</v>
      </c>
      <c r="CN641" s="60">
        <v>0.41891316385435895</v>
      </c>
      <c r="CO641" s="31" t="str">
        <f t="shared" si="489"/>
        <v xml:space="preserve">  </v>
      </c>
      <c r="CP641" s="611"/>
      <c r="CQ641" s="227">
        <v>0.2367804874427753</v>
      </c>
      <c r="CR641" s="464"/>
      <c r="CS641" s="227">
        <v>4.7350217191955528E-2</v>
      </c>
      <c r="CT641" s="227">
        <v>0.12928978442924588</v>
      </c>
      <c r="CU641" s="31" t="str">
        <f t="shared" si="490"/>
        <v xml:space="preserve">  </v>
      </c>
      <c r="CV641" s="521"/>
      <c r="CW641" s="336" t="e">
        <f t="shared" si="497"/>
        <v>#VALUE!</v>
      </c>
      <c r="CX641" s="227">
        <v>2.3475224393306555</v>
      </c>
      <c r="CY641" s="227"/>
      <c r="CZ641" s="227">
        <v>0.68992296611761739</v>
      </c>
      <c r="DA641" s="227">
        <v>0.23076923076923075</v>
      </c>
      <c r="DB641" s="464"/>
      <c r="DC641" s="519"/>
      <c r="DD641" s="227">
        <v>0.73187464285014547</v>
      </c>
      <c r="DE641" s="419"/>
      <c r="DF641" s="227">
        <v>0.23602627788234279</v>
      </c>
      <c r="DG641" s="227">
        <v>7.8947368421052627E-2</v>
      </c>
      <c r="DH641" s="419"/>
      <c r="DI641" s="611"/>
      <c r="DJ641" s="31" t="e">
        <f t="shared" ref="DJ641:DJ652" si="499">CX641/BY641*100</f>
        <v>#VALUE!</v>
      </c>
      <c r="DK641" s="550" t="e">
        <f t="shared" si="498"/>
        <v>#VALUE!</v>
      </c>
      <c r="DL641" s="67"/>
    </row>
    <row r="642" spans="1:116" s="13" customFormat="1" ht="15" x14ac:dyDescent="0.25">
      <c r="A642" s="536" t="s">
        <v>2974</v>
      </c>
      <c r="B642" s="18" t="s">
        <v>1361</v>
      </c>
      <c r="C642" s="420" t="s">
        <v>584</v>
      </c>
      <c r="D642" s="451">
        <v>9</v>
      </c>
      <c r="E642" s="13" t="s">
        <v>2817</v>
      </c>
      <c r="F642" s="419">
        <v>1</v>
      </c>
      <c r="G642" s="420">
        <v>11451800</v>
      </c>
      <c r="H642" s="451" t="s">
        <v>2933</v>
      </c>
      <c r="K642" s="417" t="s">
        <v>1655</v>
      </c>
      <c r="L642" s="13" t="s">
        <v>1656</v>
      </c>
      <c r="N642" s="419"/>
      <c r="O642" s="13" t="s">
        <v>2815</v>
      </c>
      <c r="P642" s="117">
        <v>43530</v>
      </c>
      <c r="Q642" s="112">
        <v>0.64583333333333337</v>
      </c>
      <c r="R642" s="417" t="s">
        <v>2932</v>
      </c>
      <c r="S642" s="417" t="s">
        <v>2932</v>
      </c>
      <c r="T642" s="250">
        <v>127.2</v>
      </c>
      <c r="U642" s="250">
        <v>219.70000000000002</v>
      </c>
      <c r="V642" s="250">
        <v>92.500000000000014</v>
      </c>
      <c r="W642" s="250">
        <v>64</v>
      </c>
      <c r="X642" s="250">
        <v>1445.3125000000002</v>
      </c>
      <c r="Y642" s="623"/>
      <c r="Z642" s="419"/>
      <c r="AA642" s="275">
        <v>127.1</v>
      </c>
      <c r="AB642" s="275">
        <v>186.70000000000002</v>
      </c>
      <c r="AC642" s="275">
        <v>59.600000000000023</v>
      </c>
      <c r="AD642" s="275">
        <v>40</v>
      </c>
      <c r="AE642" s="275">
        <v>1490.0000000000005</v>
      </c>
      <c r="AF642" s="561"/>
      <c r="AG642" s="419"/>
      <c r="AH642" s="275">
        <v>127.8</v>
      </c>
      <c r="AI642" s="275">
        <v>198</v>
      </c>
      <c r="AJ642" s="275">
        <v>70.2</v>
      </c>
      <c r="AK642" s="275">
        <v>46</v>
      </c>
      <c r="AL642" s="33">
        <v>1526.0869565217392</v>
      </c>
      <c r="AM642" s="447"/>
      <c r="AN642" s="33">
        <v>1487.1331521739132</v>
      </c>
      <c r="AO642" s="33">
        <v>40.463468943468399</v>
      </c>
      <c r="AP642" s="33">
        <v>2.7209042367402207</v>
      </c>
      <c r="AQ642" s="6">
        <v>3</v>
      </c>
      <c r="AR642" s="331"/>
      <c r="AS642" s="504" t="s">
        <v>2991</v>
      </c>
      <c r="AT642" s="662" t="s">
        <v>178</v>
      </c>
      <c r="AU642" s="662" t="s">
        <v>178</v>
      </c>
      <c r="AV642" s="662" t="s">
        <v>178</v>
      </c>
      <c r="AW642" s="661" t="s">
        <v>2720</v>
      </c>
      <c r="AX642" s="661" t="s">
        <v>2720</v>
      </c>
      <c r="AY642" s="10"/>
      <c r="AZ642" s="334"/>
      <c r="BA642" s="662" t="s">
        <v>178</v>
      </c>
      <c r="BB642" s="662" t="s">
        <v>178</v>
      </c>
      <c r="BC642" s="662" t="s">
        <v>178</v>
      </c>
      <c r="BD642" s="661" t="s">
        <v>2720</v>
      </c>
      <c r="BE642" s="661" t="s">
        <v>2720</v>
      </c>
      <c r="BF642" s="31"/>
      <c r="BG642" s="336"/>
      <c r="BH642" s="852" t="s">
        <v>178</v>
      </c>
      <c r="BI642" s="67" t="s">
        <v>2932</v>
      </c>
      <c r="BJ642" s="227">
        <v>6.7253886301264902</v>
      </c>
      <c r="BK642" s="227">
        <v>0.10014042946806478</v>
      </c>
      <c r="BL642" s="227">
        <v>0.16221326035526573</v>
      </c>
      <c r="BM642" s="227">
        <v>0.40578767595222076</v>
      </c>
      <c r="BN642" s="31" t="str">
        <f t="shared" si="495"/>
        <v xml:space="preserve">  </v>
      </c>
      <c r="BO642" s="521"/>
      <c r="BP642" s="938" t="s">
        <v>2932</v>
      </c>
      <c r="BQ642" s="715">
        <v>3.247949732775475E-2</v>
      </c>
      <c r="BR642" s="715"/>
      <c r="BS642" s="715">
        <v>1.88554215849567E-3</v>
      </c>
      <c r="BT642" s="715">
        <v>7.692619008651775E-3</v>
      </c>
      <c r="BU642" s="31" t="str">
        <f t="shared" si="496"/>
        <v xml:space="preserve">  </v>
      </c>
      <c r="BV642" s="521"/>
      <c r="BW642" s="31">
        <f t="shared" si="467"/>
        <v>0.48293859454102478</v>
      </c>
      <c r="BX642" s="336"/>
      <c r="BY642" s="441" t="s">
        <v>1827</v>
      </c>
      <c r="BZ642" s="441" t="s">
        <v>1827</v>
      </c>
      <c r="CA642" s="441"/>
      <c r="CB642" s="441"/>
      <c r="CC642" s="441"/>
      <c r="CD642" s="818"/>
      <c r="CE642" s="822" t="s">
        <v>1827</v>
      </c>
      <c r="CF642" s="822" t="s">
        <v>1827</v>
      </c>
      <c r="CG642" s="441"/>
      <c r="CH642" s="441"/>
      <c r="CI642" s="237"/>
      <c r="CJ642" s="611"/>
      <c r="CK642" s="60">
        <v>0.76309361076715265</v>
      </c>
      <c r="CL642" s="60"/>
      <c r="CM642" s="60">
        <v>0.15464046821459512</v>
      </c>
      <c r="CN642" s="60">
        <v>0.41891316385435895</v>
      </c>
      <c r="CO642" s="31" t="str">
        <f t="shared" si="489"/>
        <v xml:space="preserve">  </v>
      </c>
      <c r="CP642" s="611"/>
      <c r="CQ642" s="227">
        <v>1.1370094800430577</v>
      </c>
      <c r="CR642" s="464"/>
      <c r="CS642" s="227">
        <v>4.7350217191955528E-2</v>
      </c>
      <c r="CT642" s="227">
        <v>0.12928978442924588</v>
      </c>
      <c r="CU642" s="31" t="str">
        <f t="shared" si="490"/>
        <v xml:space="preserve">  </v>
      </c>
      <c r="CV642" s="521"/>
      <c r="CW642" s="336" t="e">
        <f t="shared" si="497"/>
        <v>#VALUE!</v>
      </c>
      <c r="CX642" s="227">
        <v>3.6940882361786862</v>
      </c>
      <c r="CY642" s="227"/>
      <c r="CZ642" s="227">
        <v>0.68992296611761739</v>
      </c>
      <c r="DA642" s="227">
        <v>0.23076923076923075</v>
      </c>
      <c r="DB642" s="464"/>
      <c r="DC642" s="519"/>
      <c r="DD642" s="227">
        <v>5.6374998734726907</v>
      </c>
      <c r="DE642" s="419"/>
      <c r="DF642" s="227">
        <v>0.23602627788234279</v>
      </c>
      <c r="DG642" s="227">
        <v>7.8947368421052627E-2</v>
      </c>
      <c r="DH642" s="419"/>
      <c r="DI642" s="611"/>
      <c r="DJ642" s="31" t="e">
        <f t="shared" si="499"/>
        <v>#VALUE!</v>
      </c>
      <c r="DK642" s="550" t="e">
        <f t="shared" si="498"/>
        <v>#VALUE!</v>
      </c>
      <c r="DL642" s="67"/>
    </row>
    <row r="643" spans="1:116" s="13" customFormat="1" ht="15" x14ac:dyDescent="0.25">
      <c r="A643" s="536" t="s">
        <v>2975</v>
      </c>
      <c r="B643" s="18" t="s">
        <v>1362</v>
      </c>
      <c r="C643" s="420" t="s">
        <v>584</v>
      </c>
      <c r="D643" s="451">
        <v>9</v>
      </c>
      <c r="E643" s="13" t="s">
        <v>2817</v>
      </c>
      <c r="F643" s="419">
        <v>1</v>
      </c>
      <c r="G643" s="420">
        <v>11452500</v>
      </c>
      <c r="H643" s="451" t="s">
        <v>2935</v>
      </c>
      <c r="K643" s="417" t="s">
        <v>1737</v>
      </c>
      <c r="L643" s="13" t="s">
        <v>1737</v>
      </c>
      <c r="N643" s="419"/>
      <c r="O643" s="13" t="s">
        <v>2815</v>
      </c>
      <c r="P643" s="117">
        <v>43529</v>
      </c>
      <c r="Q643" s="112">
        <v>0.49305555555555558</v>
      </c>
      <c r="R643" s="417" t="s">
        <v>2934</v>
      </c>
      <c r="S643" s="417" t="s">
        <v>2934</v>
      </c>
      <c r="T643" s="250">
        <v>127.9</v>
      </c>
      <c r="U643" s="250">
        <v>217.29999999999998</v>
      </c>
      <c r="V643" s="250">
        <v>89.399999999999977</v>
      </c>
      <c r="W643" s="250">
        <v>138</v>
      </c>
      <c r="X643" s="250">
        <v>647.82608695652152</v>
      </c>
      <c r="Y643" s="623"/>
      <c r="Z643" s="419"/>
      <c r="AA643" s="275">
        <v>129.4</v>
      </c>
      <c r="AB643" s="275">
        <v>217.79999999999998</v>
      </c>
      <c r="AC643" s="275">
        <v>88.399999999999977</v>
      </c>
      <c r="AD643" s="275">
        <v>134</v>
      </c>
      <c r="AE643" s="275">
        <v>659.70149253731324</v>
      </c>
      <c r="AF643" s="561"/>
      <c r="AG643" s="419"/>
      <c r="AH643" s="275">
        <v>128.9</v>
      </c>
      <c r="AI643" s="275">
        <v>200.8</v>
      </c>
      <c r="AJ643" s="275">
        <v>71.900000000000006</v>
      </c>
      <c r="AK643" s="275">
        <v>122</v>
      </c>
      <c r="AL643" s="33">
        <v>589.34426229508199</v>
      </c>
      <c r="AM643" s="447"/>
      <c r="AN643" s="33">
        <v>632.29061392963888</v>
      </c>
      <c r="AO643" s="33">
        <v>37.663618432996223</v>
      </c>
      <c r="AP643" s="33">
        <v>5.9566942167494235</v>
      </c>
      <c r="AQ643" s="6">
        <v>3</v>
      </c>
      <c r="AR643" s="331"/>
      <c r="AS643" s="504" t="s">
        <v>2991</v>
      </c>
      <c r="AT643" s="662" t="s">
        <v>178</v>
      </c>
      <c r="AU643" s="662" t="s">
        <v>178</v>
      </c>
      <c r="AV643" s="662" t="s">
        <v>178</v>
      </c>
      <c r="AW643" s="661" t="s">
        <v>2720</v>
      </c>
      <c r="AX643" s="661" t="s">
        <v>2720</v>
      </c>
      <c r="AY643" s="10"/>
      <c r="AZ643" s="334"/>
      <c r="BA643" s="662" t="s">
        <v>178</v>
      </c>
      <c r="BB643" s="662" t="s">
        <v>178</v>
      </c>
      <c r="BC643" s="662" t="s">
        <v>178</v>
      </c>
      <c r="BD643" s="661" t="s">
        <v>2720</v>
      </c>
      <c r="BE643" s="661" t="s">
        <v>2720</v>
      </c>
      <c r="BF643" s="31"/>
      <c r="BG643" s="336"/>
      <c r="BH643" s="852" t="s">
        <v>178</v>
      </c>
      <c r="BI643" s="67" t="s">
        <v>2934</v>
      </c>
      <c r="BJ643" s="227">
        <v>1.3114134965445448</v>
      </c>
      <c r="BK643" s="227"/>
      <c r="BL643" s="227">
        <v>0.16221326035526573</v>
      </c>
      <c r="BM643" s="227">
        <v>0.40578767595222076</v>
      </c>
      <c r="BN643" s="31" t="str">
        <f t="shared" si="495"/>
        <v xml:space="preserve">  </v>
      </c>
      <c r="BO643" s="521"/>
      <c r="BP643" s="938" t="s">
        <v>2934</v>
      </c>
      <c r="BQ643" s="715">
        <v>1.8007753525273812E-2</v>
      </c>
      <c r="BR643" s="715"/>
      <c r="BS643" s="715">
        <v>1.88554215849567E-3</v>
      </c>
      <c r="BT643" s="715">
        <v>7.692619008651775E-3</v>
      </c>
      <c r="BU643" s="31" t="str">
        <f t="shared" si="496"/>
        <v xml:space="preserve">  </v>
      </c>
      <c r="BV643" s="521"/>
      <c r="BW643" s="31">
        <f t="shared" si="467"/>
        <v>1.373156031467009</v>
      </c>
      <c r="BX643" s="336"/>
      <c r="BY643" s="441" t="s">
        <v>1827</v>
      </c>
      <c r="BZ643" s="441" t="s">
        <v>1827</v>
      </c>
      <c r="CA643" s="441"/>
      <c r="CB643" s="441"/>
      <c r="CC643" s="441"/>
      <c r="CD643" s="818"/>
      <c r="CE643" s="822" t="s">
        <v>1827</v>
      </c>
      <c r="CF643" s="822" t="s">
        <v>1827</v>
      </c>
      <c r="CG643" s="441"/>
      <c r="CH643" s="441"/>
      <c r="CI643" s="237"/>
      <c r="CJ643" s="611"/>
      <c r="CK643" s="60">
        <v>0.85817176521759486</v>
      </c>
      <c r="CL643" s="60">
        <v>3.1434863194783669E-2</v>
      </c>
      <c r="CM643" s="60">
        <v>0.15464046821459512</v>
      </c>
      <c r="CN643" s="60">
        <v>0.41891316385435895</v>
      </c>
      <c r="CO643" s="31" t="str">
        <f t="shared" si="489"/>
        <v xml:space="preserve">  </v>
      </c>
      <c r="CP643" s="611"/>
      <c r="CQ643" s="227">
        <v>0.54539956820012314</v>
      </c>
      <c r="CR643" s="464"/>
      <c r="CS643" s="227">
        <v>4.7350217191955528E-2</v>
      </c>
      <c r="CT643" s="227">
        <v>0.12928978442924588</v>
      </c>
      <c r="CU643" s="31" t="str">
        <f t="shared" si="490"/>
        <v xml:space="preserve">  </v>
      </c>
      <c r="CV643" s="521"/>
      <c r="CW643" s="336" t="e">
        <f t="shared" si="497"/>
        <v>#VALUE!</v>
      </c>
      <c r="CX643" s="227">
        <v>3.3356428643220055</v>
      </c>
      <c r="CY643" s="227"/>
      <c r="CZ643" s="227">
        <v>0.68992296611761739</v>
      </c>
      <c r="DA643" s="227">
        <v>0.23076923076923075</v>
      </c>
      <c r="DB643" s="464"/>
      <c r="DC643" s="519"/>
      <c r="DD643" s="227">
        <v>1.9658419831537068</v>
      </c>
      <c r="DE643" s="419"/>
      <c r="DF643" s="227">
        <v>0.23602627788234279</v>
      </c>
      <c r="DG643" s="227">
        <v>7.8947368421052627E-2</v>
      </c>
      <c r="DH643" s="419"/>
      <c r="DI643" s="611"/>
      <c r="DJ643" s="31" t="e">
        <f t="shared" si="499"/>
        <v>#VALUE!</v>
      </c>
      <c r="DK643" s="550" t="e">
        <f t="shared" si="498"/>
        <v>#VALUE!</v>
      </c>
      <c r="DL643" s="67"/>
    </row>
    <row r="644" spans="1:116" s="13" customFormat="1" ht="15" x14ac:dyDescent="0.25">
      <c r="A644" s="536" t="s">
        <v>2976</v>
      </c>
      <c r="B644" s="18" t="s">
        <v>1363</v>
      </c>
      <c r="C644" s="420" t="s">
        <v>584</v>
      </c>
      <c r="D644" s="451">
        <v>9</v>
      </c>
      <c r="E644" s="13" t="s">
        <v>2817</v>
      </c>
      <c r="F644" s="419">
        <v>1</v>
      </c>
      <c r="G644" s="420">
        <v>11452800</v>
      </c>
      <c r="H644" s="451" t="s">
        <v>2937</v>
      </c>
      <c r="K644" s="417" t="s">
        <v>1654</v>
      </c>
      <c r="L644" s="13" t="s">
        <v>1660</v>
      </c>
      <c r="N644" s="419"/>
      <c r="O644" s="13" t="s">
        <v>2815</v>
      </c>
      <c r="P644" s="117">
        <v>43529</v>
      </c>
      <c r="Q644" s="112">
        <v>0.56944444444444442</v>
      </c>
      <c r="R644" s="417" t="s">
        <v>2936</v>
      </c>
      <c r="S644" s="417" t="s">
        <v>2936</v>
      </c>
      <c r="T644" s="250">
        <v>127.7</v>
      </c>
      <c r="U644" s="250">
        <v>152.29999999999998</v>
      </c>
      <c r="V644" s="250">
        <v>24.59999999999998</v>
      </c>
      <c r="W644" s="250">
        <v>244</v>
      </c>
      <c r="X644" s="250">
        <v>100.81967213114746</v>
      </c>
      <c r="Y644" s="623"/>
      <c r="Z644" s="419"/>
      <c r="AA644" s="275">
        <v>125.6</v>
      </c>
      <c r="AB644" s="275">
        <v>149.29999999999998</v>
      </c>
      <c r="AC644" s="275">
        <v>23.699999999999989</v>
      </c>
      <c r="AD644" s="275">
        <v>240</v>
      </c>
      <c r="AE644" s="275">
        <v>98.749999999999957</v>
      </c>
      <c r="AF644" s="561"/>
      <c r="AG644" s="419"/>
      <c r="AH644" s="275">
        <v>126.8</v>
      </c>
      <c r="AI644" s="275">
        <v>150.9</v>
      </c>
      <c r="AJ644" s="275">
        <v>24.100000000000009</v>
      </c>
      <c r="AK644" s="275">
        <v>240</v>
      </c>
      <c r="AL644" s="33">
        <v>100.4166666666667</v>
      </c>
      <c r="AM644" s="447"/>
      <c r="AN644" s="33">
        <v>99.995446265938028</v>
      </c>
      <c r="AO644" s="33">
        <v>1.0972491294617956</v>
      </c>
      <c r="AP644" s="33">
        <v>1.0972990975445622</v>
      </c>
      <c r="AQ644" s="6">
        <v>3</v>
      </c>
      <c r="AR644" s="331"/>
      <c r="AS644" s="519"/>
      <c r="AT644" s="662" t="s">
        <v>178</v>
      </c>
      <c r="AU644" s="662" t="s">
        <v>178</v>
      </c>
      <c r="AV644" s="662" t="s">
        <v>178</v>
      </c>
      <c r="AW644" s="661" t="s">
        <v>2720</v>
      </c>
      <c r="AX644" s="661" t="s">
        <v>2720</v>
      </c>
      <c r="AY644" s="10"/>
      <c r="AZ644" s="334"/>
      <c r="BA644" s="662" t="s">
        <v>178</v>
      </c>
      <c r="BB644" s="662" t="s">
        <v>178</v>
      </c>
      <c r="BC644" s="662" t="s">
        <v>178</v>
      </c>
      <c r="BD644" s="661" t="s">
        <v>2720</v>
      </c>
      <c r="BE644" s="661" t="s">
        <v>2720</v>
      </c>
      <c r="BF644" s="31"/>
      <c r="BG644" s="336"/>
      <c r="BH644" s="852" t="s">
        <v>178</v>
      </c>
      <c r="BI644" s="67" t="s">
        <v>2936</v>
      </c>
      <c r="BJ644" s="227">
        <v>1.7844172272234866</v>
      </c>
      <c r="BK644" s="227"/>
      <c r="BL644" s="227">
        <v>0.16221326035526573</v>
      </c>
      <c r="BM644" s="227">
        <v>0.40578767595222076</v>
      </c>
      <c r="BN644" s="31" t="str">
        <f t="shared" si="495"/>
        <v xml:space="preserve">  </v>
      </c>
      <c r="BO644" s="521"/>
      <c r="BP644" s="938" t="s">
        <v>2936</v>
      </c>
      <c r="BQ644" s="715">
        <v>2.3731517076153324E-2</v>
      </c>
      <c r="BR644" s="715"/>
      <c r="BS644" s="715">
        <v>1.88554215849567E-3</v>
      </c>
      <c r="BT644" s="715">
        <v>7.692619008651775E-3</v>
      </c>
      <c r="BU644" s="31" t="str">
        <f t="shared" si="496"/>
        <v xml:space="preserve">  </v>
      </c>
      <c r="BV644" s="521"/>
      <c r="BW644" s="31">
        <f t="shared" si="467"/>
        <v>1.329930955277709</v>
      </c>
      <c r="BX644" s="336"/>
      <c r="BY644" s="441" t="s">
        <v>1827</v>
      </c>
      <c r="BZ644" s="441" t="s">
        <v>1827</v>
      </c>
      <c r="CA644" s="441"/>
      <c r="CB644" s="441"/>
      <c r="CC644" s="441"/>
      <c r="CD644" s="818"/>
      <c r="CE644" s="822" t="s">
        <v>1827</v>
      </c>
      <c r="CF644" s="822" t="s">
        <v>1827</v>
      </c>
      <c r="CG644" s="441"/>
      <c r="CH644" s="441"/>
      <c r="CI644" s="237"/>
      <c r="CJ644" s="611"/>
      <c r="CK644" s="60">
        <v>1.8877364849512208</v>
      </c>
      <c r="CL644" s="60"/>
      <c r="CM644" s="60">
        <v>0.15464046821459512</v>
      </c>
      <c r="CN644" s="60">
        <v>0.41891316385435895</v>
      </c>
      <c r="CO644" s="31" t="str">
        <f t="shared" si="489"/>
        <v xml:space="preserve">  </v>
      </c>
      <c r="CP644" s="611"/>
      <c r="CQ644" s="227">
        <v>0.18641397788893305</v>
      </c>
      <c r="CR644" s="464"/>
      <c r="CS644" s="227">
        <v>4.7350217191955528E-2</v>
      </c>
      <c r="CT644" s="227">
        <v>0.12928978442924588</v>
      </c>
      <c r="CU644" s="31" t="str">
        <f t="shared" si="490"/>
        <v xml:space="preserve">  </v>
      </c>
      <c r="CV644" s="521"/>
      <c r="CW644" s="336" t="e">
        <f t="shared" si="497"/>
        <v>#VALUE!</v>
      </c>
      <c r="CX644" s="227">
        <v>3.5118762716414889</v>
      </c>
      <c r="CY644" s="227"/>
      <c r="CZ644" s="227">
        <v>0.68992296611761739</v>
      </c>
      <c r="DA644" s="227">
        <v>0.23076923076923075</v>
      </c>
      <c r="DB644" s="464"/>
      <c r="DC644" s="519"/>
      <c r="DD644" s="227">
        <v>0.35265090894399959</v>
      </c>
      <c r="DE644" s="419"/>
      <c r="DF644" s="227">
        <v>0.23602627788234279</v>
      </c>
      <c r="DG644" s="227">
        <v>7.8947368421052627E-2</v>
      </c>
      <c r="DH644" s="419"/>
      <c r="DI644" s="611"/>
      <c r="DJ644" s="31" t="e">
        <f t="shared" si="499"/>
        <v>#VALUE!</v>
      </c>
      <c r="DK644" s="550" t="e">
        <f t="shared" si="498"/>
        <v>#VALUE!</v>
      </c>
      <c r="DL644" s="67"/>
    </row>
    <row r="645" spans="1:116" s="13" customFormat="1" ht="15" x14ac:dyDescent="0.25">
      <c r="A645" s="536" t="s">
        <v>2977</v>
      </c>
      <c r="B645" s="18" t="s">
        <v>1364</v>
      </c>
      <c r="C645" s="420" t="s">
        <v>584</v>
      </c>
      <c r="D645" s="451">
        <v>9</v>
      </c>
      <c r="E645" s="13" t="s">
        <v>2817</v>
      </c>
      <c r="F645" s="419">
        <v>1</v>
      </c>
      <c r="G645" s="420">
        <v>384115121402501</v>
      </c>
      <c r="H645" s="451" t="s">
        <v>2939</v>
      </c>
      <c r="K645" s="417" t="s">
        <v>1654</v>
      </c>
      <c r="L645" s="13" t="s">
        <v>1680</v>
      </c>
      <c r="N645" s="419"/>
      <c r="O645" s="13" t="s">
        <v>2815</v>
      </c>
      <c r="P645" s="117">
        <v>43529</v>
      </c>
      <c r="Q645" s="112">
        <v>0.57638888888888895</v>
      </c>
      <c r="R645" s="417" t="s">
        <v>2938</v>
      </c>
      <c r="S645" s="417" t="s">
        <v>2938</v>
      </c>
      <c r="T645" s="250">
        <v>125.4</v>
      </c>
      <c r="U645" s="250">
        <v>136.5</v>
      </c>
      <c r="V645" s="250">
        <v>11.099999999999994</v>
      </c>
      <c r="W645" s="250">
        <v>114</v>
      </c>
      <c r="X645" s="250">
        <v>97.368421052631533</v>
      </c>
      <c r="Y645" s="623"/>
      <c r="Z645" s="419"/>
      <c r="AA645" s="275">
        <v>128.69999999999999</v>
      </c>
      <c r="AB645" s="275">
        <v>140.30000000000001</v>
      </c>
      <c r="AC645" s="275">
        <v>11.600000000000023</v>
      </c>
      <c r="AD645" s="275">
        <v>116</v>
      </c>
      <c r="AE645" s="275">
        <v>100.00000000000018</v>
      </c>
      <c r="AF645" s="561"/>
      <c r="AG645" s="419"/>
      <c r="AH645" s="275">
        <v>127.5</v>
      </c>
      <c r="AI645" s="275">
        <v>138.69999999999999</v>
      </c>
      <c r="AJ645" s="275">
        <v>11.199999999999989</v>
      </c>
      <c r="AK645" s="275">
        <v>116</v>
      </c>
      <c r="AL645" s="33">
        <v>96.551724137930933</v>
      </c>
      <c r="AM645" s="447"/>
      <c r="AN645" s="33">
        <v>97.973381730187555</v>
      </c>
      <c r="AO645" s="33">
        <v>1.801980763291922</v>
      </c>
      <c r="AP645" s="33">
        <v>1.839255450275731</v>
      </c>
      <c r="AQ645" s="6">
        <v>3</v>
      </c>
      <c r="AR645" s="331"/>
      <c r="AS645" s="519"/>
      <c r="AT645" s="662" t="s">
        <v>178</v>
      </c>
      <c r="AU645" s="662" t="s">
        <v>178</v>
      </c>
      <c r="AV645" s="662" t="s">
        <v>178</v>
      </c>
      <c r="AW645" s="661" t="s">
        <v>2720</v>
      </c>
      <c r="AX645" s="661" t="s">
        <v>2720</v>
      </c>
      <c r="AY645" s="10"/>
      <c r="AZ645" s="334"/>
      <c r="BA645" s="662" t="s">
        <v>178</v>
      </c>
      <c r="BB645" s="662" t="s">
        <v>178</v>
      </c>
      <c r="BC645" s="662" t="s">
        <v>178</v>
      </c>
      <c r="BD645" s="661" t="s">
        <v>2720</v>
      </c>
      <c r="BE645" s="661" t="s">
        <v>2720</v>
      </c>
      <c r="BF645" s="31"/>
      <c r="BG645" s="336"/>
      <c r="BH645" s="852" t="s">
        <v>178</v>
      </c>
      <c r="BI645" s="67" t="s">
        <v>2938</v>
      </c>
      <c r="BJ645" s="227">
        <v>2.3298629707091134</v>
      </c>
      <c r="BK645" s="227"/>
      <c r="BL645" s="227">
        <v>0.16221326035526573</v>
      </c>
      <c r="BM645" s="227">
        <v>0.40578767595222076</v>
      </c>
      <c r="BN645" s="31" t="str">
        <f t="shared" si="495"/>
        <v xml:space="preserve">  </v>
      </c>
      <c r="BO645" s="521"/>
      <c r="BP645" s="938" t="s">
        <v>2938</v>
      </c>
      <c r="BQ645" s="715">
        <v>4.6543911082963796E-2</v>
      </c>
      <c r="BR645" s="715"/>
      <c r="BS645" s="715">
        <v>1.88554215849567E-3</v>
      </c>
      <c r="BT645" s="715">
        <v>7.692619008651775E-3</v>
      </c>
      <c r="BU645" s="31" t="str">
        <f t="shared" si="496"/>
        <v xml:space="preserve">  </v>
      </c>
      <c r="BV645" s="521"/>
      <c r="BW645" s="31">
        <f t="shared" ref="BW645:BW666" si="500">BQ645/BJ645*100</f>
        <v>1.9977102373878137</v>
      </c>
      <c r="BX645" s="336"/>
      <c r="BY645" s="441" t="s">
        <v>1827</v>
      </c>
      <c r="BZ645" s="441" t="s">
        <v>1827</v>
      </c>
      <c r="CA645" s="441"/>
      <c r="CB645" s="441"/>
      <c r="CC645" s="441"/>
      <c r="CD645" s="818"/>
      <c r="CE645" s="822" t="s">
        <v>1827</v>
      </c>
      <c r="CF645" s="822" t="s">
        <v>1827</v>
      </c>
      <c r="CG645" s="441"/>
      <c r="CH645" s="441"/>
      <c r="CI645" s="237"/>
      <c r="CJ645" s="611"/>
      <c r="CK645" s="60">
        <v>2.6111531706866988</v>
      </c>
      <c r="CL645" s="60"/>
      <c r="CM645" s="60">
        <v>0.15464046821459512</v>
      </c>
      <c r="CN645" s="60">
        <v>0.41891316385435895</v>
      </c>
      <c r="CO645" s="31" t="str">
        <f t="shared" si="489"/>
        <v xml:space="preserve">  </v>
      </c>
      <c r="CP645" s="611"/>
      <c r="CQ645" s="227">
        <v>0.26111531706867047</v>
      </c>
      <c r="CR645" s="464"/>
      <c r="CS645" s="227">
        <v>4.7350217191955528E-2</v>
      </c>
      <c r="CT645" s="227">
        <v>0.12928978442924588</v>
      </c>
      <c r="CU645" s="31" t="str">
        <f t="shared" si="490"/>
        <v xml:space="preserve">  </v>
      </c>
      <c r="CV645" s="521"/>
      <c r="CW645" s="336" t="e">
        <f t="shared" si="497"/>
        <v>#VALUE!</v>
      </c>
      <c r="CX645" s="227">
        <v>4.8644333992347617</v>
      </c>
      <c r="CY645" s="227"/>
      <c r="CZ645" s="227">
        <v>0.68992296611761739</v>
      </c>
      <c r="DA645" s="227">
        <v>0.23076923076923075</v>
      </c>
      <c r="DB645" s="464"/>
      <c r="DC645" s="519"/>
      <c r="DD645" s="227">
        <v>0.46966943165025238</v>
      </c>
      <c r="DE645" s="419"/>
      <c r="DF645" s="227">
        <v>0.23602627788234279</v>
      </c>
      <c r="DG645" s="227">
        <v>7.8947368421052627E-2</v>
      </c>
      <c r="DH645" s="419"/>
      <c r="DI645" s="611"/>
      <c r="DJ645" s="31" t="e">
        <f t="shared" si="499"/>
        <v>#VALUE!</v>
      </c>
      <c r="DK645" s="550" t="e">
        <f t="shared" si="498"/>
        <v>#VALUE!</v>
      </c>
      <c r="DL645" s="67"/>
    </row>
    <row r="646" spans="1:116" s="13" customFormat="1" ht="15" x14ac:dyDescent="0.25">
      <c r="A646" s="536" t="s">
        <v>2978</v>
      </c>
      <c r="B646" s="18" t="s">
        <v>1365</v>
      </c>
      <c r="C646" s="420" t="s">
        <v>584</v>
      </c>
      <c r="D646" s="451">
        <v>9</v>
      </c>
      <c r="E646" s="13" t="s">
        <v>2817</v>
      </c>
      <c r="F646" s="419">
        <v>1</v>
      </c>
      <c r="G646" s="420">
        <v>11452900</v>
      </c>
      <c r="H646" s="451" t="s">
        <v>2941</v>
      </c>
      <c r="K646" s="417" t="s">
        <v>1088</v>
      </c>
      <c r="L646" s="13" t="s">
        <v>729</v>
      </c>
      <c r="N646" s="419"/>
      <c r="O646" s="13" t="s">
        <v>2815</v>
      </c>
      <c r="P646" s="117">
        <v>43529</v>
      </c>
      <c r="Q646" s="112">
        <v>0.59722222222222221</v>
      </c>
      <c r="R646" s="417" t="s">
        <v>2940</v>
      </c>
      <c r="S646" s="417" t="s">
        <v>2940</v>
      </c>
      <c r="T646" s="250">
        <v>129.4</v>
      </c>
      <c r="U646" s="250">
        <v>154.20000000000002</v>
      </c>
      <c r="V646" s="250">
        <v>24.800000000000011</v>
      </c>
      <c r="W646" s="250">
        <v>134</v>
      </c>
      <c r="X646" s="250">
        <v>185.07462686567172</v>
      </c>
      <c r="Y646" s="623"/>
      <c r="Z646" s="419"/>
      <c r="AA646" s="275">
        <v>127.2</v>
      </c>
      <c r="AB646" s="275">
        <v>149.69999999999999</v>
      </c>
      <c r="AC646" s="275">
        <v>22.499999999999986</v>
      </c>
      <c r="AD646" s="275">
        <v>120</v>
      </c>
      <c r="AE646" s="275">
        <v>187.49999999999989</v>
      </c>
      <c r="AF646" s="561"/>
      <c r="AG646" s="419"/>
      <c r="AH646" s="275">
        <v>126.8</v>
      </c>
      <c r="AI646" s="275">
        <v>152.4</v>
      </c>
      <c r="AJ646" s="275">
        <v>25.600000000000009</v>
      </c>
      <c r="AK646" s="275">
        <v>140</v>
      </c>
      <c r="AL646" s="33">
        <v>182.85714285714289</v>
      </c>
      <c r="AM646" s="447"/>
      <c r="AN646" s="33">
        <v>185.14392324093816</v>
      </c>
      <c r="AO646" s="33">
        <v>2.3222041475639816</v>
      </c>
      <c r="AP646" s="33">
        <v>1.2542697091613249</v>
      </c>
      <c r="AQ646" s="6">
        <v>3</v>
      </c>
      <c r="AR646" s="331"/>
      <c r="AS646" s="519"/>
      <c r="AT646" s="662" t="s">
        <v>178</v>
      </c>
      <c r="AU646" s="662" t="s">
        <v>178</v>
      </c>
      <c r="AV646" s="662" t="s">
        <v>178</v>
      </c>
      <c r="AW646" s="661" t="s">
        <v>2720</v>
      </c>
      <c r="AX646" s="661" t="s">
        <v>2720</v>
      </c>
      <c r="AY646" s="10"/>
      <c r="AZ646" s="334"/>
      <c r="BA646" s="662" t="s">
        <v>178</v>
      </c>
      <c r="BB646" s="662" t="s">
        <v>178</v>
      </c>
      <c r="BC646" s="662" t="s">
        <v>178</v>
      </c>
      <c r="BD646" s="661" t="s">
        <v>2720</v>
      </c>
      <c r="BE646" s="661" t="s">
        <v>2720</v>
      </c>
      <c r="BF646" s="31"/>
      <c r="BG646" s="336"/>
      <c r="BH646" s="852" t="s">
        <v>178</v>
      </c>
      <c r="BI646" s="67" t="s">
        <v>2940</v>
      </c>
      <c r="BJ646" s="227">
        <v>1.6097041375132466</v>
      </c>
      <c r="BK646" s="227"/>
      <c r="BL646" s="227">
        <v>0.16221326035526573</v>
      </c>
      <c r="BM646" s="227">
        <v>0.40578767595222076</v>
      </c>
      <c r="BN646" s="31" t="str">
        <f t="shared" si="495"/>
        <v xml:space="preserve">  </v>
      </c>
      <c r="BO646" s="521"/>
      <c r="BP646" s="938" t="s">
        <v>2940</v>
      </c>
      <c r="BQ646" s="715">
        <v>2.5526130604872986E-2</v>
      </c>
      <c r="BR646" s="715"/>
      <c r="BS646" s="715">
        <v>1.88554215849567E-3</v>
      </c>
      <c r="BT646" s="715">
        <v>7.692619008651775E-3</v>
      </c>
      <c r="BU646" s="31" t="str">
        <f t="shared" ref="BU646:BU652" si="501">IF(BQ646&lt;BS646,"&lt;MDL",IF(BQ646&lt;BT646,"E, &lt;RL",IF(BQ646&gt;BT646,"  ",)))</f>
        <v xml:space="preserve">  </v>
      </c>
      <c r="BV646" s="521"/>
      <c r="BW646" s="31">
        <f t="shared" si="500"/>
        <v>1.5857653596086956</v>
      </c>
      <c r="BX646" s="336"/>
      <c r="BY646" s="441" t="s">
        <v>1827</v>
      </c>
      <c r="BZ646" s="441" t="s">
        <v>1827</v>
      </c>
      <c r="CA646" s="441"/>
      <c r="CB646" s="441"/>
      <c r="CC646" s="441"/>
      <c r="CD646" s="818"/>
      <c r="CE646" s="822" t="s">
        <v>1827</v>
      </c>
      <c r="CF646" s="822" t="s">
        <v>1827</v>
      </c>
      <c r="CG646" s="441"/>
      <c r="CH646" s="441"/>
      <c r="CI646" s="237"/>
      <c r="CJ646" s="611"/>
      <c r="CK646" s="60">
        <v>1.7866924257567314</v>
      </c>
      <c r="CL646" s="60"/>
      <c r="CM646" s="60">
        <v>0.15464046821459512</v>
      </c>
      <c r="CN646" s="60">
        <v>0.41891316385435895</v>
      </c>
      <c r="CO646" s="31" t="str">
        <f t="shared" si="489"/>
        <v xml:space="preserve">  </v>
      </c>
      <c r="CP646" s="611"/>
      <c r="CQ646" s="227">
        <v>0.33500482982938701</v>
      </c>
      <c r="CR646" s="464"/>
      <c r="CS646" s="227">
        <v>4.7350217191955528E-2</v>
      </c>
      <c r="CT646" s="227">
        <v>0.12928978442924588</v>
      </c>
      <c r="CU646" s="31" t="str">
        <f t="shared" si="490"/>
        <v xml:space="preserve">  </v>
      </c>
      <c r="CV646" s="521"/>
      <c r="CW646" s="336" t="e">
        <f t="shared" si="497"/>
        <v>#VALUE!</v>
      </c>
      <c r="CX646" s="227">
        <v>3.440282317856544</v>
      </c>
      <c r="CY646" s="227"/>
      <c r="CZ646" s="227">
        <v>0.68992296611761739</v>
      </c>
      <c r="DA646" s="227">
        <v>0.23076923076923075</v>
      </c>
      <c r="DB646" s="464"/>
      <c r="DC646" s="519"/>
      <c r="DD646" s="227">
        <v>0.62908019526519676</v>
      </c>
      <c r="DE646" s="419"/>
      <c r="DF646" s="227">
        <v>0.23602627788234279</v>
      </c>
      <c r="DG646" s="227">
        <v>7.8947368421052627E-2</v>
      </c>
      <c r="DH646" s="419"/>
      <c r="DI646" s="611"/>
      <c r="DJ646" s="31" t="e">
        <f t="shared" si="499"/>
        <v>#VALUE!</v>
      </c>
      <c r="DK646" s="550" t="e">
        <f t="shared" si="498"/>
        <v>#VALUE!</v>
      </c>
      <c r="DL646" s="67"/>
    </row>
    <row r="647" spans="1:116" s="13" customFormat="1" ht="15" x14ac:dyDescent="0.25">
      <c r="A647" s="536" t="s">
        <v>2979</v>
      </c>
      <c r="B647" s="18" t="s">
        <v>1365</v>
      </c>
      <c r="C647" s="420" t="s">
        <v>585</v>
      </c>
      <c r="D647" s="451">
        <v>7</v>
      </c>
      <c r="E647" s="13" t="s">
        <v>2817</v>
      </c>
      <c r="F647" s="419">
        <v>4</v>
      </c>
      <c r="G647" s="420">
        <v>11452900</v>
      </c>
      <c r="H647" s="451" t="s">
        <v>2943</v>
      </c>
      <c r="K647" s="417" t="s">
        <v>1088</v>
      </c>
      <c r="L647" s="13" t="s">
        <v>729</v>
      </c>
      <c r="N647" s="419"/>
      <c r="O647" s="13" t="s">
        <v>40</v>
      </c>
      <c r="P647" s="117">
        <v>43529</v>
      </c>
      <c r="Q647" s="112">
        <v>0.59791666666666665</v>
      </c>
      <c r="R647" s="417" t="s">
        <v>2942</v>
      </c>
      <c r="S647" s="417" t="s">
        <v>2942</v>
      </c>
      <c r="T647" s="250">
        <v>126.7</v>
      </c>
      <c r="U647" s="250">
        <v>148.69999999999999</v>
      </c>
      <c r="V647" s="250">
        <v>21.999999999999986</v>
      </c>
      <c r="W647" s="250">
        <v>122</v>
      </c>
      <c r="X647" s="250">
        <v>180.32786885245889</v>
      </c>
      <c r="Y647" s="623"/>
      <c r="Z647" s="419"/>
      <c r="AA647" s="275">
        <v>126.8</v>
      </c>
      <c r="AB647" s="275">
        <v>148.29999999999998</v>
      </c>
      <c r="AC647" s="275">
        <v>21.499999999999986</v>
      </c>
      <c r="AD647" s="275">
        <v>118</v>
      </c>
      <c r="AE647" s="275">
        <v>182.20338983050837</v>
      </c>
      <c r="AF647" s="561"/>
      <c r="AG647" s="419"/>
      <c r="AH647" s="275">
        <v>129.4</v>
      </c>
      <c r="AI647" s="275">
        <v>149</v>
      </c>
      <c r="AJ647" s="275">
        <v>19.599999999999994</v>
      </c>
      <c r="AK647" s="275">
        <v>108</v>
      </c>
      <c r="AL647" s="33">
        <v>181.48148148148144</v>
      </c>
      <c r="AM647" s="447"/>
      <c r="AN647" s="33">
        <v>181.33758005481624</v>
      </c>
      <c r="AO647" s="33">
        <v>0.94600499481933498</v>
      </c>
      <c r="AP647" s="33">
        <v>0.52168171348342063</v>
      </c>
      <c r="AQ647" s="6">
        <v>3</v>
      </c>
      <c r="AR647" s="331"/>
      <c r="AS647" s="519"/>
      <c r="AT647" s="662" t="s">
        <v>178</v>
      </c>
      <c r="AU647" s="662" t="s">
        <v>178</v>
      </c>
      <c r="AV647" s="662" t="s">
        <v>178</v>
      </c>
      <c r="AW647" s="661" t="s">
        <v>2720</v>
      </c>
      <c r="AX647" s="661" t="s">
        <v>2720</v>
      </c>
      <c r="AY647" s="10"/>
      <c r="AZ647" s="334"/>
      <c r="BA647" s="662" t="s">
        <v>178</v>
      </c>
      <c r="BB647" s="662" t="s">
        <v>178</v>
      </c>
      <c r="BC647" s="662" t="s">
        <v>178</v>
      </c>
      <c r="BD647" s="661" t="s">
        <v>2720</v>
      </c>
      <c r="BE647" s="661" t="s">
        <v>2720</v>
      </c>
      <c r="BF647" s="31"/>
      <c r="BG647" s="336"/>
      <c r="BH647" s="852" t="s">
        <v>178</v>
      </c>
      <c r="BI647" s="67" t="s">
        <v>2942</v>
      </c>
      <c r="BJ647" s="227">
        <v>1.7886785220944679</v>
      </c>
      <c r="BK647" s="227"/>
      <c r="BL647" s="227">
        <v>0.16221326035526573</v>
      </c>
      <c r="BM647" s="227">
        <v>0.40578767595222076</v>
      </c>
      <c r="BN647" s="31" t="str">
        <f t="shared" si="495"/>
        <v xml:space="preserve">  </v>
      </c>
      <c r="BO647" s="521"/>
      <c r="BP647" s="938" t="s">
        <v>2942</v>
      </c>
      <c r="BQ647" s="715">
        <v>2.1770715056115809E-2</v>
      </c>
      <c r="BR647" s="715"/>
      <c r="BS647" s="715">
        <v>1.88554215849567E-3</v>
      </c>
      <c r="BT647" s="715">
        <v>7.692619008651775E-3</v>
      </c>
      <c r="BU647" s="31" t="str">
        <f t="shared" si="501"/>
        <v xml:space="preserve">  </v>
      </c>
      <c r="BV647" s="521"/>
      <c r="BW647" s="31">
        <f t="shared" si="500"/>
        <v>1.217139624991036</v>
      </c>
      <c r="BX647" s="336"/>
      <c r="BY647" s="441" t="s">
        <v>1827</v>
      </c>
      <c r="BZ647" s="441" t="s">
        <v>1827</v>
      </c>
      <c r="CA647" s="441"/>
      <c r="CB647" s="441"/>
      <c r="CC647" s="441"/>
      <c r="CD647" s="818"/>
      <c r="CE647" s="822" t="s">
        <v>1827</v>
      </c>
      <c r="CF647" s="822" t="s">
        <v>1827</v>
      </c>
      <c r="CG647" s="441"/>
      <c r="CH647" s="441"/>
      <c r="CI647" s="237"/>
      <c r="CJ647" s="611"/>
      <c r="CK647" s="60">
        <v>1.5035904268840137</v>
      </c>
      <c r="CL647" s="60"/>
      <c r="CM647" s="60">
        <v>0.15464046821459512</v>
      </c>
      <c r="CN647" s="60">
        <v>0.41891316385435895</v>
      </c>
      <c r="CO647" s="31" t="str">
        <f t="shared" si="489"/>
        <v xml:space="preserve">  </v>
      </c>
      <c r="CP647" s="611"/>
      <c r="CQ647" s="227">
        <v>0.2739592726949685</v>
      </c>
      <c r="CR647" s="464"/>
      <c r="CS647" s="227">
        <v>4.7350217191955528E-2</v>
      </c>
      <c r="CT647" s="227">
        <v>0.12928978442924588</v>
      </c>
      <c r="CU647" s="31" t="str">
        <f t="shared" si="490"/>
        <v xml:space="preserve">  </v>
      </c>
      <c r="CV647" s="521"/>
      <c r="CW647" s="336" t="e">
        <f t="shared" si="497"/>
        <v>#VALUE!</v>
      </c>
      <c r="CX647" s="227">
        <v>4.2858394190431053</v>
      </c>
      <c r="CY647" s="227"/>
      <c r="CZ647" s="227">
        <v>0.68992296611761739</v>
      </c>
      <c r="DA647" s="227">
        <v>0.23076923076923075</v>
      </c>
      <c r="DB647" s="464"/>
      <c r="DC647" s="519"/>
      <c r="DD647" s="227">
        <v>0.77780048715967454</v>
      </c>
      <c r="DE647" s="419"/>
      <c r="DF647" s="227">
        <v>0.23602627788234279</v>
      </c>
      <c r="DG647" s="227">
        <v>7.8947368421052627E-2</v>
      </c>
      <c r="DH647" s="419"/>
      <c r="DI647" s="611"/>
      <c r="DJ647" s="31" t="e">
        <f t="shared" si="499"/>
        <v>#VALUE!</v>
      </c>
      <c r="DK647" s="550" t="e">
        <f t="shared" si="498"/>
        <v>#VALUE!</v>
      </c>
      <c r="DL647" s="67"/>
    </row>
    <row r="648" spans="1:116" s="13" customFormat="1" ht="15" x14ac:dyDescent="0.25">
      <c r="A648" s="536" t="s">
        <v>2980</v>
      </c>
      <c r="B648" s="18" t="s">
        <v>1366</v>
      </c>
      <c r="C648" s="420" t="s">
        <v>584</v>
      </c>
      <c r="D648" s="451">
        <v>9</v>
      </c>
      <c r="E648" s="13" t="s">
        <v>2817</v>
      </c>
      <c r="F648" s="419">
        <v>1</v>
      </c>
      <c r="G648" s="420">
        <v>11452500</v>
      </c>
      <c r="H648" s="451" t="s">
        <v>2945</v>
      </c>
      <c r="K648" s="417" t="s">
        <v>1737</v>
      </c>
      <c r="L648" s="13" t="s">
        <v>1737</v>
      </c>
      <c r="N648" s="419"/>
      <c r="O648" s="13" t="s">
        <v>2815</v>
      </c>
      <c r="P648" s="117">
        <v>43531</v>
      </c>
      <c r="Q648" s="112">
        <v>0.4375</v>
      </c>
      <c r="R648" s="417" t="s">
        <v>2944</v>
      </c>
      <c r="S648" s="417" t="s">
        <v>2944</v>
      </c>
      <c r="T648" s="250">
        <v>128.4</v>
      </c>
      <c r="U648" s="250">
        <v>248.6</v>
      </c>
      <c r="V648" s="250">
        <v>120.19999999999999</v>
      </c>
      <c r="W648" s="250">
        <v>114</v>
      </c>
      <c r="X648" s="250">
        <v>1054.3859649122805</v>
      </c>
      <c r="Y648" s="623"/>
      <c r="Z648" s="419"/>
      <c r="AA648" s="275">
        <v>126.8</v>
      </c>
      <c r="AB648" s="275">
        <v>240.3</v>
      </c>
      <c r="AC648" s="275">
        <v>113.50000000000001</v>
      </c>
      <c r="AD648" s="275">
        <v>106</v>
      </c>
      <c r="AE648" s="275">
        <v>1070.7547169811323</v>
      </c>
      <c r="AF648" s="561"/>
      <c r="AG648" s="419"/>
      <c r="AH648" s="275">
        <v>127.7</v>
      </c>
      <c r="AI648" s="275">
        <v>241.29999999999998</v>
      </c>
      <c r="AJ648" s="275">
        <v>113.59999999999998</v>
      </c>
      <c r="AK648" s="275">
        <v>106</v>
      </c>
      <c r="AL648" s="33">
        <v>1071.6981132075471</v>
      </c>
      <c r="AM648" s="447"/>
      <c r="AN648" s="33">
        <v>1065.6129317003199</v>
      </c>
      <c r="AO648" s="33">
        <v>9.7342738072651738</v>
      </c>
      <c r="AP648" s="33">
        <v>0.91349058534161287</v>
      </c>
      <c r="AQ648" s="6">
        <v>3</v>
      </c>
      <c r="AR648" s="331"/>
      <c r="AS648" s="519"/>
      <c r="AT648" s="662" t="s">
        <v>178</v>
      </c>
      <c r="AU648" s="662" t="s">
        <v>178</v>
      </c>
      <c r="AV648" s="662" t="s">
        <v>178</v>
      </c>
      <c r="AW648" s="661" t="s">
        <v>2720</v>
      </c>
      <c r="AX648" s="661" t="s">
        <v>2720</v>
      </c>
      <c r="AY648" s="10"/>
      <c r="AZ648" s="334"/>
      <c r="BA648" s="662" t="s">
        <v>178</v>
      </c>
      <c r="BB648" s="662" t="s">
        <v>178</v>
      </c>
      <c r="BC648" s="662" t="s">
        <v>178</v>
      </c>
      <c r="BD648" s="661" t="s">
        <v>2720</v>
      </c>
      <c r="BE648" s="661" t="s">
        <v>2720</v>
      </c>
      <c r="BF648" s="31"/>
      <c r="BG648" s="336"/>
      <c r="BH648" s="852" t="s">
        <v>178</v>
      </c>
      <c r="BI648" s="67" t="s">
        <v>2944</v>
      </c>
      <c r="BJ648" s="227">
        <v>2.692073034742537</v>
      </c>
      <c r="BK648" s="227"/>
      <c r="BL648" s="227">
        <v>0.16221326035526573</v>
      </c>
      <c r="BM648" s="227">
        <v>0.40578767595222076</v>
      </c>
      <c r="BN648" s="31" t="str">
        <f t="shared" si="495"/>
        <v xml:space="preserve">  </v>
      </c>
      <c r="BO648" s="521"/>
      <c r="BP648" s="938" t="s">
        <v>2944</v>
      </c>
      <c r="BQ648" s="715">
        <v>3.1724699962302205E-2</v>
      </c>
      <c r="BR648" s="715"/>
      <c r="BS648" s="715">
        <v>1.88554215849567E-3</v>
      </c>
      <c r="BT648" s="715">
        <v>7.692619008651775E-3</v>
      </c>
      <c r="BU648" s="31" t="str">
        <f t="shared" si="501"/>
        <v xml:space="preserve">  </v>
      </c>
      <c r="BV648" s="521"/>
      <c r="BW648" s="31">
        <f t="shared" si="500"/>
        <v>1.178448710450245</v>
      </c>
      <c r="BX648" s="336"/>
      <c r="BY648" s="441" t="s">
        <v>1827</v>
      </c>
      <c r="BZ648" s="441" t="s">
        <v>1827</v>
      </c>
      <c r="CA648" s="441"/>
      <c r="CB648" s="441"/>
      <c r="CC648" s="441"/>
      <c r="CD648" s="818"/>
      <c r="CE648" s="822" t="s">
        <v>1827</v>
      </c>
      <c r="CF648" s="822" t="s">
        <v>1827</v>
      </c>
      <c r="CG648" s="441"/>
      <c r="CH648" s="441"/>
      <c r="CI648" s="237"/>
      <c r="CJ648" s="611"/>
      <c r="CK648" s="60">
        <v>0.88139478970114193</v>
      </c>
      <c r="CL648" s="60"/>
      <c r="CM648" s="60">
        <v>0.15464046821459512</v>
      </c>
      <c r="CN648" s="60">
        <v>0.41891316385435895</v>
      </c>
      <c r="CO648" s="31" t="str">
        <f t="shared" si="489"/>
        <v xml:space="preserve">  </v>
      </c>
      <c r="CP648" s="611"/>
      <c r="CQ648" s="227">
        <v>0.94375762859509083</v>
      </c>
      <c r="CR648" s="464"/>
      <c r="CS648" s="227">
        <v>4.7350217191955528E-2</v>
      </c>
      <c r="CT648" s="227">
        <v>0.12928978442924588</v>
      </c>
      <c r="CU648" s="31" t="str">
        <f t="shared" si="490"/>
        <v xml:space="preserve">  </v>
      </c>
      <c r="CV648" s="521"/>
      <c r="CW648" s="336" t="e">
        <f t="shared" si="497"/>
        <v>#VALUE!</v>
      </c>
      <c r="CX648" s="227">
        <v>4.4157446166068484</v>
      </c>
      <c r="CY648" s="227"/>
      <c r="CZ648" s="227">
        <v>0.68992296611761739</v>
      </c>
      <c r="DA648" s="227">
        <v>0.23076923076923075</v>
      </c>
      <c r="DB648" s="464"/>
      <c r="DC648" s="519"/>
      <c r="DD648" s="227">
        <v>4.7323451740239424</v>
      </c>
      <c r="DE648" s="419"/>
      <c r="DF648" s="227">
        <v>0.23602627788234279</v>
      </c>
      <c r="DG648" s="227">
        <v>7.8947368421052627E-2</v>
      </c>
      <c r="DH648" s="419"/>
      <c r="DI648" s="611"/>
      <c r="DJ648" s="31" t="e">
        <f t="shared" si="499"/>
        <v>#VALUE!</v>
      </c>
      <c r="DK648" s="550" t="e">
        <f t="shared" si="498"/>
        <v>#VALUE!</v>
      </c>
      <c r="DL648" s="67"/>
    </row>
    <row r="649" spans="1:116" s="13" customFormat="1" ht="15" x14ac:dyDescent="0.25">
      <c r="A649" s="536" t="s">
        <v>2981</v>
      </c>
      <c r="B649" s="18" t="s">
        <v>1367</v>
      </c>
      <c r="C649" s="420" t="s">
        <v>584</v>
      </c>
      <c r="D649" s="451">
        <v>9</v>
      </c>
      <c r="E649" s="13" t="s">
        <v>2817</v>
      </c>
      <c r="F649" s="419">
        <v>1</v>
      </c>
      <c r="G649" s="420">
        <v>11452800</v>
      </c>
      <c r="H649" s="451" t="s">
        <v>2947</v>
      </c>
      <c r="K649" s="417" t="s">
        <v>1654</v>
      </c>
      <c r="L649" s="13" t="s">
        <v>1660</v>
      </c>
      <c r="N649" s="419"/>
      <c r="O649" s="13" t="s">
        <v>2815</v>
      </c>
      <c r="P649" s="117">
        <v>43529</v>
      </c>
      <c r="Q649" s="112">
        <v>0.51388888888888895</v>
      </c>
      <c r="R649" s="417" t="s">
        <v>2946</v>
      </c>
      <c r="S649" s="417" t="s">
        <v>2946</v>
      </c>
      <c r="T649" s="250">
        <v>127.7</v>
      </c>
      <c r="U649" s="250">
        <v>150.79999999999998</v>
      </c>
      <c r="V649" s="250">
        <v>23.09999999999998</v>
      </c>
      <c r="W649" s="250">
        <v>78</v>
      </c>
      <c r="X649" s="250">
        <v>296.1538461538459</v>
      </c>
      <c r="Y649" s="623"/>
      <c r="Z649" s="419"/>
      <c r="AA649" s="275">
        <v>126.2</v>
      </c>
      <c r="AB649" s="275">
        <v>160.89999999999998</v>
      </c>
      <c r="AC649" s="275">
        <v>34.699999999999974</v>
      </c>
      <c r="AD649" s="275">
        <v>118</v>
      </c>
      <c r="AE649" s="275">
        <v>294.0677966101693</v>
      </c>
      <c r="AF649" s="561"/>
      <c r="AG649" s="419"/>
      <c r="AH649" s="275">
        <v>128.1</v>
      </c>
      <c r="AI649" s="275">
        <v>153.29999999999998</v>
      </c>
      <c r="AJ649" s="275">
        <v>25.199999999999989</v>
      </c>
      <c r="AK649" s="275">
        <v>86</v>
      </c>
      <c r="AL649" s="33">
        <v>293.02325581395337</v>
      </c>
      <c r="AM649" s="447"/>
      <c r="AN649" s="33">
        <v>294.41496619265621</v>
      </c>
      <c r="AO649" s="33">
        <v>1.5939084064996358</v>
      </c>
      <c r="AP649" s="33">
        <v>0.54138158365788736</v>
      </c>
      <c r="AQ649" s="6">
        <v>3</v>
      </c>
      <c r="AR649" s="331"/>
      <c r="AS649" s="519"/>
      <c r="AT649" s="662" t="s">
        <v>178</v>
      </c>
      <c r="AU649" s="662" t="s">
        <v>178</v>
      </c>
      <c r="AV649" s="662" t="s">
        <v>178</v>
      </c>
      <c r="AW649" s="661" t="s">
        <v>2720</v>
      </c>
      <c r="AX649" s="661" t="s">
        <v>2720</v>
      </c>
      <c r="AY649" s="10"/>
      <c r="AZ649" s="334"/>
      <c r="BA649" s="662" t="s">
        <v>178</v>
      </c>
      <c r="BB649" s="662" t="s">
        <v>178</v>
      </c>
      <c r="BC649" s="662" t="s">
        <v>178</v>
      </c>
      <c r="BD649" s="661" t="s">
        <v>2720</v>
      </c>
      <c r="BE649" s="661" t="s">
        <v>2720</v>
      </c>
      <c r="BF649" s="31"/>
      <c r="BG649" s="336"/>
      <c r="BH649" s="852" t="s">
        <v>178</v>
      </c>
      <c r="BI649" s="67" t="s">
        <v>2946</v>
      </c>
      <c r="BJ649" s="227">
        <v>4.2105907868118102</v>
      </c>
      <c r="BK649" s="227"/>
      <c r="BL649" s="227">
        <v>0.16221326035526573</v>
      </c>
      <c r="BM649" s="227">
        <v>0.40578767595222076</v>
      </c>
      <c r="BN649" s="31" t="str">
        <f t="shared" si="495"/>
        <v xml:space="preserve">  </v>
      </c>
      <c r="BO649" s="521"/>
      <c r="BP649" s="938" t="s">
        <v>2946</v>
      </c>
      <c r="BQ649" s="715">
        <v>3.5322572360922261E-2</v>
      </c>
      <c r="BR649" s="715">
        <v>3.1238574878279454E-4</v>
      </c>
      <c r="BS649" s="715">
        <v>1.88554215849567E-3</v>
      </c>
      <c r="BT649" s="715">
        <v>7.692619008651775E-3</v>
      </c>
      <c r="BU649" s="31" t="str">
        <f t="shared" si="501"/>
        <v xml:space="preserve">  </v>
      </c>
      <c r="BV649" s="521"/>
      <c r="BW649" s="31">
        <f t="shared" si="500"/>
        <v>0.83889824847282124</v>
      </c>
      <c r="BX649" s="336"/>
      <c r="BY649" s="441" t="s">
        <v>1827</v>
      </c>
      <c r="BZ649" s="441" t="s">
        <v>1827</v>
      </c>
      <c r="CA649" s="441"/>
      <c r="CB649" s="441"/>
      <c r="CC649" s="441"/>
      <c r="CD649" s="818"/>
      <c r="CE649" s="822" t="s">
        <v>1827</v>
      </c>
      <c r="CF649" s="822" t="s">
        <v>1827</v>
      </c>
      <c r="CG649" s="441"/>
      <c r="CH649" s="441"/>
      <c r="CI649" s="237"/>
      <c r="CJ649" s="611"/>
      <c r="CK649" s="60">
        <v>1.1878815065863606</v>
      </c>
      <c r="CL649" s="557"/>
      <c r="CM649" s="60">
        <v>0.15464046821459512</v>
      </c>
      <c r="CN649" s="60">
        <v>0.41891316385435895</v>
      </c>
      <c r="CO649" s="31" t="str">
        <f t="shared" si="489"/>
        <v xml:space="preserve">  </v>
      </c>
      <c r="CP649" s="611"/>
      <c r="CQ649" s="227">
        <v>0.34931769727581941</v>
      </c>
      <c r="CR649" s="464"/>
      <c r="CS649" s="227">
        <v>4.7350217191955528E-2</v>
      </c>
      <c r="CT649" s="227">
        <v>0.12928978442924588</v>
      </c>
      <c r="CU649" s="31" t="str">
        <f t="shared" si="490"/>
        <v xml:space="preserve">  </v>
      </c>
      <c r="CV649" s="521"/>
      <c r="CW649" s="336" t="e">
        <f t="shared" si="497"/>
        <v>#VALUE!</v>
      </c>
      <c r="CX649" s="227">
        <v>4.8871621929146594</v>
      </c>
      <c r="CY649" s="227"/>
      <c r="CZ649" s="227">
        <v>0.68992296611761739</v>
      </c>
      <c r="DA649" s="227">
        <v>0.23076923076923075</v>
      </c>
      <c r="DB649" s="464"/>
      <c r="DC649" s="519"/>
      <c r="DD649" s="227">
        <v>1.4320521774587136</v>
      </c>
      <c r="DE649" s="419"/>
      <c r="DF649" s="227">
        <v>0.23602627788234279</v>
      </c>
      <c r="DG649" s="227">
        <v>7.8947368421052627E-2</v>
      </c>
      <c r="DH649" s="419"/>
      <c r="DI649" s="611"/>
      <c r="DJ649" s="31" t="e">
        <f t="shared" si="499"/>
        <v>#VALUE!</v>
      </c>
      <c r="DK649" s="550" t="e">
        <f t="shared" si="498"/>
        <v>#VALUE!</v>
      </c>
      <c r="DL649" s="67"/>
    </row>
    <row r="650" spans="1:116" s="13" customFormat="1" ht="15" x14ac:dyDescent="0.25">
      <c r="A650" s="536" t="s">
        <v>2982</v>
      </c>
      <c r="B650" s="18" t="s">
        <v>1368</v>
      </c>
      <c r="C650" s="420" t="s">
        <v>584</v>
      </c>
      <c r="D650" s="451">
        <v>9</v>
      </c>
      <c r="E650" s="13" t="s">
        <v>2817</v>
      </c>
      <c r="F650" s="419">
        <v>1</v>
      </c>
      <c r="G650" s="420">
        <v>384115121402501</v>
      </c>
      <c r="H650" s="451" t="s">
        <v>2949</v>
      </c>
      <c r="K650" s="417" t="s">
        <v>1654</v>
      </c>
      <c r="L650" s="13" t="s">
        <v>1680</v>
      </c>
      <c r="N650" s="419"/>
      <c r="O650" s="13" t="s">
        <v>2815</v>
      </c>
      <c r="P650" s="117">
        <v>43531</v>
      </c>
      <c r="Q650" s="112">
        <v>0.53472222222222221</v>
      </c>
      <c r="R650" s="417" t="s">
        <v>2948</v>
      </c>
      <c r="S650" s="417" t="s">
        <v>2948</v>
      </c>
      <c r="T650" s="250">
        <v>128.4</v>
      </c>
      <c r="U650" s="250">
        <v>150.79999999999998</v>
      </c>
      <c r="V650" s="250">
        <v>22.399999999999977</v>
      </c>
      <c r="W650" s="250">
        <v>136</v>
      </c>
      <c r="X650" s="250">
        <v>164.70588235294099</v>
      </c>
      <c r="Y650" s="623"/>
      <c r="Z650" s="419"/>
      <c r="AA650" s="275">
        <v>125.5</v>
      </c>
      <c r="AB650" s="275">
        <v>145.5</v>
      </c>
      <c r="AC650" s="275">
        <v>20</v>
      </c>
      <c r="AD650" s="275">
        <v>122</v>
      </c>
      <c r="AE650" s="275">
        <v>163.9344262295082</v>
      </c>
      <c r="AF650" s="561"/>
      <c r="AG650" s="419"/>
      <c r="AH650" s="275">
        <v>128</v>
      </c>
      <c r="AI650" s="275">
        <v>151.19999999999999</v>
      </c>
      <c r="AJ650" s="275">
        <v>23.199999999999989</v>
      </c>
      <c r="AK650" s="275">
        <v>140</v>
      </c>
      <c r="AL650" s="33">
        <v>165.71428571428561</v>
      </c>
      <c r="AM650" s="447"/>
      <c r="AN650" s="33">
        <v>164.78486476557825</v>
      </c>
      <c r="AO650" s="33">
        <v>0.89255454316110316</v>
      </c>
      <c r="AP650" s="33">
        <v>0.54164837555369227</v>
      </c>
      <c r="AQ650" s="6">
        <v>3</v>
      </c>
      <c r="AR650" s="331"/>
      <c r="AS650" s="519"/>
      <c r="AT650" s="662" t="s">
        <v>178</v>
      </c>
      <c r="AU650" s="662" t="s">
        <v>178</v>
      </c>
      <c r="AV650" s="662" t="s">
        <v>178</v>
      </c>
      <c r="AW650" s="661" t="s">
        <v>2720</v>
      </c>
      <c r="AX650" s="661" t="s">
        <v>2720</v>
      </c>
      <c r="AY650" s="10"/>
      <c r="AZ650" s="334"/>
      <c r="BA650" s="662" t="s">
        <v>178</v>
      </c>
      <c r="BB650" s="662" t="s">
        <v>178</v>
      </c>
      <c r="BC650" s="662" t="s">
        <v>178</v>
      </c>
      <c r="BD650" s="661" t="s">
        <v>2720</v>
      </c>
      <c r="BE650" s="661" t="s">
        <v>2720</v>
      </c>
      <c r="BF650" s="31"/>
      <c r="BG650" s="336"/>
      <c r="BH650" s="852" t="s">
        <v>178</v>
      </c>
      <c r="BI650" s="67" t="s">
        <v>2948</v>
      </c>
      <c r="BJ650" s="227">
        <v>2.1679337656118181</v>
      </c>
      <c r="BK650" s="227"/>
      <c r="BL650" s="227">
        <v>0.16221326035526573</v>
      </c>
      <c r="BM650" s="227">
        <v>0.40578767595222076</v>
      </c>
      <c r="BN650" s="31" t="str">
        <f t="shared" si="495"/>
        <v xml:space="preserve">  </v>
      </c>
      <c r="BO650" s="521"/>
      <c r="BP650" s="938" t="s">
        <v>2948</v>
      </c>
      <c r="BQ650" s="715">
        <v>5.5832501195726712E-2</v>
      </c>
      <c r="BR650" s="715"/>
      <c r="BS650" s="715">
        <v>1.88554215849567E-3</v>
      </c>
      <c r="BT650" s="715">
        <v>7.692619008651775E-3</v>
      </c>
      <c r="BU650" s="31" t="str">
        <f t="shared" si="501"/>
        <v xml:space="preserve">  </v>
      </c>
      <c r="BV650" s="521"/>
      <c r="BW650" s="31">
        <f t="shared" si="500"/>
        <v>2.5753785508281006</v>
      </c>
      <c r="BX650" s="336"/>
      <c r="BY650" s="441" t="s">
        <v>1827</v>
      </c>
      <c r="BZ650" s="441" t="s">
        <v>1827</v>
      </c>
      <c r="CA650" s="441"/>
      <c r="CB650" s="441"/>
      <c r="CC650" s="441"/>
      <c r="CD650" s="818"/>
      <c r="CE650" s="822" t="s">
        <v>1827</v>
      </c>
      <c r="CF650" s="822" t="s">
        <v>1827</v>
      </c>
      <c r="CG650" s="441"/>
      <c r="CH650" s="441"/>
      <c r="CI650" s="237"/>
      <c r="CJ650" s="611"/>
      <c r="CK650" s="60">
        <v>2.4592750871807083</v>
      </c>
      <c r="CL650" s="557"/>
      <c r="CM650" s="60">
        <v>0.15464046821459512</v>
      </c>
      <c r="CN650" s="60">
        <v>0.41891316385435895</v>
      </c>
      <c r="CO650" s="31" t="str">
        <f t="shared" ref="CO650:CO666" si="502">IF(CK650&lt;CM650,"&lt;MDL",IF(CK650&lt;CN650,"E, &lt;RL",IF(CK650&gt;CN650,"  ",)))</f>
        <v xml:space="preserve">  </v>
      </c>
      <c r="CP650" s="611"/>
      <c r="CQ650" s="227">
        <v>0.40315985035749297</v>
      </c>
      <c r="CR650" s="464"/>
      <c r="CS650" s="227">
        <v>4.7350217191955528E-2</v>
      </c>
      <c r="CT650" s="227">
        <v>0.12928978442924588</v>
      </c>
      <c r="CU650" s="31" t="str">
        <f t="shared" si="490"/>
        <v xml:space="preserve">  </v>
      </c>
      <c r="CV650" s="521"/>
      <c r="CW650" s="336" t="e">
        <f t="shared" si="497"/>
        <v>#VALUE!</v>
      </c>
      <c r="CX650" s="227">
        <v>4.874121348350859</v>
      </c>
      <c r="CY650" s="227"/>
      <c r="CZ650" s="227">
        <v>0.68992296611761739</v>
      </c>
      <c r="DA650" s="227">
        <v>0.23076923076923075</v>
      </c>
      <c r="DB650" s="464"/>
      <c r="DC650" s="519"/>
      <c r="DD650" s="227">
        <v>0.80771153772671334</v>
      </c>
      <c r="DE650" s="419"/>
      <c r="DF650" s="227">
        <v>0.23602627788234279</v>
      </c>
      <c r="DG650" s="227">
        <v>7.8947368421052627E-2</v>
      </c>
      <c r="DH650" s="419"/>
      <c r="DI650" s="611"/>
      <c r="DJ650" s="31" t="e">
        <f t="shared" si="499"/>
        <v>#VALUE!</v>
      </c>
      <c r="DK650" s="550" t="e">
        <f t="shared" si="498"/>
        <v>#VALUE!</v>
      </c>
      <c r="DL650" s="67"/>
    </row>
    <row r="651" spans="1:116" s="13" customFormat="1" ht="15" x14ac:dyDescent="0.25">
      <c r="A651" s="536" t="s">
        <v>2983</v>
      </c>
      <c r="B651" s="18" t="s">
        <v>1368</v>
      </c>
      <c r="C651" s="420" t="s">
        <v>585</v>
      </c>
      <c r="D651" s="451">
        <v>7</v>
      </c>
      <c r="E651" s="13" t="s">
        <v>2817</v>
      </c>
      <c r="F651" s="419">
        <v>4</v>
      </c>
      <c r="G651" s="420">
        <v>384115121402501</v>
      </c>
      <c r="H651" s="451" t="s">
        <v>2951</v>
      </c>
      <c r="K651" s="417" t="s">
        <v>1654</v>
      </c>
      <c r="L651" s="13" t="s">
        <v>1680</v>
      </c>
      <c r="N651" s="419"/>
      <c r="O651" s="13" t="s">
        <v>40</v>
      </c>
      <c r="P651" s="117">
        <v>43531</v>
      </c>
      <c r="Q651" s="112">
        <v>0.53541666666666665</v>
      </c>
      <c r="R651" s="417" t="s">
        <v>2950</v>
      </c>
      <c r="S651" s="417" t="s">
        <v>2950</v>
      </c>
      <c r="T651" s="250">
        <v>128.80000000000001</v>
      </c>
      <c r="U651" s="250">
        <v>148.5</v>
      </c>
      <c r="V651" s="250">
        <v>19.699999999999989</v>
      </c>
      <c r="W651" s="250">
        <v>126</v>
      </c>
      <c r="X651" s="250">
        <v>156.34920634920627</v>
      </c>
      <c r="Y651" s="623"/>
      <c r="Z651" s="419"/>
      <c r="AA651" s="275">
        <v>126.5</v>
      </c>
      <c r="AB651" s="275">
        <v>150</v>
      </c>
      <c r="AC651" s="275">
        <v>23.5</v>
      </c>
      <c r="AD651" s="275">
        <v>150</v>
      </c>
      <c r="AE651" s="275">
        <v>156.66666666666669</v>
      </c>
      <c r="AF651" s="561"/>
      <c r="AG651" s="419"/>
      <c r="AH651" s="275">
        <v>127.4</v>
      </c>
      <c r="AI651" s="275">
        <v>146.6</v>
      </c>
      <c r="AJ651" s="275">
        <v>19.199999999999989</v>
      </c>
      <c r="AK651" s="275">
        <v>122</v>
      </c>
      <c r="AL651" s="33">
        <v>157.37704918032779</v>
      </c>
      <c r="AM651" s="447"/>
      <c r="AN651" s="33">
        <v>156.79764073206692</v>
      </c>
      <c r="AO651" s="33">
        <v>0.52628972603269752</v>
      </c>
      <c r="AP651" s="33">
        <v>0.33564900822201288</v>
      </c>
      <c r="AQ651" s="6">
        <v>3</v>
      </c>
      <c r="AR651" s="331"/>
      <c r="AS651" s="519"/>
      <c r="AT651" s="662" t="s">
        <v>178</v>
      </c>
      <c r="AU651" s="662" t="s">
        <v>178</v>
      </c>
      <c r="AV651" s="662" t="s">
        <v>178</v>
      </c>
      <c r="AW651" s="661" t="s">
        <v>2720</v>
      </c>
      <c r="AX651" s="661" t="s">
        <v>2720</v>
      </c>
      <c r="AY651" s="10"/>
      <c r="AZ651" s="334"/>
      <c r="BA651" s="662" t="s">
        <v>178</v>
      </c>
      <c r="BB651" s="662" t="s">
        <v>178</v>
      </c>
      <c r="BC651" s="662" t="s">
        <v>178</v>
      </c>
      <c r="BD651" s="661" t="s">
        <v>2720</v>
      </c>
      <c r="BE651" s="661" t="s">
        <v>2720</v>
      </c>
      <c r="BF651" s="31"/>
      <c r="BG651" s="336"/>
      <c r="BH651" s="852" t="s">
        <v>178</v>
      </c>
      <c r="BI651" s="67" t="s">
        <v>2950</v>
      </c>
      <c r="BJ651" s="227">
        <v>2.2403757784185028</v>
      </c>
      <c r="BK651" s="227"/>
      <c r="BL651" s="227">
        <v>0.16221326035526573</v>
      </c>
      <c r="BM651" s="227">
        <v>0.40578767595222076</v>
      </c>
      <c r="BN651" s="31" t="str">
        <f t="shared" si="495"/>
        <v xml:space="preserve">  </v>
      </c>
      <c r="BO651" s="521"/>
      <c r="BP651" s="938" t="s">
        <v>2950</v>
      </c>
      <c r="BQ651" s="715">
        <v>6.0661019690650332E-2</v>
      </c>
      <c r="BR651" s="715"/>
      <c r="BS651" s="715">
        <v>1.88554215849567E-3</v>
      </c>
      <c r="BT651" s="715">
        <v>7.692619008651775E-3</v>
      </c>
      <c r="BU651" s="31" t="str">
        <f t="shared" si="501"/>
        <v xml:space="preserve">  </v>
      </c>
      <c r="BV651" s="521"/>
      <c r="BW651" s="31">
        <f t="shared" si="500"/>
        <v>2.707627009495317</v>
      </c>
      <c r="BX651" s="336"/>
      <c r="BY651" s="441" t="s">
        <v>1827</v>
      </c>
      <c r="BZ651" s="441" t="s">
        <v>1827</v>
      </c>
      <c r="CA651" s="441"/>
      <c r="CB651" s="441"/>
      <c r="CC651" s="441"/>
      <c r="CD651" s="818"/>
      <c r="CE651" s="822" t="s">
        <v>1827</v>
      </c>
      <c r="CF651" s="822" t="s">
        <v>1827</v>
      </c>
      <c r="CG651" s="441"/>
      <c r="CH651" s="441"/>
      <c r="CI651" s="237"/>
      <c r="CJ651" s="611"/>
      <c r="CK651" s="60">
        <v>2.6645349343817899</v>
      </c>
      <c r="CL651" s="557"/>
      <c r="CM651" s="60">
        <v>0.15464046821459512</v>
      </c>
      <c r="CN651" s="60">
        <v>0.41891316385435895</v>
      </c>
      <c r="CO651" s="31" t="str">
        <f t="shared" si="502"/>
        <v xml:space="preserve">  </v>
      </c>
      <c r="CP651" s="611"/>
      <c r="CQ651" s="227">
        <v>0.41744380638648032</v>
      </c>
      <c r="CR651" s="464"/>
      <c r="CS651" s="227">
        <v>4.7350217191955528E-2</v>
      </c>
      <c r="CT651" s="227">
        <v>0.12928978442924588</v>
      </c>
      <c r="CU651" s="31" t="str">
        <f t="shared" si="490"/>
        <v xml:space="preserve">  </v>
      </c>
      <c r="CV651" s="521"/>
      <c r="CW651" s="336" t="e">
        <f t="shared" si="497"/>
        <v>#VALUE!</v>
      </c>
      <c r="CX651" s="227">
        <v>5.2214687962209947</v>
      </c>
      <c r="CY651" s="227"/>
      <c r="CZ651" s="227">
        <v>0.68992296611761739</v>
      </c>
      <c r="DA651" s="227">
        <v>0.23076923076923075</v>
      </c>
      <c r="DB651" s="464"/>
      <c r="DC651" s="519"/>
      <c r="DD651" s="227">
        <v>0.82173935153641831</v>
      </c>
      <c r="DE651" s="419"/>
      <c r="DF651" s="227">
        <v>0.23602627788234279</v>
      </c>
      <c r="DG651" s="227">
        <v>7.8947368421052627E-2</v>
      </c>
      <c r="DH651" s="419"/>
      <c r="DI651" s="611"/>
      <c r="DJ651" s="31" t="e">
        <f t="shared" si="499"/>
        <v>#VALUE!</v>
      </c>
      <c r="DK651" s="550" t="e">
        <f t="shared" si="498"/>
        <v>#VALUE!</v>
      </c>
      <c r="DL651" s="67"/>
    </row>
    <row r="652" spans="1:116" s="610" customFormat="1" ht="15" x14ac:dyDescent="0.25">
      <c r="A652" s="587" t="s">
        <v>2984</v>
      </c>
      <c r="B652" s="455" t="s">
        <v>1369</v>
      </c>
      <c r="C652" s="426" t="s">
        <v>584</v>
      </c>
      <c r="D652" s="452">
        <v>9</v>
      </c>
      <c r="E652" s="610" t="s">
        <v>2817</v>
      </c>
      <c r="F652" s="423">
        <v>1</v>
      </c>
      <c r="G652" s="426">
        <v>11452900</v>
      </c>
      <c r="H652" s="452" t="s">
        <v>2953</v>
      </c>
      <c r="K652" s="422" t="s">
        <v>1088</v>
      </c>
      <c r="L652" s="610" t="s">
        <v>729</v>
      </c>
      <c r="N652" s="423"/>
      <c r="O652" s="610" t="s">
        <v>2815</v>
      </c>
      <c r="P652" s="318">
        <v>43531</v>
      </c>
      <c r="Q652" s="319">
        <v>0.54861111111111105</v>
      </c>
      <c r="R652" s="422" t="s">
        <v>2952</v>
      </c>
      <c r="S652" s="422" t="s">
        <v>2952</v>
      </c>
      <c r="T652" s="588">
        <v>128.1</v>
      </c>
      <c r="U652" s="588">
        <v>188.70000000000002</v>
      </c>
      <c r="V652" s="588">
        <v>60.600000000000023</v>
      </c>
      <c r="W652" s="588">
        <v>120</v>
      </c>
      <c r="X652" s="588">
        <v>505.00000000000023</v>
      </c>
      <c r="Y652" s="625"/>
      <c r="Z652" s="423"/>
      <c r="AA652" s="453">
        <v>127.3</v>
      </c>
      <c r="AB652" s="453">
        <v>188.9</v>
      </c>
      <c r="AC652" s="453">
        <v>61.600000000000009</v>
      </c>
      <c r="AD652" s="453">
        <v>122</v>
      </c>
      <c r="AE652" s="453">
        <v>504.91803278688531</v>
      </c>
      <c r="AF652" s="626"/>
      <c r="AG652" s="423"/>
      <c r="AH652" s="453">
        <v>128.1</v>
      </c>
      <c r="AI652" s="453">
        <v>191.3</v>
      </c>
      <c r="AJ652" s="453">
        <v>63.200000000000017</v>
      </c>
      <c r="AK652" s="453">
        <v>124</v>
      </c>
      <c r="AL652" s="322">
        <v>509.67741935483883</v>
      </c>
      <c r="AM652" s="454"/>
      <c r="AN652" s="322">
        <v>506.53181738057475</v>
      </c>
      <c r="AO652" s="322">
        <v>2.7244794899901237</v>
      </c>
      <c r="AP652" s="322">
        <v>0.53786936901204152</v>
      </c>
      <c r="AQ652" s="621">
        <v>3</v>
      </c>
      <c r="AR652" s="768"/>
      <c r="AS652" s="589"/>
      <c r="AT652" s="736" t="s">
        <v>178</v>
      </c>
      <c r="AU652" s="736" t="s">
        <v>178</v>
      </c>
      <c r="AV652" s="736" t="s">
        <v>178</v>
      </c>
      <c r="AW652" s="737" t="s">
        <v>2720</v>
      </c>
      <c r="AX652" s="737" t="s">
        <v>2720</v>
      </c>
      <c r="AY652" s="435"/>
      <c r="AZ652" s="738"/>
      <c r="BA652" s="736" t="s">
        <v>178</v>
      </c>
      <c r="BB652" s="736" t="s">
        <v>178</v>
      </c>
      <c r="BC652" s="736" t="s">
        <v>178</v>
      </c>
      <c r="BD652" s="737" t="s">
        <v>2720</v>
      </c>
      <c r="BE652" s="737" t="s">
        <v>2720</v>
      </c>
      <c r="BF652" s="321"/>
      <c r="BG652" s="769"/>
      <c r="BH652" s="865" t="s">
        <v>178</v>
      </c>
      <c r="BI652" s="427" t="s">
        <v>2952</v>
      </c>
      <c r="BJ652" s="459">
        <v>3.4931964704870522</v>
      </c>
      <c r="BK652" s="459"/>
      <c r="BL652" s="459">
        <v>0.16221326035526573</v>
      </c>
      <c r="BM652" s="459">
        <v>0.40578767595222076</v>
      </c>
      <c r="BN652" s="321" t="str">
        <f t="shared" si="495"/>
        <v xml:space="preserve">  </v>
      </c>
      <c r="BO652" s="609"/>
      <c r="BP652" s="440" t="s">
        <v>2952</v>
      </c>
      <c r="BQ652" s="509">
        <v>3.6963146167131769E-2</v>
      </c>
      <c r="BR652" s="509"/>
      <c r="BS652" s="509">
        <v>1.88554215849567E-3</v>
      </c>
      <c r="BT652" s="509">
        <v>7.692619008651775E-3</v>
      </c>
      <c r="BU652" s="321" t="str">
        <f t="shared" si="501"/>
        <v xml:space="preserve">  </v>
      </c>
      <c r="BV652" s="609"/>
      <c r="BW652" s="321">
        <f t="shared" si="500"/>
        <v>1.0581467855994382</v>
      </c>
      <c r="BX652" s="769"/>
      <c r="BY652" s="866" t="s">
        <v>1827</v>
      </c>
      <c r="BZ652" s="866" t="s">
        <v>1827</v>
      </c>
      <c r="CA652" s="866"/>
      <c r="CB652" s="866"/>
      <c r="CC652" s="866"/>
      <c r="CD652" s="867"/>
      <c r="CE652" s="868" t="s">
        <v>1827</v>
      </c>
      <c r="CF652" s="868" t="s">
        <v>1827</v>
      </c>
      <c r="CG652" s="866"/>
      <c r="CH652" s="866"/>
      <c r="CI652" s="320"/>
      <c r="CJ652" s="612"/>
      <c r="CK652" s="839">
        <v>1.061613845201151</v>
      </c>
      <c r="CL652" s="821"/>
      <c r="CM652" s="839">
        <v>0.15464046821459512</v>
      </c>
      <c r="CN652" s="839">
        <v>0.41891316385435895</v>
      </c>
      <c r="CO652" s="321" t="str">
        <f t="shared" si="502"/>
        <v xml:space="preserve">  </v>
      </c>
      <c r="CP652" s="612"/>
      <c r="CQ652" s="459">
        <v>0.53602797429828619</v>
      </c>
      <c r="CR652" s="583"/>
      <c r="CS652" s="459">
        <v>4.7350217191955528E-2</v>
      </c>
      <c r="CT652" s="459">
        <v>0.12928978442924588</v>
      </c>
      <c r="CU652" s="321" t="str">
        <f t="shared" si="490"/>
        <v xml:space="preserve">  </v>
      </c>
      <c r="CV652" s="609"/>
      <c r="CW652" s="769" t="e">
        <f t="shared" si="497"/>
        <v>#VALUE!</v>
      </c>
      <c r="CX652" s="459">
        <v>4.6626391012316066</v>
      </c>
      <c r="CY652" s="459"/>
      <c r="CZ652" s="459">
        <v>0.68992296611761739</v>
      </c>
      <c r="DA652" s="459">
        <v>0.23076923076923075</v>
      </c>
      <c r="DB652" s="583"/>
      <c r="DC652" s="589"/>
      <c r="DD652" s="459">
        <v>2.3764418644986907</v>
      </c>
      <c r="DE652" s="423"/>
      <c r="DF652" s="459">
        <v>0.23602627788234279</v>
      </c>
      <c r="DG652" s="459">
        <v>7.8947368421052627E-2</v>
      </c>
      <c r="DH652" s="423"/>
      <c r="DI652" s="612"/>
      <c r="DJ652" s="321" t="e">
        <f t="shared" si="499"/>
        <v>#VALUE!</v>
      </c>
      <c r="DK652" s="960" t="e">
        <f t="shared" si="498"/>
        <v>#VALUE!</v>
      </c>
      <c r="DL652" s="427"/>
    </row>
    <row r="653" spans="1:116" s="13" customFormat="1" ht="15" x14ac:dyDescent="0.25">
      <c r="A653" s="536" t="s">
        <v>3118</v>
      </c>
      <c r="B653" s="18" t="s">
        <v>1370</v>
      </c>
      <c r="C653" s="420" t="s">
        <v>584</v>
      </c>
      <c r="D653" s="451">
        <v>9</v>
      </c>
      <c r="E653" s="13" t="s">
        <v>2817</v>
      </c>
      <c r="F653" s="419">
        <v>1</v>
      </c>
      <c r="G653" s="420">
        <v>11451800</v>
      </c>
      <c r="H653" s="451" t="s">
        <v>3105</v>
      </c>
      <c r="K653" s="417" t="s">
        <v>1655</v>
      </c>
      <c r="L653" s="13" t="s">
        <v>1656</v>
      </c>
      <c r="N653" s="419"/>
      <c r="O653" s="13" t="s">
        <v>2815</v>
      </c>
      <c r="P653" s="117">
        <v>43551</v>
      </c>
      <c r="Q653" s="112">
        <v>0.61111111111111105</v>
      </c>
      <c r="R653" s="417" t="s">
        <v>3104</v>
      </c>
      <c r="S653" s="419" t="s">
        <v>3104</v>
      </c>
      <c r="T653" s="250">
        <v>128</v>
      </c>
      <c r="U653" s="250">
        <v>192.20000000000002</v>
      </c>
      <c r="V653" s="250">
        <v>64.200000000000017</v>
      </c>
      <c r="W653" s="250">
        <v>166</v>
      </c>
      <c r="X653" s="250">
        <v>386.74698795180728</v>
      </c>
      <c r="Y653" s="623"/>
      <c r="Z653" s="419"/>
      <c r="AA653" s="275">
        <v>127</v>
      </c>
      <c r="AB653" s="275">
        <v>186.5</v>
      </c>
      <c r="AC653" s="275">
        <v>59.5</v>
      </c>
      <c r="AD653" s="275">
        <v>154</v>
      </c>
      <c r="AE653" s="275">
        <v>386.36363636363637</v>
      </c>
      <c r="AF653" s="623"/>
      <c r="AG653" s="419"/>
      <c r="AH653" s="275">
        <v>126.8</v>
      </c>
      <c r="AI653" s="275">
        <v>184.10000000000002</v>
      </c>
      <c r="AJ653" s="275">
        <v>57.300000000000026</v>
      </c>
      <c r="AK653" s="275">
        <v>158</v>
      </c>
      <c r="AL653" s="33">
        <v>362.65822784810143</v>
      </c>
      <c r="AM653" s="623"/>
      <c r="AN653" s="33">
        <v>378.58961738784836</v>
      </c>
      <c r="AO653" s="33">
        <v>13.798319430655559</v>
      </c>
      <c r="AP653" s="33">
        <v>3.6446639836189143</v>
      </c>
      <c r="AQ653" s="6">
        <v>3</v>
      </c>
      <c r="AR653" s="623"/>
      <c r="AS653" s="519"/>
      <c r="AT653" s="662" t="s">
        <v>178</v>
      </c>
      <c r="AU653" s="662" t="s">
        <v>178</v>
      </c>
      <c r="AV653" s="662" t="s">
        <v>178</v>
      </c>
      <c r="AW653" s="661" t="s">
        <v>2720</v>
      </c>
      <c r="AX653" s="661" t="s">
        <v>2720</v>
      </c>
      <c r="AY653" s="10"/>
      <c r="AZ653" s="334"/>
      <c r="BA653" s="662" t="s">
        <v>178</v>
      </c>
      <c r="BB653" s="662" t="s">
        <v>178</v>
      </c>
      <c r="BC653" s="662" t="s">
        <v>178</v>
      </c>
      <c r="BD653" s="661" t="s">
        <v>2720</v>
      </c>
      <c r="BE653" s="661" t="s">
        <v>2720</v>
      </c>
      <c r="BF653" s="31"/>
      <c r="BG653" s="336"/>
      <c r="BH653" s="852" t="s">
        <v>178</v>
      </c>
      <c r="BI653" s="67" t="s">
        <v>3104</v>
      </c>
      <c r="BJ653" s="227">
        <v>2.4374313068863396</v>
      </c>
      <c r="BK653" s="227">
        <v>0</v>
      </c>
      <c r="BL653" s="227">
        <v>0.16221326035526573</v>
      </c>
      <c r="BM653" s="227">
        <v>0.40578767595222076</v>
      </c>
      <c r="BN653" s="31" t="str">
        <f t="shared" si="495"/>
        <v xml:space="preserve">  </v>
      </c>
      <c r="BO653" s="521"/>
      <c r="BP653" s="417" t="s">
        <v>3104</v>
      </c>
      <c r="BQ653" s="716">
        <v>3.372579031562925E-2</v>
      </c>
      <c r="BR653" s="733"/>
      <c r="BS653" s="715">
        <v>1.88554215849567E-3</v>
      </c>
      <c r="BT653" s="715">
        <v>7.692619008651775E-3</v>
      </c>
      <c r="BU653" s="237"/>
      <c r="BV653" s="521"/>
      <c r="BW653" s="31">
        <f t="shared" si="500"/>
        <v>1.3836611608436162</v>
      </c>
      <c r="BX653" s="624"/>
      <c r="BY653" s="441" t="s">
        <v>1827</v>
      </c>
      <c r="BZ653" s="441" t="s">
        <v>1827</v>
      </c>
      <c r="CA653" s="441"/>
      <c r="CB653" s="441"/>
      <c r="CC653" s="441"/>
      <c r="CD653" s="818"/>
      <c r="CE653" s="441" t="s">
        <v>1827</v>
      </c>
      <c r="CF653" s="441" t="s">
        <v>1827</v>
      </c>
      <c r="CG653" s="441"/>
      <c r="CH653" s="441"/>
      <c r="CI653" s="237"/>
      <c r="CJ653" s="611"/>
      <c r="CK653" s="60">
        <v>0.89641798004662698</v>
      </c>
      <c r="CL653" s="419"/>
      <c r="CM653" s="227">
        <v>0.13564218124333507</v>
      </c>
      <c r="CN653" s="227">
        <v>0.36970123696398205</v>
      </c>
      <c r="CO653" s="31" t="str">
        <f t="shared" si="502"/>
        <v xml:space="preserve">  </v>
      </c>
      <c r="CP653" s="611"/>
      <c r="CQ653" s="479">
        <v>0.3463433104725604</v>
      </c>
      <c r="CR653" s="479"/>
      <c r="CS653" s="479">
        <v>2.8438616408403773E-2</v>
      </c>
      <c r="CT653" s="479">
        <v>7.7511225249834864E-2</v>
      </c>
      <c r="CU653" s="31" t="str">
        <f t="shared" si="490"/>
        <v xml:space="preserve">  </v>
      </c>
      <c r="CV653" s="521"/>
      <c r="CW653" s="336" t="e">
        <f t="shared" si="497"/>
        <v>#VALUE!</v>
      </c>
      <c r="CX653" s="227">
        <v>3.3190842943254832</v>
      </c>
      <c r="CY653" s="227"/>
      <c r="CZ653" s="227">
        <v>0.76100593838428121</v>
      </c>
      <c r="DA653" s="227">
        <v>0.25454545454545457</v>
      </c>
      <c r="DB653" s="464"/>
      <c r="DC653" s="519"/>
      <c r="DD653" s="227">
        <v>1.203693228258546</v>
      </c>
      <c r="DE653" s="938"/>
      <c r="DF653" s="227">
        <v>0.1640099005138537</v>
      </c>
      <c r="DG653" s="227">
        <v>5.4858934169278999E-2</v>
      </c>
      <c r="DH653" s="464"/>
      <c r="DI653" s="519"/>
      <c r="DJ653" s="31" t="e">
        <f t="shared" ref="DJ653:DJ666" si="503">CX653/BY653*100</f>
        <v>#VALUE!</v>
      </c>
      <c r="DK653" s="550" t="e">
        <f t="shared" ref="DK653:DK666" si="504">100*DD653/CE653</f>
        <v>#VALUE!</v>
      </c>
      <c r="DL653" s="67"/>
    </row>
    <row r="654" spans="1:116" s="13" customFormat="1" ht="15" x14ac:dyDescent="0.25">
      <c r="A654" s="536" t="s">
        <v>3119</v>
      </c>
      <c r="B654" s="18" t="s">
        <v>1370</v>
      </c>
      <c r="C654" s="420" t="s">
        <v>585</v>
      </c>
      <c r="D654" s="451">
        <v>7</v>
      </c>
      <c r="E654" s="13" t="s">
        <v>2817</v>
      </c>
      <c r="F654" s="419">
        <v>4</v>
      </c>
      <c r="G654" s="420">
        <v>11451800</v>
      </c>
      <c r="H654" s="451" t="s">
        <v>3107</v>
      </c>
      <c r="K654" s="417" t="s">
        <v>1655</v>
      </c>
      <c r="L654" s="13" t="s">
        <v>1656</v>
      </c>
      <c r="N654" s="419"/>
      <c r="O654" s="13" t="s">
        <v>40</v>
      </c>
      <c r="P654" s="117">
        <v>43551</v>
      </c>
      <c r="Q654" s="112">
        <v>0.6118055555555556</v>
      </c>
      <c r="R654" s="417" t="s">
        <v>3106</v>
      </c>
      <c r="S654" s="419" t="s">
        <v>3106</v>
      </c>
      <c r="T654" s="250">
        <v>125.5</v>
      </c>
      <c r="U654" s="250">
        <v>181.9</v>
      </c>
      <c r="V654" s="250">
        <v>56.400000000000006</v>
      </c>
      <c r="W654" s="250">
        <v>164</v>
      </c>
      <c r="X654" s="250">
        <v>343.90243902439028</v>
      </c>
      <c r="Y654" s="623"/>
      <c r="Z654" s="419"/>
      <c r="AA654" s="275">
        <v>127.8</v>
      </c>
      <c r="AB654" s="275">
        <v>176.1</v>
      </c>
      <c r="AC654" s="275">
        <v>48.3</v>
      </c>
      <c r="AD654" s="275">
        <v>148</v>
      </c>
      <c r="AE654" s="275">
        <v>326.35135135135135</v>
      </c>
      <c r="AF654" s="623"/>
      <c r="AG654" s="419"/>
      <c r="AH654" s="275">
        <v>129.30000000000001</v>
      </c>
      <c r="AI654" s="275">
        <v>194.6</v>
      </c>
      <c r="AJ654" s="275">
        <v>65.299999999999983</v>
      </c>
      <c r="AK654" s="275">
        <v>172</v>
      </c>
      <c r="AL654" s="33">
        <v>379.65116279069758</v>
      </c>
      <c r="AM654" s="623"/>
      <c r="AN654" s="33">
        <v>349.96831772214637</v>
      </c>
      <c r="AO654" s="33">
        <v>27.162725160583289</v>
      </c>
      <c r="AP654" s="33">
        <v>7.7614811927486667</v>
      </c>
      <c r="AQ654" s="6">
        <v>3</v>
      </c>
      <c r="AR654" s="623"/>
      <c r="AS654" s="519"/>
      <c r="AT654" s="662" t="s">
        <v>178</v>
      </c>
      <c r="AU654" s="662" t="s">
        <v>178</v>
      </c>
      <c r="AV654" s="662" t="s">
        <v>178</v>
      </c>
      <c r="AW654" s="661" t="s">
        <v>2720</v>
      </c>
      <c r="AX654" s="661" t="s">
        <v>2720</v>
      </c>
      <c r="AY654" s="10"/>
      <c r="AZ654" s="334"/>
      <c r="BA654" s="662" t="s">
        <v>178</v>
      </c>
      <c r="BB654" s="662" t="s">
        <v>178</v>
      </c>
      <c r="BC654" s="662" t="s">
        <v>178</v>
      </c>
      <c r="BD654" s="661" t="s">
        <v>2720</v>
      </c>
      <c r="BE654" s="661" t="s">
        <v>2720</v>
      </c>
      <c r="BF654" s="31"/>
      <c r="BG654" s="336"/>
      <c r="BH654" s="852" t="s">
        <v>178</v>
      </c>
      <c r="BI654" s="67" t="s">
        <v>3106</v>
      </c>
      <c r="BJ654" s="227">
        <v>2.2491961554988906</v>
      </c>
      <c r="BK654" s="227"/>
      <c r="BL654" s="227">
        <v>0.16221326035526573</v>
      </c>
      <c r="BM654" s="227">
        <v>0.40578767595222076</v>
      </c>
      <c r="BN654" s="31" t="str">
        <f t="shared" si="495"/>
        <v xml:space="preserve">  </v>
      </c>
      <c r="BO654" s="521"/>
      <c r="BP654" s="417" t="s">
        <v>3106</v>
      </c>
      <c r="BQ654" s="716">
        <v>3.1374261122112376E-2</v>
      </c>
      <c r="BR654" s="716"/>
      <c r="BS654" s="715">
        <v>1.88554215849567E-3</v>
      </c>
      <c r="BT654" s="715">
        <v>7.692619008651775E-3</v>
      </c>
      <c r="BU654" s="31"/>
      <c r="BV654" s="521"/>
      <c r="BW654" s="31">
        <f t="shared" si="500"/>
        <v>1.3949099568487082</v>
      </c>
      <c r="BX654" s="624"/>
      <c r="BY654" s="441" t="s">
        <v>1827</v>
      </c>
      <c r="BZ654" s="441" t="s">
        <v>1827</v>
      </c>
      <c r="CA654" s="441"/>
      <c r="CB654" s="441"/>
      <c r="CC654" s="441"/>
      <c r="CD654" s="818"/>
      <c r="CE654" s="441" t="s">
        <v>1827</v>
      </c>
      <c r="CF654" s="441" t="s">
        <v>1827</v>
      </c>
      <c r="CG654" s="441"/>
      <c r="CH654" s="441"/>
      <c r="CI654" s="237"/>
      <c r="CJ654" s="611"/>
      <c r="CK654" s="60">
        <v>1.0390430143063023</v>
      </c>
      <c r="CL654" s="419"/>
      <c r="CM654" s="227">
        <v>0.13564218124333507</v>
      </c>
      <c r="CN654" s="227">
        <v>0.36970123696398205</v>
      </c>
      <c r="CO654" s="31" t="str">
        <f t="shared" si="502"/>
        <v xml:space="preserve">  </v>
      </c>
      <c r="CP654" s="611"/>
      <c r="CQ654" s="227">
        <v>0.3390930918310433</v>
      </c>
      <c r="CR654" s="464"/>
      <c r="CS654" s="479">
        <v>2.8438616408403773E-2</v>
      </c>
      <c r="CT654" s="479">
        <v>7.7511225249834864E-2</v>
      </c>
      <c r="CU654" s="31" t="str">
        <f t="shared" si="490"/>
        <v xml:space="preserve">  </v>
      </c>
      <c r="CV654" s="611"/>
      <c r="CW654" s="336" t="e">
        <f t="shared" si="497"/>
        <v>#VALUE!</v>
      </c>
      <c r="CX654" s="227">
        <v>3.0764803610700593</v>
      </c>
      <c r="CY654" s="227"/>
      <c r="CZ654" s="227">
        <v>0.76100593838428121</v>
      </c>
      <c r="DA654" s="227">
        <v>0.25454545454545457</v>
      </c>
      <c r="DB654" s="464"/>
      <c r="DC654" s="519"/>
      <c r="DD654" s="227">
        <v>1.1679893463829931</v>
      </c>
      <c r="DE654" s="938"/>
      <c r="DF654" s="227">
        <v>0.1640099005138537</v>
      </c>
      <c r="DG654" s="227">
        <v>5.4858934169278999E-2</v>
      </c>
      <c r="DH654" s="464"/>
      <c r="DI654" s="519"/>
      <c r="DJ654" s="31" t="e">
        <f t="shared" si="503"/>
        <v>#VALUE!</v>
      </c>
      <c r="DK654" s="550" t="e">
        <f t="shared" si="504"/>
        <v>#VALUE!</v>
      </c>
      <c r="DL654" s="67"/>
    </row>
    <row r="655" spans="1:116" s="13" customFormat="1" ht="15" x14ac:dyDescent="0.25">
      <c r="A655" s="536" t="s">
        <v>3120</v>
      </c>
      <c r="B655" s="18" t="s">
        <v>1371</v>
      </c>
      <c r="C655" s="420" t="s">
        <v>584</v>
      </c>
      <c r="D655" s="451">
        <v>9</v>
      </c>
      <c r="E655" s="13" t="s">
        <v>2817</v>
      </c>
      <c r="F655" s="419">
        <v>1</v>
      </c>
      <c r="G655" s="420">
        <v>11452500</v>
      </c>
      <c r="H655" s="451" t="s">
        <v>3109</v>
      </c>
      <c r="K655" s="417" t="s">
        <v>1737</v>
      </c>
      <c r="L655" s="13" t="s">
        <v>1737</v>
      </c>
      <c r="N655" s="419"/>
      <c r="O655" s="13" t="s">
        <v>2815</v>
      </c>
      <c r="P655" s="117">
        <v>43552</v>
      </c>
      <c r="Q655" s="112">
        <v>0.4236111111111111</v>
      </c>
      <c r="R655" s="417" t="s">
        <v>3108</v>
      </c>
      <c r="S655" s="419" t="s">
        <v>3108</v>
      </c>
      <c r="T655" s="250">
        <v>127.7</v>
      </c>
      <c r="U655" s="250">
        <v>173.2</v>
      </c>
      <c r="V655" s="250">
        <v>45.499999999999986</v>
      </c>
      <c r="W655" s="250">
        <v>66</v>
      </c>
      <c r="X655" s="250">
        <v>689.39393939393915</v>
      </c>
      <c r="Y655" s="623"/>
      <c r="Z655" s="419"/>
      <c r="AA655" s="275">
        <v>125.4</v>
      </c>
      <c r="AB655" s="275">
        <v>165.9</v>
      </c>
      <c r="AC655" s="275">
        <v>40.5</v>
      </c>
      <c r="AD655" s="275">
        <v>62</v>
      </c>
      <c r="AE655" s="275">
        <v>653.22580645161293</v>
      </c>
      <c r="AF655" s="623"/>
      <c r="AG655" s="419"/>
      <c r="AH655" s="275">
        <v>129.80000000000001</v>
      </c>
      <c r="AI655" s="275">
        <v>180.4</v>
      </c>
      <c r="AJ655" s="275">
        <v>50.599999999999994</v>
      </c>
      <c r="AK655" s="275">
        <v>66</v>
      </c>
      <c r="AL655" s="33">
        <v>766.66666666666652</v>
      </c>
      <c r="AM655" s="623"/>
      <c r="AN655" s="33">
        <v>703.0954708374062</v>
      </c>
      <c r="AO655" s="33">
        <v>57.948305967517889</v>
      </c>
      <c r="AP655" s="33">
        <v>8.2418829833308198</v>
      </c>
      <c r="AQ655" s="6">
        <v>3</v>
      </c>
      <c r="AR655" s="623"/>
      <c r="AS655" s="519"/>
      <c r="AT655" s="662" t="s">
        <v>178</v>
      </c>
      <c r="AU655" s="662" t="s">
        <v>178</v>
      </c>
      <c r="AV655" s="662" t="s">
        <v>178</v>
      </c>
      <c r="AW655" s="661" t="s">
        <v>2720</v>
      </c>
      <c r="AX655" s="661" t="s">
        <v>2720</v>
      </c>
      <c r="AY655" s="10"/>
      <c r="AZ655" s="334"/>
      <c r="BA655" s="662" t="s">
        <v>178</v>
      </c>
      <c r="BB655" s="662" t="s">
        <v>178</v>
      </c>
      <c r="BC655" s="662" t="s">
        <v>178</v>
      </c>
      <c r="BD655" s="661" t="s">
        <v>2720</v>
      </c>
      <c r="BE655" s="661" t="s">
        <v>2720</v>
      </c>
      <c r="BF655" s="31"/>
      <c r="BG655" s="336"/>
      <c r="BH655" s="852" t="s">
        <v>178</v>
      </c>
      <c r="BI655" s="67" t="s">
        <v>3108</v>
      </c>
      <c r="BJ655" s="227">
        <v>4.4349426369739549</v>
      </c>
      <c r="BK655" s="227"/>
      <c r="BL655" s="227">
        <v>0.16221326035526573</v>
      </c>
      <c r="BM655" s="227">
        <v>0.40578767595222076</v>
      </c>
      <c r="BN655" s="31" t="str">
        <f t="shared" si="495"/>
        <v xml:space="preserve">  </v>
      </c>
      <c r="BO655" s="521"/>
      <c r="BP655" s="417" t="s">
        <v>3108</v>
      </c>
      <c r="BQ655" s="716">
        <v>5.3124618440026861E-2</v>
      </c>
      <c r="BR655" s="716"/>
      <c r="BS655" s="715">
        <v>1.88554215849567E-3</v>
      </c>
      <c r="BT655" s="715">
        <v>7.692619008651775E-3</v>
      </c>
      <c r="BU655" s="31"/>
      <c r="BV655" s="521"/>
      <c r="BW655" s="31">
        <f t="shared" si="500"/>
        <v>1.1978648381408332</v>
      </c>
      <c r="BX655" s="624"/>
      <c r="BY655" s="441" t="s">
        <v>1827</v>
      </c>
      <c r="BZ655" s="441" t="s">
        <v>1827</v>
      </c>
      <c r="CA655" s="441"/>
      <c r="CB655" s="441"/>
      <c r="CC655" s="441"/>
      <c r="CD655" s="818"/>
      <c r="CE655" s="441" t="s">
        <v>1827</v>
      </c>
      <c r="CF655" s="441" t="s">
        <v>1827</v>
      </c>
      <c r="CG655" s="441"/>
      <c r="CH655" s="441"/>
      <c r="CI655" s="237"/>
      <c r="CJ655" s="611"/>
      <c r="CK655" s="60">
        <v>1.0606617609259112</v>
      </c>
      <c r="CL655" s="419"/>
      <c r="CM655" s="227">
        <v>0.13564218124333507</v>
      </c>
      <c r="CN655" s="227">
        <v>0.36970123696398205</v>
      </c>
      <c r="CO655" s="31" t="str">
        <f t="shared" si="502"/>
        <v xml:space="preserve">  </v>
      </c>
      <c r="CP655" s="611"/>
      <c r="CQ655" s="227">
        <v>0.69285163415321582</v>
      </c>
      <c r="CR655" s="464"/>
      <c r="CS655" s="479">
        <v>2.8438616408403773E-2</v>
      </c>
      <c r="CT655" s="479">
        <v>7.7511225249834864E-2</v>
      </c>
      <c r="CU655" s="31" t="str">
        <f t="shared" si="490"/>
        <v xml:space="preserve">  </v>
      </c>
      <c r="CV655" s="611"/>
      <c r="CW655" s="336" t="e">
        <f t="shared" si="497"/>
        <v>#VALUE!</v>
      </c>
      <c r="CX655" s="227">
        <v>6.0864662467744592</v>
      </c>
      <c r="CY655" s="227"/>
      <c r="CZ655" s="227">
        <v>0.76100593838428121</v>
      </c>
      <c r="DA655" s="227">
        <v>0.25454545454545457</v>
      </c>
      <c r="DB655" s="464"/>
      <c r="DC655" s="519"/>
      <c r="DD655" s="227">
        <v>4.6662907891937522</v>
      </c>
      <c r="DE655" s="938"/>
      <c r="DF655" s="227">
        <v>0.1640099005138537</v>
      </c>
      <c r="DG655" s="227">
        <v>5.4858934169278999E-2</v>
      </c>
      <c r="DH655" s="464"/>
      <c r="DI655" s="519"/>
      <c r="DJ655" s="31" t="e">
        <f t="shared" si="503"/>
        <v>#VALUE!</v>
      </c>
      <c r="DK655" s="550" t="e">
        <f t="shared" si="504"/>
        <v>#VALUE!</v>
      </c>
      <c r="DL655" s="67"/>
    </row>
    <row r="656" spans="1:116" s="13" customFormat="1" ht="15" x14ac:dyDescent="0.25">
      <c r="A656" s="536" t="s">
        <v>3121</v>
      </c>
      <c r="B656" s="18" t="s">
        <v>1371</v>
      </c>
      <c r="C656" s="420" t="s">
        <v>585</v>
      </c>
      <c r="D656" s="451">
        <v>7</v>
      </c>
      <c r="E656" s="13" t="s">
        <v>2817</v>
      </c>
      <c r="F656" s="419">
        <v>4</v>
      </c>
      <c r="G656" s="420">
        <v>11452500</v>
      </c>
      <c r="H656" s="451" t="s">
        <v>3111</v>
      </c>
      <c r="K656" s="417" t="s">
        <v>1737</v>
      </c>
      <c r="L656" s="13" t="s">
        <v>1737</v>
      </c>
      <c r="N656" s="419"/>
      <c r="O656" s="13" t="s">
        <v>40</v>
      </c>
      <c r="P656" s="117">
        <v>43552</v>
      </c>
      <c r="Q656" s="112">
        <v>0.42430555555555555</v>
      </c>
      <c r="R656" s="417" t="s">
        <v>3110</v>
      </c>
      <c r="S656" s="419" t="s">
        <v>3110</v>
      </c>
      <c r="T656" s="250">
        <v>125.5</v>
      </c>
      <c r="U656" s="250">
        <v>171.3</v>
      </c>
      <c r="V656" s="250">
        <v>45.800000000000011</v>
      </c>
      <c r="W656" s="250">
        <v>58</v>
      </c>
      <c r="X656" s="250">
        <v>789.65517241379325</v>
      </c>
      <c r="Y656" s="623"/>
      <c r="Z656" s="419"/>
      <c r="AA656" s="275">
        <v>128.19999999999999</v>
      </c>
      <c r="AB656" s="275">
        <v>181.7</v>
      </c>
      <c r="AC656" s="275">
        <v>53.5</v>
      </c>
      <c r="AD656" s="275">
        <v>66</v>
      </c>
      <c r="AE656" s="275">
        <v>810.60606060606062</v>
      </c>
      <c r="AF656" s="623"/>
      <c r="AG656" s="419"/>
      <c r="AH656" s="275">
        <v>126.9</v>
      </c>
      <c r="AI656" s="275">
        <v>170.8</v>
      </c>
      <c r="AJ656" s="275">
        <v>43.900000000000006</v>
      </c>
      <c r="AK656" s="275">
        <v>64</v>
      </c>
      <c r="AL656" s="33">
        <v>685.93750000000011</v>
      </c>
      <c r="AM656" s="623"/>
      <c r="AN656" s="33">
        <v>762.06624433995137</v>
      </c>
      <c r="AO656" s="33">
        <v>66.756454482652558</v>
      </c>
      <c r="AP656" s="33">
        <v>8.7599280218050257</v>
      </c>
      <c r="AQ656" s="6">
        <v>3</v>
      </c>
      <c r="AR656" s="623"/>
      <c r="AS656" s="519"/>
      <c r="AT656" s="662" t="s">
        <v>178</v>
      </c>
      <c r="AU656" s="662" t="s">
        <v>178</v>
      </c>
      <c r="AV656" s="662" t="s">
        <v>178</v>
      </c>
      <c r="AW656" s="661" t="s">
        <v>2720</v>
      </c>
      <c r="AX656" s="661" t="s">
        <v>2720</v>
      </c>
      <c r="AY656" s="10"/>
      <c r="AZ656" s="334"/>
      <c r="BA656" s="662" t="s">
        <v>178</v>
      </c>
      <c r="BB656" s="662" t="s">
        <v>178</v>
      </c>
      <c r="BC656" s="662" t="s">
        <v>178</v>
      </c>
      <c r="BD656" s="661" t="s">
        <v>2720</v>
      </c>
      <c r="BE656" s="661" t="s">
        <v>2720</v>
      </c>
      <c r="BF656" s="31"/>
      <c r="BG656" s="336"/>
      <c r="BH656" s="852" t="s">
        <v>178</v>
      </c>
      <c r="BI656" s="67" t="s">
        <v>3110</v>
      </c>
      <c r="BJ656" s="227">
        <v>4.1579584703601604</v>
      </c>
      <c r="BK656" s="227"/>
      <c r="BL656" s="227">
        <v>0.16221326035526573</v>
      </c>
      <c r="BM656" s="227">
        <v>0.40578767595222076</v>
      </c>
      <c r="BN656" s="31" t="str">
        <f t="shared" si="495"/>
        <v xml:space="preserve">  </v>
      </c>
      <c r="BO656" s="521"/>
      <c r="BP656" s="417" t="s">
        <v>3110</v>
      </c>
      <c r="BQ656" s="716">
        <v>4.485403122079757E-2</v>
      </c>
      <c r="BR656" s="716"/>
      <c r="BS656" s="715">
        <v>1.88554215849567E-3</v>
      </c>
      <c r="BT656" s="715">
        <v>7.692619008651775E-3</v>
      </c>
      <c r="BU656" s="31"/>
      <c r="BV656" s="521"/>
      <c r="BW656" s="31">
        <f t="shared" si="500"/>
        <v>1.0787513040483143</v>
      </c>
      <c r="BX656" s="624"/>
      <c r="BY656" s="441" t="s">
        <v>1827</v>
      </c>
      <c r="BZ656" s="441" t="s">
        <v>1827</v>
      </c>
      <c r="CA656" s="441"/>
      <c r="CB656" s="441"/>
      <c r="CC656" s="441"/>
      <c r="CD656" s="818"/>
      <c r="CE656" s="441" t="s">
        <v>1827</v>
      </c>
      <c r="CF656" s="441" t="s">
        <v>1827</v>
      </c>
      <c r="CG656" s="441"/>
      <c r="CH656" s="441"/>
      <c r="CI656" s="237"/>
      <c r="CJ656" s="611"/>
      <c r="CK656" s="60">
        <v>1.0315972611709308</v>
      </c>
      <c r="CL656" s="419"/>
      <c r="CM656" s="227">
        <v>0.13564218124333507</v>
      </c>
      <c r="CN656" s="227">
        <v>0.36970123696398205</v>
      </c>
      <c r="CO656" s="31" t="str">
        <f t="shared" si="502"/>
        <v xml:space="preserve">  </v>
      </c>
      <c r="CP656" s="611"/>
      <c r="CQ656" s="227">
        <v>0.83621899200977001</v>
      </c>
      <c r="CR656" s="464"/>
      <c r="CS656" s="479">
        <v>2.8438616408403773E-2</v>
      </c>
      <c r="CT656" s="479">
        <v>7.7511225249834864E-2</v>
      </c>
      <c r="CU656" s="31" t="str">
        <f t="shared" ref="CU656:CU666" si="505">IF(CQ656&lt;CS656,"&lt;MDL",IF(CQ656&lt;CT656,"E, &lt;RL",IF(CQ656&gt;CT656,"  ",)))</f>
        <v xml:space="preserve">  </v>
      </c>
      <c r="CV656" s="611"/>
      <c r="CW656" s="336" t="e">
        <f t="shared" si="497"/>
        <v>#VALUE!</v>
      </c>
      <c r="CX656" s="227">
        <v>5.7357224422264359</v>
      </c>
      <c r="CY656" s="227"/>
      <c r="CZ656" s="227">
        <v>0.76100593838428121</v>
      </c>
      <c r="DA656" s="227">
        <v>0.25454545454545457</v>
      </c>
      <c r="DB656" s="464"/>
      <c r="DC656" s="519"/>
      <c r="DD656" s="227">
        <v>3.9343471127146965</v>
      </c>
      <c r="DE656" s="938"/>
      <c r="DF656" s="227">
        <v>0.1640099005138537</v>
      </c>
      <c r="DG656" s="227">
        <v>5.4858934169278999E-2</v>
      </c>
      <c r="DH656" s="464"/>
      <c r="DI656" s="519"/>
      <c r="DJ656" s="31" t="e">
        <f t="shared" si="503"/>
        <v>#VALUE!</v>
      </c>
      <c r="DK656" s="550" t="e">
        <f t="shared" si="504"/>
        <v>#VALUE!</v>
      </c>
      <c r="DL656" s="67"/>
    </row>
    <row r="657" spans="1:116" s="13" customFormat="1" ht="15" x14ac:dyDescent="0.25">
      <c r="A657" s="536" t="s">
        <v>3122</v>
      </c>
      <c r="B657" s="18" t="s">
        <v>1372</v>
      </c>
      <c r="C657" s="420" t="s">
        <v>584</v>
      </c>
      <c r="D657" s="451">
        <v>9</v>
      </c>
      <c r="E657" s="13" t="s">
        <v>2817</v>
      </c>
      <c r="F657" s="419">
        <v>1</v>
      </c>
      <c r="G657" s="420">
        <v>11452800</v>
      </c>
      <c r="H657" s="451" t="s">
        <v>3113</v>
      </c>
      <c r="K657" s="417" t="s">
        <v>1654</v>
      </c>
      <c r="L657" s="13" t="s">
        <v>1660</v>
      </c>
      <c r="N657" s="419"/>
      <c r="O657" s="13" t="s">
        <v>2815</v>
      </c>
      <c r="P657" s="117">
        <v>43552</v>
      </c>
      <c r="Q657" s="112">
        <v>0.5</v>
      </c>
      <c r="R657" s="417" t="s">
        <v>3112</v>
      </c>
      <c r="S657" s="419" t="s">
        <v>3112</v>
      </c>
      <c r="T657" s="250">
        <v>126.3</v>
      </c>
      <c r="U657" s="250">
        <v>142.30000000000001</v>
      </c>
      <c r="V657" s="250">
        <v>16.000000000000014</v>
      </c>
      <c r="W657" s="250">
        <v>386</v>
      </c>
      <c r="X657" s="250">
        <v>41.450777202072572</v>
      </c>
      <c r="Y657" s="623"/>
      <c r="Z657" s="419"/>
      <c r="AA657" s="275">
        <v>129.9</v>
      </c>
      <c r="AB657" s="275">
        <v>144.80000000000001</v>
      </c>
      <c r="AC657" s="275">
        <v>14.900000000000006</v>
      </c>
      <c r="AD657" s="275">
        <v>362</v>
      </c>
      <c r="AE657" s="275">
        <v>41.160220994475154</v>
      </c>
      <c r="AF657" s="623"/>
      <c r="AG657" s="419"/>
      <c r="AH657" s="275">
        <v>127.6</v>
      </c>
      <c r="AI657" s="275">
        <v>143.19999999999999</v>
      </c>
      <c r="AJ657" s="275">
        <v>15.599999999999994</v>
      </c>
      <c r="AK657" s="275">
        <v>364</v>
      </c>
      <c r="AL657" s="33">
        <v>42.85714285714284</v>
      </c>
      <c r="AM657" s="623"/>
      <c r="AN657" s="33">
        <v>41.822713684563524</v>
      </c>
      <c r="AO657" s="33">
        <v>0.90754532242511043</v>
      </c>
      <c r="AP657" s="33">
        <v>2.1699819128668332</v>
      </c>
      <c r="AQ657" s="6">
        <v>3</v>
      </c>
      <c r="AR657" s="623"/>
      <c r="AS657" s="519"/>
      <c r="AT657" s="662" t="s">
        <v>178</v>
      </c>
      <c r="AU657" s="662" t="s">
        <v>178</v>
      </c>
      <c r="AV657" s="662" t="s">
        <v>178</v>
      </c>
      <c r="AW657" s="661" t="s">
        <v>2720</v>
      </c>
      <c r="AX657" s="661" t="s">
        <v>2720</v>
      </c>
      <c r="AY657" s="10"/>
      <c r="AZ657" s="334"/>
      <c r="BA657" s="662" t="s">
        <v>178</v>
      </c>
      <c r="BB657" s="662" t="s">
        <v>178</v>
      </c>
      <c r="BC657" s="662" t="s">
        <v>178</v>
      </c>
      <c r="BD657" s="661" t="s">
        <v>2720</v>
      </c>
      <c r="BE657" s="661" t="s">
        <v>2720</v>
      </c>
      <c r="BF657" s="31"/>
      <c r="BG657" s="336"/>
      <c r="BH657" s="852" t="s">
        <v>178</v>
      </c>
      <c r="BI657" s="67" t="s">
        <v>3112</v>
      </c>
      <c r="BJ657" s="227">
        <v>1.635271906739135</v>
      </c>
      <c r="BK657" s="227"/>
      <c r="BL657" s="227">
        <v>0.16221326035526573</v>
      </c>
      <c r="BM657" s="227">
        <v>0.40578767595222076</v>
      </c>
      <c r="BN657" s="31" t="str">
        <f t="shared" si="495"/>
        <v xml:space="preserve">  </v>
      </c>
      <c r="BO657" s="521"/>
      <c r="BP657" s="417" t="s">
        <v>3112</v>
      </c>
      <c r="BQ657" s="716">
        <v>4.2084693117824756E-2</v>
      </c>
      <c r="BR657" s="716"/>
      <c r="BS657" s="715">
        <v>1.88554215849567E-3</v>
      </c>
      <c r="BT657" s="715">
        <v>7.692619008651775E-3</v>
      </c>
      <c r="BU657" s="31"/>
      <c r="BV657" s="521"/>
      <c r="BW657" s="31">
        <f t="shared" si="500"/>
        <v>2.573559353914729</v>
      </c>
      <c r="BX657" s="624"/>
      <c r="BY657" s="441" t="s">
        <v>1827</v>
      </c>
      <c r="BZ657" s="441" t="s">
        <v>1827</v>
      </c>
      <c r="CA657" s="441"/>
      <c r="CB657" s="441"/>
      <c r="CC657" s="441"/>
      <c r="CD657" s="818"/>
      <c r="CE657" s="441" t="s">
        <v>1827</v>
      </c>
      <c r="CF657" s="441" t="s">
        <v>1827</v>
      </c>
      <c r="CG657" s="441"/>
      <c r="CH657" s="441"/>
      <c r="CI657" s="237"/>
      <c r="CJ657" s="611"/>
      <c r="CK657" s="60">
        <v>3.1815706108180293</v>
      </c>
      <c r="CL657" s="419"/>
      <c r="CM657" s="227">
        <v>0.13564218124333507</v>
      </c>
      <c r="CN657" s="227">
        <v>0.36970123696398205</v>
      </c>
      <c r="CO657" s="31" t="str">
        <f t="shared" si="502"/>
        <v xml:space="preserve">  </v>
      </c>
      <c r="CP657" s="611"/>
      <c r="CQ657" s="227">
        <v>0.13095414945079731</v>
      </c>
      <c r="CR657" s="464"/>
      <c r="CS657" s="479">
        <v>2.8438616408403773E-2</v>
      </c>
      <c r="CT657" s="479">
        <v>7.7511225249834864E-2</v>
      </c>
      <c r="CU657" s="31" t="str">
        <f t="shared" si="505"/>
        <v xml:space="preserve">  </v>
      </c>
      <c r="CV657" s="611"/>
      <c r="CW657" s="336" t="e">
        <f t="shared" si="497"/>
        <v>#VALUE!</v>
      </c>
      <c r="CX657" s="227">
        <v>6.9903119544779564</v>
      </c>
      <c r="CY657" s="227"/>
      <c r="CZ657" s="227">
        <v>0.76100593838428121</v>
      </c>
      <c r="DA657" s="227">
        <v>0.25454545454545457</v>
      </c>
      <c r="DB657" s="464"/>
      <c r="DC657" s="519"/>
      <c r="DD657" s="227">
        <v>0.29958479804905519</v>
      </c>
      <c r="DE657" s="938"/>
      <c r="DF657" s="227">
        <v>0.1640099005138537</v>
      </c>
      <c r="DG657" s="227">
        <v>5.4858934169278999E-2</v>
      </c>
      <c r="DH657" s="464"/>
      <c r="DI657" s="519"/>
      <c r="DJ657" s="31" t="e">
        <f t="shared" si="503"/>
        <v>#VALUE!</v>
      </c>
      <c r="DK657" s="550" t="e">
        <f t="shared" si="504"/>
        <v>#VALUE!</v>
      </c>
      <c r="DL657" s="67"/>
    </row>
    <row r="658" spans="1:116" s="13" customFormat="1" ht="15" x14ac:dyDescent="0.25">
      <c r="A658" s="536" t="s">
        <v>3123</v>
      </c>
      <c r="B658" s="18" t="s">
        <v>1373</v>
      </c>
      <c r="C658" s="420" t="s">
        <v>584</v>
      </c>
      <c r="D658" s="451">
        <v>9</v>
      </c>
      <c r="E658" s="13" t="s">
        <v>2817</v>
      </c>
      <c r="F658" s="419">
        <v>1</v>
      </c>
      <c r="G658" s="420">
        <v>11452900</v>
      </c>
      <c r="H658" s="451" t="s">
        <v>3115</v>
      </c>
      <c r="K658" s="417" t="s">
        <v>1088</v>
      </c>
      <c r="L658" s="13" t="s">
        <v>729</v>
      </c>
      <c r="N658" s="419"/>
      <c r="O658" s="13" t="s">
        <v>2815</v>
      </c>
      <c r="P658" s="117">
        <v>43552</v>
      </c>
      <c r="Q658" s="112">
        <v>0.52083333333333337</v>
      </c>
      <c r="R658" s="417" t="s">
        <v>3114</v>
      </c>
      <c r="S658" s="419" t="s">
        <v>3114</v>
      </c>
      <c r="T658" s="250">
        <v>127.7</v>
      </c>
      <c r="U658" s="250">
        <v>152.69999999999999</v>
      </c>
      <c r="V658" s="250">
        <v>24.999999999999986</v>
      </c>
      <c r="W658" s="250">
        <v>124</v>
      </c>
      <c r="X658" s="250">
        <v>201.61290322580635</v>
      </c>
      <c r="Y658" s="623"/>
      <c r="Z658" s="419"/>
      <c r="AA658" s="275">
        <v>125.7</v>
      </c>
      <c r="AB658" s="275">
        <v>150.79999999999998</v>
      </c>
      <c r="AC658" s="275">
        <v>25.09999999999998</v>
      </c>
      <c r="AD658" s="275">
        <v>120</v>
      </c>
      <c r="AE658" s="275">
        <v>209.16666666666652</v>
      </c>
      <c r="AF658" s="623"/>
      <c r="AG658" s="419"/>
      <c r="AH658" s="275">
        <v>127.2</v>
      </c>
      <c r="AI658" s="275">
        <v>152.79999999999998</v>
      </c>
      <c r="AJ658" s="275">
        <v>25.59999999999998</v>
      </c>
      <c r="AK658" s="275">
        <v>124</v>
      </c>
      <c r="AL658" s="33">
        <v>206.45161290322565</v>
      </c>
      <c r="AM658" s="623"/>
      <c r="AN658" s="33">
        <v>205.74372759856615</v>
      </c>
      <c r="AO658" s="33">
        <v>3.8263117663794124</v>
      </c>
      <c r="AP658" s="33">
        <v>1.8597464967899602</v>
      </c>
      <c r="AQ658" s="6">
        <v>3</v>
      </c>
      <c r="AR658" s="623"/>
      <c r="AS658" s="519"/>
      <c r="AT658" s="662" t="s">
        <v>178</v>
      </c>
      <c r="AU658" s="662" t="s">
        <v>178</v>
      </c>
      <c r="AV658" s="662" t="s">
        <v>178</v>
      </c>
      <c r="AW658" s="661" t="s">
        <v>2720</v>
      </c>
      <c r="AX658" s="661" t="s">
        <v>2720</v>
      </c>
      <c r="AY658" s="10"/>
      <c r="AZ658" s="334"/>
      <c r="BA658" s="662" t="s">
        <v>178</v>
      </c>
      <c r="BB658" s="662" t="s">
        <v>178</v>
      </c>
      <c r="BC658" s="662" t="s">
        <v>178</v>
      </c>
      <c r="BD658" s="661" t="s">
        <v>2720</v>
      </c>
      <c r="BE658" s="661" t="s">
        <v>2720</v>
      </c>
      <c r="BF658" s="31"/>
      <c r="BG658" s="336"/>
      <c r="BH658" s="852" t="s">
        <v>178</v>
      </c>
      <c r="BI658" s="67" t="s">
        <v>3114</v>
      </c>
      <c r="BJ658" s="227">
        <v>2.1423659963859287</v>
      </c>
      <c r="BK658" s="227"/>
      <c r="BL658" s="227">
        <v>0.16221326035526573</v>
      </c>
      <c r="BM658" s="227">
        <v>0.40578767595222076</v>
      </c>
      <c r="BN658" s="31" t="str">
        <f t="shared" si="495"/>
        <v xml:space="preserve">  </v>
      </c>
      <c r="BO658" s="521"/>
      <c r="BP658" s="417" t="s">
        <v>3114</v>
      </c>
      <c r="BQ658" s="716">
        <v>4.1518014271037941E-2</v>
      </c>
      <c r="BR658" s="716"/>
      <c r="BS658" s="715">
        <v>1.88554215849567E-3</v>
      </c>
      <c r="BT658" s="715">
        <v>7.692619008651775E-3</v>
      </c>
      <c r="BU658" s="31"/>
      <c r="BV658" s="521"/>
      <c r="BW658" s="31">
        <f t="shared" si="500"/>
        <v>1.9379515144040231</v>
      </c>
      <c r="BX658" s="624"/>
      <c r="BY658" s="441" t="s">
        <v>1827</v>
      </c>
      <c r="BZ658" s="441" t="s">
        <v>1827</v>
      </c>
      <c r="CA658" s="441"/>
      <c r="CB658" s="441"/>
      <c r="CC658" s="441"/>
      <c r="CD658" s="818"/>
      <c r="CE658" s="441" t="s">
        <v>1827</v>
      </c>
      <c r="CF658" s="441" t="s">
        <v>1827</v>
      </c>
      <c r="CG658" s="441"/>
      <c r="CH658" s="441"/>
      <c r="CI658" s="237"/>
      <c r="CJ658" s="611"/>
      <c r="CK658" s="60">
        <v>1.4529585062929311</v>
      </c>
      <c r="CL658" s="419"/>
      <c r="CM658" s="227">
        <v>0.13564218124333507</v>
      </c>
      <c r="CN658" s="227">
        <v>0.36970123696398205</v>
      </c>
      <c r="CO658" s="31" t="str">
        <f t="shared" si="502"/>
        <v xml:space="preserve">  </v>
      </c>
      <c r="CP658" s="611"/>
      <c r="CQ658" s="227">
        <v>0.3039104875662712</v>
      </c>
      <c r="CR658" s="464"/>
      <c r="CS658" s="479">
        <v>2.8438616408403773E-2</v>
      </c>
      <c r="CT658" s="479">
        <v>7.7511225249834864E-2</v>
      </c>
      <c r="CU658" s="31" t="str">
        <f t="shared" si="505"/>
        <v xml:space="preserve">  </v>
      </c>
      <c r="CV658" s="611"/>
      <c r="CW658" s="336" t="e">
        <f t="shared" si="497"/>
        <v>#VALUE!</v>
      </c>
      <c r="CX658" s="227">
        <v>4.8231785167229297</v>
      </c>
      <c r="CY658" s="227"/>
      <c r="CZ658" s="227">
        <v>0.76100593838428121</v>
      </c>
      <c r="DA658" s="227">
        <v>0.25454545454545457</v>
      </c>
      <c r="DB658" s="464"/>
      <c r="DC658" s="519"/>
      <c r="DD658" s="227">
        <v>0.99575298409763624</v>
      </c>
      <c r="DE658" s="938"/>
      <c r="DF658" s="227">
        <v>0.1640099005138537</v>
      </c>
      <c r="DG658" s="227">
        <v>5.4858934169278999E-2</v>
      </c>
      <c r="DH658" s="464"/>
      <c r="DI658" s="519"/>
      <c r="DJ658" s="31" t="e">
        <f t="shared" si="503"/>
        <v>#VALUE!</v>
      </c>
      <c r="DK658" s="550" t="e">
        <f t="shared" si="504"/>
        <v>#VALUE!</v>
      </c>
      <c r="DL658" s="67"/>
    </row>
    <row r="659" spans="1:116" s="610" customFormat="1" ht="15" x14ac:dyDescent="0.25">
      <c r="A659" s="587" t="s">
        <v>3124</v>
      </c>
      <c r="B659" s="455" t="s">
        <v>1374</v>
      </c>
      <c r="C659" s="426" t="s">
        <v>584</v>
      </c>
      <c r="D659" s="452">
        <v>9</v>
      </c>
      <c r="E659" s="610" t="s">
        <v>2817</v>
      </c>
      <c r="F659" s="423">
        <v>1</v>
      </c>
      <c r="G659" s="426">
        <v>384115121402501</v>
      </c>
      <c r="H659" s="452" t="s">
        <v>3117</v>
      </c>
      <c r="K659" s="422" t="s">
        <v>1654</v>
      </c>
      <c r="L659" s="610" t="s">
        <v>1680</v>
      </c>
      <c r="N659" s="423"/>
      <c r="O659" s="610" t="s">
        <v>2815</v>
      </c>
      <c r="P659" s="318">
        <v>43552</v>
      </c>
      <c r="Q659" s="319">
        <v>0.52777777777777779</v>
      </c>
      <c r="R659" s="422" t="s">
        <v>3116</v>
      </c>
      <c r="S659" s="423" t="s">
        <v>3116</v>
      </c>
      <c r="T659" s="588">
        <v>129</v>
      </c>
      <c r="U659" s="588">
        <v>146</v>
      </c>
      <c r="V659" s="588">
        <v>17</v>
      </c>
      <c r="W659" s="588">
        <v>338</v>
      </c>
      <c r="X659" s="588">
        <v>50.295857988165679</v>
      </c>
      <c r="Y659" s="625"/>
      <c r="Z659" s="423"/>
      <c r="AA659" s="453">
        <v>129.4</v>
      </c>
      <c r="AB659" s="453">
        <v>145.9</v>
      </c>
      <c r="AC659" s="453">
        <v>16.5</v>
      </c>
      <c r="AD659" s="453">
        <v>320</v>
      </c>
      <c r="AE659" s="453">
        <v>51.5625</v>
      </c>
      <c r="AF659" s="625"/>
      <c r="AG659" s="423"/>
      <c r="AH659" s="453">
        <v>127.7</v>
      </c>
      <c r="AI659" s="453">
        <v>144.4</v>
      </c>
      <c r="AJ659" s="453">
        <v>16.700000000000003</v>
      </c>
      <c r="AK659" s="453">
        <v>328</v>
      </c>
      <c r="AL659" s="322">
        <v>50.91463414634147</v>
      </c>
      <c r="AM659" s="625"/>
      <c r="AN659" s="322">
        <v>50.924330711502385</v>
      </c>
      <c r="AO659" s="322">
        <v>0.63337667628976047</v>
      </c>
      <c r="AP659" s="322">
        <v>1.2437604332553327</v>
      </c>
      <c r="AQ659" s="621">
        <v>3</v>
      </c>
      <c r="AR659" s="625"/>
      <c r="AS659" s="589"/>
      <c r="AT659" s="736" t="s">
        <v>178</v>
      </c>
      <c r="AU659" s="736" t="s">
        <v>178</v>
      </c>
      <c r="AV659" s="736" t="s">
        <v>178</v>
      </c>
      <c r="AW659" s="737" t="s">
        <v>2720</v>
      </c>
      <c r="AX659" s="737" t="s">
        <v>2720</v>
      </c>
      <c r="AY659" s="435"/>
      <c r="AZ659" s="738"/>
      <c r="BA659" s="736" t="s">
        <v>178</v>
      </c>
      <c r="BB659" s="736" t="s">
        <v>178</v>
      </c>
      <c r="BC659" s="736" t="s">
        <v>178</v>
      </c>
      <c r="BD659" s="737" t="s">
        <v>2720</v>
      </c>
      <c r="BE659" s="737" t="s">
        <v>2720</v>
      </c>
      <c r="BF659" s="321"/>
      <c r="BG659" s="769"/>
      <c r="BH659" s="865" t="s">
        <v>178</v>
      </c>
      <c r="BI659" s="427" t="s">
        <v>3116</v>
      </c>
      <c r="BJ659" s="459">
        <v>1.9761754964176521</v>
      </c>
      <c r="BK659" s="459"/>
      <c r="BL659" s="459">
        <v>0.16221326035526573</v>
      </c>
      <c r="BM659" s="459">
        <v>0.40578767595222076</v>
      </c>
      <c r="BN659" s="321" t="str">
        <f t="shared" si="495"/>
        <v xml:space="preserve">  </v>
      </c>
      <c r="BO659" s="609"/>
      <c r="BP659" s="422" t="s">
        <v>3116</v>
      </c>
      <c r="BQ659" s="734">
        <v>0.12227901904198483</v>
      </c>
      <c r="BR659" s="734"/>
      <c r="BS659" s="509">
        <v>1.88554215849567E-3</v>
      </c>
      <c r="BT659" s="509">
        <v>7.692619008651775E-3</v>
      </c>
      <c r="BU659" s="321"/>
      <c r="BV659" s="609"/>
      <c r="BW659" s="321">
        <f t="shared" si="500"/>
        <v>6.187659915004935</v>
      </c>
      <c r="BX659" s="993"/>
      <c r="BY659" s="866" t="s">
        <v>1827</v>
      </c>
      <c r="BZ659" s="866" t="s">
        <v>1827</v>
      </c>
      <c r="CA659" s="866"/>
      <c r="CB659" s="866"/>
      <c r="CC659" s="866"/>
      <c r="CD659" s="867"/>
      <c r="CE659" s="866" t="s">
        <v>1827</v>
      </c>
      <c r="CF659" s="866" t="s">
        <v>1827</v>
      </c>
      <c r="CG659" s="866"/>
      <c r="CH659" s="866"/>
      <c r="CI659" s="320"/>
      <c r="CJ659" s="612"/>
      <c r="CK659" s="839">
        <v>6.12525145784487</v>
      </c>
      <c r="CL659" s="423"/>
      <c r="CM659" s="459">
        <v>0.13564218124333507</v>
      </c>
      <c r="CN659" s="459">
        <v>0.36970123696398205</v>
      </c>
      <c r="CO659" s="321" t="str">
        <f t="shared" si="502"/>
        <v xml:space="preserve">  </v>
      </c>
      <c r="CP659" s="612"/>
      <c r="CQ659" s="459">
        <v>0.31583327829512586</v>
      </c>
      <c r="CR659" s="583"/>
      <c r="CS659" s="485">
        <v>2.8438616408403773E-2</v>
      </c>
      <c r="CT659" s="485">
        <v>7.7511225249834864E-2</v>
      </c>
      <c r="CU659" s="321" t="str">
        <f t="shared" si="505"/>
        <v xml:space="preserve">  </v>
      </c>
      <c r="CV659" s="612"/>
      <c r="CW659" s="769" t="e">
        <f t="shared" si="497"/>
        <v>#VALUE!</v>
      </c>
      <c r="CX659" s="459">
        <v>6.2194409836729854</v>
      </c>
      <c r="CY659" s="459"/>
      <c r="CZ659" s="459">
        <v>0.76100593838428121</v>
      </c>
      <c r="DA659" s="459">
        <v>0.25454545454545457</v>
      </c>
      <c r="DB659" s="583"/>
      <c r="DC659" s="589"/>
      <c r="DD659" s="459">
        <v>0.31666056227847217</v>
      </c>
      <c r="DE659" s="440"/>
      <c r="DF659" s="459">
        <v>0.1640099005138537</v>
      </c>
      <c r="DG659" s="459">
        <v>5.4858934169278999E-2</v>
      </c>
      <c r="DH659" s="583"/>
      <c r="DI659" s="589"/>
      <c r="DJ659" s="321" t="e">
        <f t="shared" si="503"/>
        <v>#VALUE!</v>
      </c>
      <c r="DK659" s="960" t="e">
        <f t="shared" si="504"/>
        <v>#VALUE!</v>
      </c>
      <c r="DL659" s="427"/>
    </row>
    <row r="660" spans="1:116" s="13" customFormat="1" ht="15" x14ac:dyDescent="0.25">
      <c r="A660" s="997">
        <v>652</v>
      </c>
      <c r="B660" s="18" t="s">
        <v>1375</v>
      </c>
      <c r="C660" s="420" t="s">
        <v>584</v>
      </c>
      <c r="D660" s="451">
        <v>7</v>
      </c>
      <c r="E660" s="419">
        <v>1904238</v>
      </c>
      <c r="F660" s="419">
        <v>1</v>
      </c>
      <c r="G660" s="420">
        <v>11451800</v>
      </c>
      <c r="H660" s="451" t="s">
        <v>3134</v>
      </c>
      <c r="K660" s="417" t="s">
        <v>1655</v>
      </c>
      <c r="L660" s="13" t="s">
        <v>1656</v>
      </c>
      <c r="O660" s="345" t="s">
        <v>2815</v>
      </c>
      <c r="P660" s="101">
        <v>43570</v>
      </c>
      <c r="Q660" s="162">
        <v>0.60416666666666663</v>
      </c>
      <c r="R660" s="417" t="s">
        <v>3133</v>
      </c>
      <c r="S660" s="13" t="s">
        <v>3133</v>
      </c>
      <c r="T660" s="250">
        <v>127.6</v>
      </c>
      <c r="U660" s="250">
        <v>146.1</v>
      </c>
      <c r="V660" s="250">
        <v>18.5</v>
      </c>
      <c r="W660" s="250">
        <v>510</v>
      </c>
      <c r="X660" s="250">
        <v>36.274509803921568</v>
      </c>
      <c r="Y660" s="623"/>
      <c r="Z660" s="419"/>
      <c r="AA660" s="275">
        <v>127.6</v>
      </c>
      <c r="AB660" s="275">
        <v>145</v>
      </c>
      <c r="AC660" s="275">
        <v>17.400000000000006</v>
      </c>
      <c r="AD660" s="275">
        <v>492</v>
      </c>
      <c r="AE660" s="275">
        <v>35.365853658536601</v>
      </c>
      <c r="AF660" s="623"/>
      <c r="AG660" s="419"/>
      <c r="AH660" s="275">
        <v>128.1</v>
      </c>
      <c r="AI660" s="275">
        <v>145.1</v>
      </c>
      <c r="AJ660" s="275">
        <v>17</v>
      </c>
      <c r="AK660" s="275">
        <v>492</v>
      </c>
      <c r="AL660" s="33">
        <v>34.552845528455286</v>
      </c>
      <c r="AM660" s="623"/>
      <c r="AN660" s="33">
        <v>35.39773633030449</v>
      </c>
      <c r="AO660" s="33">
        <v>0.86127483878463729</v>
      </c>
      <c r="AP660" s="33">
        <v>2.4331353585661013</v>
      </c>
      <c r="AQ660" s="6">
        <v>3</v>
      </c>
      <c r="AR660" s="623"/>
      <c r="AS660" s="519"/>
      <c r="AT660" s="662" t="s">
        <v>178</v>
      </c>
      <c r="AU660" s="662" t="s">
        <v>178</v>
      </c>
      <c r="AV660" s="662" t="s">
        <v>178</v>
      </c>
      <c r="AW660" s="661" t="s">
        <v>2720</v>
      </c>
      <c r="AX660" s="661" t="s">
        <v>2720</v>
      </c>
      <c r="AY660" s="10"/>
      <c r="AZ660" s="334"/>
      <c r="BA660" s="662" t="s">
        <v>178</v>
      </c>
      <c r="BB660" s="662" t="s">
        <v>178</v>
      </c>
      <c r="BC660" s="662" t="s">
        <v>178</v>
      </c>
      <c r="BD660" s="661" t="s">
        <v>2720</v>
      </c>
      <c r="BE660" s="661" t="s">
        <v>2720</v>
      </c>
      <c r="BF660" s="31"/>
      <c r="BG660" s="336"/>
      <c r="BH660" s="852" t="s">
        <v>178</v>
      </c>
      <c r="BI660" s="67" t="s">
        <v>3133</v>
      </c>
      <c r="BJ660" s="227">
        <v>1.5107161248788257</v>
      </c>
      <c r="BK660" s="419"/>
      <c r="BL660" s="227">
        <v>0.16221326035526573</v>
      </c>
      <c r="BM660" s="227">
        <v>0.37999496481778333</v>
      </c>
      <c r="BN660" s="419"/>
      <c r="BO660" s="611"/>
      <c r="BP660" s="417" t="s">
        <v>3133</v>
      </c>
      <c r="BQ660" s="715">
        <v>5.1927130167983629E-2</v>
      </c>
      <c r="BR660" s="419"/>
      <c r="BS660" s="715">
        <v>1.8769486829546484E-3</v>
      </c>
      <c r="BT660" s="715">
        <v>7.5388914228794882E-3</v>
      </c>
      <c r="BU660" s="419"/>
      <c r="BV660" s="611"/>
      <c r="BW660" s="31">
        <f t="shared" si="500"/>
        <v>3.4372526587116883</v>
      </c>
      <c r="BX660" s="624"/>
      <c r="BY660" s="441" t="s">
        <v>1827</v>
      </c>
      <c r="BZ660" s="441" t="s">
        <v>1827</v>
      </c>
      <c r="CA660" s="441"/>
      <c r="CB660" s="441"/>
      <c r="CC660" s="441"/>
      <c r="CD660" s="818"/>
      <c r="CE660" s="441" t="s">
        <v>1827</v>
      </c>
      <c r="CF660" s="441" t="s">
        <v>1827</v>
      </c>
      <c r="CG660" s="441"/>
      <c r="CH660" s="441"/>
      <c r="CI660" s="237"/>
      <c r="CJ660" s="611"/>
      <c r="CK660" s="227">
        <v>3.2678827517699038</v>
      </c>
      <c r="CM660" s="227">
        <v>0.26264149486621768</v>
      </c>
      <c r="CN660" s="227">
        <v>0.70326416230125066</v>
      </c>
      <c r="CO660" s="31" t="str">
        <f t="shared" si="502"/>
        <v xml:space="preserve">  </v>
      </c>
      <c r="CP660" s="611"/>
      <c r="CQ660" s="227">
        <v>0.11557146317235024</v>
      </c>
      <c r="CR660" s="464"/>
      <c r="CS660" s="227">
        <v>1.0623521957293342E-2</v>
      </c>
      <c r="CT660" s="227">
        <v>2.8446161082773452E-2</v>
      </c>
      <c r="CU660" s="31" t="str">
        <f t="shared" si="505"/>
        <v xml:space="preserve">  </v>
      </c>
      <c r="CV660" s="611"/>
      <c r="CW660" s="336" t="e">
        <f t="shared" si="497"/>
        <v>#VALUE!</v>
      </c>
      <c r="CX660" s="227">
        <v>3.4351955921950794</v>
      </c>
      <c r="CY660" s="227"/>
      <c r="CZ660" s="227">
        <v>1.6197881815454898</v>
      </c>
      <c r="DA660" s="227">
        <v>0.54179566563467485</v>
      </c>
      <c r="DB660" s="464"/>
      <c r="DC660" s="519"/>
      <c r="DD660" s="227">
        <v>0.11869578265714706</v>
      </c>
      <c r="DE660" s="938"/>
      <c r="DF660" s="227">
        <v>6.3803851541365031E-2</v>
      </c>
      <c r="DG660" s="227">
        <v>2.1341463414634148E-2</v>
      </c>
      <c r="DH660" s="464"/>
      <c r="DI660" s="519"/>
      <c r="DJ660" s="31" t="e">
        <f t="shared" si="503"/>
        <v>#VALUE!</v>
      </c>
      <c r="DK660" s="550" t="e">
        <f t="shared" si="504"/>
        <v>#VALUE!</v>
      </c>
      <c r="DL660" s="67"/>
    </row>
    <row r="661" spans="1:116" s="13" customFormat="1" ht="15" x14ac:dyDescent="0.25">
      <c r="A661" s="997">
        <v>653</v>
      </c>
      <c r="B661" s="18" t="s">
        <v>1375</v>
      </c>
      <c r="C661" s="420" t="s">
        <v>585</v>
      </c>
      <c r="D661" s="451">
        <v>7</v>
      </c>
      <c r="E661" s="419">
        <v>1900216</v>
      </c>
      <c r="F661" s="419">
        <v>4</v>
      </c>
      <c r="G661" s="420">
        <v>11451800</v>
      </c>
      <c r="H661" s="451" t="s">
        <v>3136</v>
      </c>
      <c r="K661" s="417" t="s">
        <v>1655</v>
      </c>
      <c r="L661" s="13" t="s">
        <v>1656</v>
      </c>
      <c r="O661" s="345" t="s">
        <v>40</v>
      </c>
      <c r="P661" s="101">
        <v>43570</v>
      </c>
      <c r="Q661" s="162">
        <v>0.60486111111111118</v>
      </c>
      <c r="R661" s="417" t="s">
        <v>3135</v>
      </c>
      <c r="S661" s="13" t="s">
        <v>3135</v>
      </c>
      <c r="T661" s="250">
        <v>127.7</v>
      </c>
      <c r="U661" s="250">
        <v>145.1</v>
      </c>
      <c r="V661" s="250">
        <v>17.399999999999991</v>
      </c>
      <c r="W661" s="250">
        <v>500</v>
      </c>
      <c r="X661" s="250">
        <v>34.799999999999983</v>
      </c>
      <c r="Y661" s="623"/>
      <c r="Z661" s="419"/>
      <c r="AA661" s="275">
        <v>128.80000000000001</v>
      </c>
      <c r="AB661" s="275">
        <v>146.19999999999999</v>
      </c>
      <c r="AC661" s="275">
        <v>17.399999999999977</v>
      </c>
      <c r="AD661" s="275">
        <v>488</v>
      </c>
      <c r="AE661" s="275">
        <v>35.655737704917989</v>
      </c>
      <c r="AF661" s="623"/>
      <c r="AG661" s="419"/>
      <c r="AH661" s="275">
        <v>127.2</v>
      </c>
      <c r="AI661" s="275">
        <v>144.69999999999999</v>
      </c>
      <c r="AJ661" s="275">
        <v>17.499999999999986</v>
      </c>
      <c r="AK661" s="275">
        <v>486</v>
      </c>
      <c r="AL661" s="33">
        <v>36.008230452674866</v>
      </c>
      <c r="AM661" s="623"/>
      <c r="AN661" s="33">
        <v>35.487989385864275</v>
      </c>
      <c r="AO661" s="33">
        <v>0.62133713119509204</v>
      </c>
      <c r="AP661" s="33">
        <v>1.7508377959631201</v>
      </c>
      <c r="AQ661" s="6">
        <v>3</v>
      </c>
      <c r="AR661" s="623"/>
      <c r="AS661" s="519"/>
      <c r="AT661" s="662" t="s">
        <v>178</v>
      </c>
      <c r="AU661" s="662" t="s">
        <v>178</v>
      </c>
      <c r="AV661" s="662" t="s">
        <v>178</v>
      </c>
      <c r="AW661" s="661" t="s">
        <v>2720</v>
      </c>
      <c r="AX661" s="661" t="s">
        <v>2720</v>
      </c>
      <c r="AY661" s="10"/>
      <c r="AZ661" s="334"/>
      <c r="BA661" s="662" t="s">
        <v>178</v>
      </c>
      <c r="BB661" s="662" t="s">
        <v>178</v>
      </c>
      <c r="BC661" s="662" t="s">
        <v>178</v>
      </c>
      <c r="BD661" s="661" t="s">
        <v>2720</v>
      </c>
      <c r="BE661" s="661" t="s">
        <v>2720</v>
      </c>
      <c r="BF661" s="31"/>
      <c r="BG661" s="336"/>
      <c r="BH661" s="852" t="s">
        <v>178</v>
      </c>
      <c r="BI661" s="67" t="s">
        <v>3135</v>
      </c>
      <c r="BJ661" s="227">
        <v>1.3535284934322007</v>
      </c>
      <c r="BK661" s="419"/>
      <c r="BL661" s="227">
        <v>0.16221326035526573</v>
      </c>
      <c r="BM661" s="227">
        <v>0.37999496481778333</v>
      </c>
      <c r="BN661" s="419"/>
      <c r="BO661" s="611"/>
      <c r="BP661" s="417" t="s">
        <v>3135</v>
      </c>
      <c r="BQ661" s="715">
        <v>4.7981403852814242E-2</v>
      </c>
      <c r="BR661" s="419"/>
      <c r="BS661" s="715">
        <v>1.8769486829546484E-3</v>
      </c>
      <c r="BT661" s="715">
        <v>7.5388914228794882E-3</v>
      </c>
      <c r="BU661" s="419"/>
      <c r="BV661" s="611"/>
      <c r="BW661" s="31">
        <f t="shared" si="500"/>
        <v>3.5449127288887521</v>
      </c>
      <c r="BX661" s="624"/>
      <c r="BY661" s="441" t="s">
        <v>1827</v>
      </c>
      <c r="BZ661" s="441" t="s">
        <v>1827</v>
      </c>
      <c r="CA661" s="441"/>
      <c r="CB661" s="441"/>
      <c r="CC661" s="441"/>
      <c r="CD661" s="818"/>
      <c r="CE661" s="441" t="s">
        <v>1827</v>
      </c>
      <c r="CF661" s="441" t="s">
        <v>1827</v>
      </c>
      <c r="CG661" s="441"/>
      <c r="CH661" s="441"/>
      <c r="CI661" s="237"/>
      <c r="CJ661" s="611"/>
      <c r="CK661" s="227">
        <v>3.3911344846810785</v>
      </c>
      <c r="CM661" s="227">
        <v>0.26264149486621768</v>
      </c>
      <c r="CN661" s="227">
        <v>0.70326416230125066</v>
      </c>
      <c r="CO661" s="31" t="str">
        <f t="shared" si="502"/>
        <v xml:space="preserve">  </v>
      </c>
      <c r="CP661" s="611"/>
      <c r="CQ661" s="227">
        <v>0.1209134017078909</v>
      </c>
      <c r="CR661" s="464"/>
      <c r="CS661" s="227">
        <v>1.0623521957293342E-2</v>
      </c>
      <c r="CT661" s="227">
        <v>2.8446161082773452E-2</v>
      </c>
      <c r="CU661" s="31" t="str">
        <f t="shared" si="505"/>
        <v xml:space="preserve">  </v>
      </c>
      <c r="CV661" s="611"/>
      <c r="CW661" s="336" t="e">
        <f t="shared" si="497"/>
        <v>#VALUE!</v>
      </c>
      <c r="CX661" s="227">
        <v>3.9715369834855032</v>
      </c>
      <c r="CY661" s="227"/>
      <c r="CZ661" s="227">
        <v>1.6197881815454898</v>
      </c>
      <c r="DA661" s="227">
        <v>0.54179566563467485</v>
      </c>
      <c r="DB661" s="464"/>
      <c r="DC661" s="519"/>
      <c r="DD661" s="227">
        <v>0.14300801895266715</v>
      </c>
      <c r="DE661" s="938"/>
      <c r="DF661" s="227">
        <v>6.3803851541365031E-2</v>
      </c>
      <c r="DG661" s="227">
        <v>2.1341463414634148E-2</v>
      </c>
      <c r="DH661" s="464"/>
      <c r="DI661" s="519"/>
      <c r="DJ661" s="31" t="e">
        <f t="shared" si="503"/>
        <v>#VALUE!</v>
      </c>
      <c r="DK661" s="550" t="e">
        <f t="shared" si="504"/>
        <v>#VALUE!</v>
      </c>
      <c r="DL661" s="67"/>
    </row>
    <row r="662" spans="1:116" s="13" customFormat="1" ht="15" x14ac:dyDescent="0.25">
      <c r="A662" s="997">
        <v>654</v>
      </c>
      <c r="B662" s="18" t="s">
        <v>1376</v>
      </c>
      <c r="C662" s="420" t="s">
        <v>584</v>
      </c>
      <c r="D662" s="451">
        <v>9</v>
      </c>
      <c r="E662" s="419">
        <v>1904237</v>
      </c>
      <c r="F662" s="419">
        <v>1</v>
      </c>
      <c r="G662" s="420">
        <v>11452500</v>
      </c>
      <c r="H662" s="451" t="s">
        <v>3138</v>
      </c>
      <c r="K662" s="417" t="s">
        <v>1737</v>
      </c>
      <c r="L662" s="13" t="s">
        <v>1737</v>
      </c>
      <c r="O662" s="345" t="s">
        <v>2815</v>
      </c>
      <c r="P662" s="101">
        <v>43572</v>
      </c>
      <c r="Q662" s="162">
        <v>0.45833333333333331</v>
      </c>
      <c r="R662" s="417" t="s">
        <v>3137</v>
      </c>
      <c r="S662" s="13" t="s">
        <v>3137</v>
      </c>
      <c r="T662" s="250">
        <v>126.9</v>
      </c>
      <c r="U662" s="250">
        <v>203.2</v>
      </c>
      <c r="V662" s="250">
        <v>76.299999999999983</v>
      </c>
      <c r="W662" s="250">
        <v>386</v>
      </c>
      <c r="X662" s="250">
        <v>197.66839378238336</v>
      </c>
      <c r="Y662" s="623"/>
      <c r="Z662" s="419"/>
      <c r="AA662" s="275">
        <v>128.5</v>
      </c>
      <c r="AB662" s="275">
        <v>201.5</v>
      </c>
      <c r="AC662" s="275">
        <v>73</v>
      </c>
      <c r="AD662" s="275">
        <v>368</v>
      </c>
      <c r="AE662" s="275">
        <v>198.36956521739131</v>
      </c>
      <c r="AF662" s="623"/>
      <c r="AG662" s="419"/>
      <c r="AH662" s="275">
        <v>127.3</v>
      </c>
      <c r="AI662" s="275">
        <v>196.6</v>
      </c>
      <c r="AJ662" s="275">
        <v>69.3</v>
      </c>
      <c r="AK662" s="275">
        <v>370</v>
      </c>
      <c r="AL662" s="33">
        <v>187.29729729729729</v>
      </c>
      <c r="AM662" s="623"/>
      <c r="AN662" s="33">
        <v>194.44508543235733</v>
      </c>
      <c r="AO662" s="33">
        <v>6.2000860286851252</v>
      </c>
      <c r="AP662" s="33">
        <v>3.1886051606287484</v>
      </c>
      <c r="AQ662" s="6">
        <v>3</v>
      </c>
      <c r="AR662" s="623"/>
      <c r="AS662" s="519"/>
      <c r="AT662" s="662" t="s">
        <v>178</v>
      </c>
      <c r="AU662" s="662" t="s">
        <v>178</v>
      </c>
      <c r="AV662" s="662" t="s">
        <v>178</v>
      </c>
      <c r="AW662" s="661" t="s">
        <v>2720</v>
      </c>
      <c r="AX662" s="661" t="s">
        <v>2720</v>
      </c>
      <c r="AY662" s="10"/>
      <c r="AZ662" s="334"/>
      <c r="BA662" s="662" t="s">
        <v>178</v>
      </c>
      <c r="BB662" s="662" t="s">
        <v>178</v>
      </c>
      <c r="BC662" s="662" t="s">
        <v>178</v>
      </c>
      <c r="BD662" s="661" t="s">
        <v>2720</v>
      </c>
      <c r="BE662" s="661" t="s">
        <v>2720</v>
      </c>
      <c r="BF662" s="31"/>
      <c r="BG662" s="336"/>
      <c r="BH662" s="852" t="s">
        <v>178</v>
      </c>
      <c r="BI662" s="67" t="s">
        <v>3137</v>
      </c>
      <c r="BJ662" s="227">
        <v>1.3038902940280033</v>
      </c>
      <c r="BK662" s="419"/>
      <c r="BL662" s="227">
        <v>0.16221326035526573</v>
      </c>
      <c r="BM662" s="227">
        <v>0.37999496481778333</v>
      </c>
      <c r="BN662" s="419"/>
      <c r="BO662" s="611"/>
      <c r="BP662" s="417" t="s">
        <v>3137</v>
      </c>
      <c r="BQ662" s="715">
        <v>4.9726830591898495E-2</v>
      </c>
      <c r="BR662" s="419"/>
      <c r="BS662" s="715">
        <v>1.8769486829546484E-3</v>
      </c>
      <c r="BT662" s="715">
        <v>7.5388914228794882E-3</v>
      </c>
      <c r="BU662" s="419"/>
      <c r="BV662" s="611"/>
      <c r="BW662" s="31">
        <f t="shared" si="500"/>
        <v>3.8137281042472835</v>
      </c>
      <c r="BX662" s="624"/>
      <c r="BY662" s="441" t="s">
        <v>1827</v>
      </c>
      <c r="BZ662" s="441" t="s">
        <v>1827</v>
      </c>
      <c r="CA662" s="441"/>
      <c r="CB662" s="441"/>
      <c r="CC662" s="441"/>
      <c r="CD662" s="818"/>
      <c r="CE662" s="441" t="s">
        <v>1827</v>
      </c>
      <c r="CF662" s="441" t="s">
        <v>1827</v>
      </c>
      <c r="CG662" s="441"/>
      <c r="CH662" s="441"/>
      <c r="CI662" s="237"/>
      <c r="CJ662" s="611"/>
      <c r="CK662" s="227">
        <v>1.6590302322475212</v>
      </c>
      <c r="CM662" s="227">
        <v>0.26264149486621768</v>
      </c>
      <c r="CN662" s="227">
        <v>0.70326416230125066</v>
      </c>
      <c r="CO662" s="31" t="str">
        <f t="shared" si="502"/>
        <v xml:space="preserve">  </v>
      </c>
      <c r="CP662" s="611"/>
      <c r="CQ662" s="227">
        <v>0.32910110585344854</v>
      </c>
      <c r="CR662" s="464"/>
      <c r="CS662" s="227">
        <v>1.0623521957293342E-2</v>
      </c>
      <c r="CT662" s="227">
        <v>2.8446161082773452E-2</v>
      </c>
      <c r="CU662" s="31" t="str">
        <f t="shared" si="505"/>
        <v xml:space="preserve">  </v>
      </c>
      <c r="CV662" s="611"/>
      <c r="CW662" s="336" t="e">
        <f t="shared" si="497"/>
        <v>#VALUE!</v>
      </c>
      <c r="CX662" s="227">
        <v>3.9780447403903616</v>
      </c>
      <c r="CY662" s="227"/>
      <c r="CZ662" s="227">
        <v>1.6197881815454898</v>
      </c>
      <c r="DA662" s="227">
        <v>0.54179566563467485</v>
      </c>
      <c r="DB662" s="464"/>
      <c r="DC662" s="519"/>
      <c r="DD662" s="227">
        <v>0.7450770284028434</v>
      </c>
      <c r="DE662" s="938"/>
      <c r="DF662" s="227">
        <v>6.3803851541365031E-2</v>
      </c>
      <c r="DG662" s="227">
        <v>2.1341463414634148E-2</v>
      </c>
      <c r="DH662" s="464"/>
      <c r="DI662" s="519"/>
      <c r="DJ662" s="31" t="e">
        <f t="shared" si="503"/>
        <v>#VALUE!</v>
      </c>
      <c r="DK662" s="550" t="e">
        <f t="shared" si="504"/>
        <v>#VALUE!</v>
      </c>
      <c r="DL662" s="67"/>
    </row>
    <row r="663" spans="1:116" s="13" customFormat="1" ht="15" x14ac:dyDescent="0.25">
      <c r="A663" s="997">
        <v>655</v>
      </c>
      <c r="B663" s="18" t="s">
        <v>1377</v>
      </c>
      <c r="C663" s="420" t="s">
        <v>584</v>
      </c>
      <c r="D663" s="451">
        <v>9</v>
      </c>
      <c r="E663" s="419">
        <v>1904236</v>
      </c>
      <c r="F663" s="419">
        <v>1</v>
      </c>
      <c r="G663" s="420">
        <v>11452800</v>
      </c>
      <c r="H663" s="451" t="s">
        <v>3140</v>
      </c>
      <c r="K663" s="417" t="s">
        <v>1654</v>
      </c>
      <c r="L663" s="13" t="s">
        <v>1660</v>
      </c>
      <c r="O663" s="345" t="s">
        <v>2815</v>
      </c>
      <c r="P663" s="101">
        <v>43572</v>
      </c>
      <c r="Q663" s="162">
        <v>0.54861111111111105</v>
      </c>
      <c r="R663" s="417" t="s">
        <v>3139</v>
      </c>
      <c r="S663" s="13" t="s">
        <v>3139</v>
      </c>
      <c r="T663" s="250">
        <v>125.6</v>
      </c>
      <c r="U663" s="250">
        <v>130</v>
      </c>
      <c r="V663" s="250">
        <v>4.4000000000000057</v>
      </c>
      <c r="W663" s="250">
        <v>490</v>
      </c>
      <c r="X663" s="250">
        <v>8.9795918367347056</v>
      </c>
      <c r="Y663" s="623"/>
      <c r="Z663" s="419"/>
      <c r="AA663" s="275">
        <v>127.8</v>
      </c>
      <c r="AB663" s="275">
        <v>131.80000000000001</v>
      </c>
      <c r="AC663" s="275">
        <v>4.0000000000000142</v>
      </c>
      <c r="AD663" s="275">
        <v>486</v>
      </c>
      <c r="AE663" s="275">
        <v>8.2304526748971494</v>
      </c>
      <c r="AF663" s="623"/>
      <c r="AG663" s="419"/>
      <c r="AH663" s="275">
        <v>126.4</v>
      </c>
      <c r="AI663" s="275">
        <v>130.20000000000002</v>
      </c>
      <c r="AJ663" s="275">
        <v>3.8000000000000114</v>
      </c>
      <c r="AK663" s="275">
        <v>488</v>
      </c>
      <c r="AL663" s="33">
        <v>7.7868852459016624</v>
      </c>
      <c r="AM663" s="623"/>
      <c r="AN663" s="33">
        <v>8.33230991917784</v>
      </c>
      <c r="AO663" s="33">
        <v>0.60284195823904563</v>
      </c>
      <c r="AP663" s="33">
        <v>7.2349920260590697</v>
      </c>
      <c r="AQ663" s="6">
        <v>3</v>
      </c>
      <c r="AR663" s="623"/>
      <c r="AS663" s="519"/>
      <c r="AT663" s="662" t="s">
        <v>178</v>
      </c>
      <c r="AU663" s="662" t="s">
        <v>178</v>
      </c>
      <c r="AV663" s="662" t="s">
        <v>178</v>
      </c>
      <c r="AW663" s="661" t="s">
        <v>2720</v>
      </c>
      <c r="AX663" s="661" t="s">
        <v>2720</v>
      </c>
      <c r="AY663" s="10"/>
      <c r="AZ663" s="334"/>
      <c r="BA663" s="662" t="s">
        <v>178</v>
      </c>
      <c r="BB663" s="662" t="s">
        <v>178</v>
      </c>
      <c r="BC663" s="662" t="s">
        <v>178</v>
      </c>
      <c r="BD663" s="661" t="s">
        <v>2720</v>
      </c>
      <c r="BE663" s="661" t="s">
        <v>2720</v>
      </c>
      <c r="BF663" s="31"/>
      <c r="BG663" s="336"/>
      <c r="BH663" s="852" t="s">
        <v>178</v>
      </c>
      <c r="BI663" s="67" t="s">
        <v>3139</v>
      </c>
      <c r="BJ663" s="227">
        <v>1.475555733634186</v>
      </c>
      <c r="BK663" s="227">
        <v>2.6887358010606821E-2</v>
      </c>
      <c r="BL663" s="227">
        <v>0.16221326035526573</v>
      </c>
      <c r="BM663" s="227">
        <v>0.37999496481778333</v>
      </c>
      <c r="BN663" s="419"/>
      <c r="BO663" s="611"/>
      <c r="BP663" s="417" t="s">
        <v>3139</v>
      </c>
      <c r="BQ663" s="715">
        <v>0.10215479782991717</v>
      </c>
      <c r="BR663" s="419"/>
      <c r="BS663" s="715">
        <v>1.8769486829546484E-3</v>
      </c>
      <c r="BT663" s="715">
        <v>7.5388914228794882E-3</v>
      </c>
      <c r="BU663" s="419"/>
      <c r="BV663" s="611"/>
      <c r="BW663" s="31">
        <f t="shared" si="500"/>
        <v>6.9231405836713025</v>
      </c>
      <c r="BX663" s="624"/>
      <c r="BY663" s="441" t="s">
        <v>1827</v>
      </c>
      <c r="BZ663" s="441" t="s">
        <v>1827</v>
      </c>
      <c r="CA663" s="441"/>
      <c r="CB663" s="441"/>
      <c r="CC663" s="441"/>
      <c r="CD663" s="818"/>
      <c r="CE663" s="441" t="s">
        <v>1827</v>
      </c>
      <c r="CF663" s="441" t="s">
        <v>1827</v>
      </c>
      <c r="CG663" s="441"/>
      <c r="CH663" s="441"/>
      <c r="CI663" s="237"/>
      <c r="CJ663" s="611"/>
      <c r="CK663" s="227">
        <v>12.476541825599028</v>
      </c>
      <c r="CM663" s="227">
        <v>0.26264149486621768</v>
      </c>
      <c r="CN663" s="227">
        <v>0.70326416230125066</v>
      </c>
      <c r="CO663" s="31" t="str">
        <f t="shared" si="502"/>
        <v xml:space="preserve">  </v>
      </c>
      <c r="CP663" s="611"/>
      <c r="CQ663" s="227">
        <v>0.1026875870419674</v>
      </c>
      <c r="CR663" s="464"/>
      <c r="CS663" s="227">
        <v>1.0623521957293342E-2</v>
      </c>
      <c r="CT663" s="227">
        <v>2.8446161082773452E-2</v>
      </c>
      <c r="CU663" s="31" t="str">
        <f t="shared" si="505"/>
        <v xml:space="preserve">  </v>
      </c>
      <c r="CV663" s="611"/>
      <c r="CW663" s="336" t="e">
        <f t="shared" si="497"/>
        <v>#VALUE!</v>
      </c>
      <c r="CX663" s="227">
        <v>10.351225743473469</v>
      </c>
      <c r="CY663" s="227"/>
      <c r="CZ663" s="227">
        <v>1.6197881815454898</v>
      </c>
      <c r="DA663" s="227">
        <v>0.54179566563467485</v>
      </c>
      <c r="DB663" s="464"/>
      <c r="DC663" s="519"/>
      <c r="DD663" s="227">
        <v>8.0603807018851031E-2</v>
      </c>
      <c r="DE663" s="938"/>
      <c r="DF663" s="227">
        <v>6.3803851541365031E-2</v>
      </c>
      <c r="DG663" s="227">
        <v>2.1341463414634148E-2</v>
      </c>
      <c r="DH663" s="464"/>
      <c r="DI663" s="519"/>
      <c r="DJ663" s="31" t="e">
        <f t="shared" si="503"/>
        <v>#VALUE!</v>
      </c>
      <c r="DK663" s="550" t="e">
        <f t="shared" si="504"/>
        <v>#VALUE!</v>
      </c>
      <c r="DL663" s="67"/>
    </row>
    <row r="664" spans="1:116" s="13" customFormat="1" ht="15" x14ac:dyDescent="0.25">
      <c r="A664" s="997">
        <v>656</v>
      </c>
      <c r="B664" s="18" t="s">
        <v>1378</v>
      </c>
      <c r="C664" s="420" t="s">
        <v>584</v>
      </c>
      <c r="D664" s="451">
        <v>9</v>
      </c>
      <c r="E664" s="419">
        <v>1904235</v>
      </c>
      <c r="F664" s="419">
        <v>1</v>
      </c>
      <c r="G664" s="420">
        <v>384115121402501</v>
      </c>
      <c r="H664" s="451" t="s">
        <v>3142</v>
      </c>
      <c r="K664" s="417" t="s">
        <v>1654</v>
      </c>
      <c r="L664" s="13" t="s">
        <v>1680</v>
      </c>
      <c r="O664" s="345" t="s">
        <v>2815</v>
      </c>
      <c r="P664" s="101">
        <v>43572</v>
      </c>
      <c r="Q664" s="162">
        <v>0.5625</v>
      </c>
      <c r="R664" s="417" t="s">
        <v>3141</v>
      </c>
      <c r="S664" s="13" t="s">
        <v>3141</v>
      </c>
      <c r="T664" s="250">
        <v>128.4</v>
      </c>
      <c r="U664" s="250">
        <v>135.6</v>
      </c>
      <c r="V664" s="250">
        <v>7.1999999999999886</v>
      </c>
      <c r="W664" s="250">
        <v>498</v>
      </c>
      <c r="X664" s="250">
        <v>14.457831325301182</v>
      </c>
      <c r="Y664" s="623"/>
      <c r="Z664" s="419"/>
      <c r="AA664" s="275">
        <v>130</v>
      </c>
      <c r="AB664" s="275">
        <v>136.6</v>
      </c>
      <c r="AC664" s="275">
        <v>6.5999999999999943</v>
      </c>
      <c r="AD664" s="275">
        <v>492</v>
      </c>
      <c r="AE664" s="275">
        <v>13.414634146341452</v>
      </c>
      <c r="AF664" s="623"/>
      <c r="AG664" s="419"/>
      <c r="AH664" s="275">
        <v>126.1</v>
      </c>
      <c r="AI664" s="275">
        <v>132.1</v>
      </c>
      <c r="AJ664" s="275">
        <v>6</v>
      </c>
      <c r="AK664" s="275">
        <v>486</v>
      </c>
      <c r="AL664" s="33">
        <v>12.345679012345679</v>
      </c>
      <c r="AM664" s="623"/>
      <c r="AN664" s="33">
        <v>13.406048161329437</v>
      </c>
      <c r="AO664" s="33">
        <v>1.0561023329369132</v>
      </c>
      <c r="AP664" s="33">
        <v>7.8778050043360635</v>
      </c>
      <c r="AQ664" s="6">
        <v>3</v>
      </c>
      <c r="AR664" s="623"/>
      <c r="AS664" s="519"/>
      <c r="AT664" s="662" t="s">
        <v>178</v>
      </c>
      <c r="AU664" s="662" t="s">
        <v>178</v>
      </c>
      <c r="AV664" s="662" t="s">
        <v>178</v>
      </c>
      <c r="AW664" s="661" t="s">
        <v>2720</v>
      </c>
      <c r="AX664" s="661" t="s">
        <v>2720</v>
      </c>
      <c r="AY664" s="10"/>
      <c r="AZ664" s="334"/>
      <c r="BA664" s="662" t="s">
        <v>178</v>
      </c>
      <c r="BB664" s="662" t="s">
        <v>178</v>
      </c>
      <c r="BC664" s="662" t="s">
        <v>178</v>
      </c>
      <c r="BD664" s="661" t="s">
        <v>2720</v>
      </c>
      <c r="BE664" s="661" t="s">
        <v>2720</v>
      </c>
      <c r="BF664" s="31"/>
      <c r="BG664" s="336"/>
      <c r="BH664" s="852" t="s">
        <v>178</v>
      </c>
      <c r="BI664" s="67" t="s">
        <v>3153</v>
      </c>
      <c r="BJ664" s="227">
        <v>1.3287093937301018</v>
      </c>
      <c r="BK664" s="419"/>
      <c r="BL664" s="227">
        <v>0.16221326035526573</v>
      </c>
      <c r="BM664" s="227">
        <v>0.37999496481778333</v>
      </c>
      <c r="BN664" s="419"/>
      <c r="BO664" s="611"/>
      <c r="BP664" s="417" t="s">
        <v>3141</v>
      </c>
      <c r="BQ664" s="715">
        <v>0.107514320227351</v>
      </c>
      <c r="BR664" s="419"/>
      <c r="BS664" s="715">
        <v>1.8769486829546484E-3</v>
      </c>
      <c r="BT664" s="715">
        <v>7.5388914228794882E-3</v>
      </c>
      <c r="BU664" s="419"/>
      <c r="BV664" s="611"/>
      <c r="BW664" s="31">
        <f t="shared" si="500"/>
        <v>8.0916354422335157</v>
      </c>
      <c r="BX664" s="624"/>
      <c r="BY664" s="441" t="s">
        <v>1827</v>
      </c>
      <c r="BZ664" s="441" t="s">
        <v>1827</v>
      </c>
      <c r="CA664" s="441"/>
      <c r="CB664" s="441"/>
      <c r="CC664" s="441"/>
      <c r="CD664" s="818"/>
      <c r="CE664" s="441" t="s">
        <v>1827</v>
      </c>
      <c r="CF664" s="441" t="s">
        <v>1827</v>
      </c>
      <c r="CG664" s="441"/>
      <c r="CH664" s="441"/>
      <c r="CI664" s="237"/>
      <c r="CJ664" s="611"/>
      <c r="CK664" s="227">
        <v>17.171985439499515</v>
      </c>
      <c r="CM664" s="227">
        <v>0.26264149486621768</v>
      </c>
      <c r="CN664" s="227">
        <v>0.70326416230125066</v>
      </c>
      <c r="CO664" s="31" t="str">
        <f t="shared" si="502"/>
        <v xml:space="preserve">  </v>
      </c>
      <c r="CP664" s="611"/>
      <c r="CQ664" s="227">
        <v>0.23035590223718844</v>
      </c>
      <c r="CR664" s="464"/>
      <c r="CS664" s="227">
        <v>1.0623521957293342E-2</v>
      </c>
      <c r="CT664" s="227">
        <v>2.8446161082773452E-2</v>
      </c>
      <c r="CU664" s="31" t="str">
        <f t="shared" si="505"/>
        <v xml:space="preserve">  </v>
      </c>
      <c r="CV664" s="611"/>
      <c r="CW664" s="336" t="e">
        <f t="shared" si="497"/>
        <v>#VALUE!</v>
      </c>
      <c r="CX664" s="227">
        <v>8.2563804852619658</v>
      </c>
      <c r="CY664" s="227"/>
      <c r="CZ664" s="227">
        <v>1.6197881815454898</v>
      </c>
      <c r="DA664" s="227">
        <v>0.54179566563467485</v>
      </c>
      <c r="DB664" s="464"/>
      <c r="DC664" s="519"/>
      <c r="DD664" s="227">
        <v>0.10193062327483908</v>
      </c>
      <c r="DE664" s="938"/>
      <c r="DF664" s="227">
        <v>6.3803851541365031E-2</v>
      </c>
      <c r="DG664" s="227">
        <v>2.1341463414634148E-2</v>
      </c>
      <c r="DH664" s="464"/>
      <c r="DI664" s="519"/>
      <c r="DJ664" s="31" t="e">
        <f t="shared" si="503"/>
        <v>#VALUE!</v>
      </c>
      <c r="DK664" s="550" t="e">
        <f t="shared" si="504"/>
        <v>#VALUE!</v>
      </c>
      <c r="DL664" s="67"/>
    </row>
    <row r="665" spans="1:116" s="13" customFormat="1" ht="15" x14ac:dyDescent="0.25">
      <c r="A665" s="997">
        <v>657</v>
      </c>
      <c r="B665" s="18" t="s">
        <v>1379</v>
      </c>
      <c r="C665" s="420" t="s">
        <v>584</v>
      </c>
      <c r="D665" s="451">
        <v>7</v>
      </c>
      <c r="E665" s="419">
        <v>1904234</v>
      </c>
      <c r="F665" s="419">
        <v>1</v>
      </c>
      <c r="G665" s="420">
        <v>11452900</v>
      </c>
      <c r="H665" s="451" t="s">
        <v>3144</v>
      </c>
      <c r="K665" s="417" t="s">
        <v>1088</v>
      </c>
      <c r="L665" s="13" t="s">
        <v>729</v>
      </c>
      <c r="O665" s="345" t="s">
        <v>2815</v>
      </c>
      <c r="P665" s="101">
        <v>43572</v>
      </c>
      <c r="Q665" s="162">
        <v>0.57638888888888895</v>
      </c>
      <c r="R665" s="417" t="s">
        <v>3143</v>
      </c>
      <c r="S665" s="13" t="s">
        <v>3143</v>
      </c>
      <c r="T665" s="250">
        <v>129.19999999999999</v>
      </c>
      <c r="U665" s="250">
        <v>137.69999999999999</v>
      </c>
      <c r="V665" s="250">
        <v>8.5</v>
      </c>
      <c r="W665" s="250">
        <v>486</v>
      </c>
      <c r="X665" s="250">
        <v>17.489711934156379</v>
      </c>
      <c r="Y665" s="623"/>
      <c r="Z665" s="419"/>
      <c r="AA665" s="275">
        <v>129.5</v>
      </c>
      <c r="AB665" s="275">
        <v>137.1</v>
      </c>
      <c r="AC665" s="275">
        <v>7.5999999999999943</v>
      </c>
      <c r="AD665" s="275">
        <v>488</v>
      </c>
      <c r="AE665" s="275">
        <v>15.573770491803268</v>
      </c>
      <c r="AF665" s="623"/>
      <c r="AG665" s="419"/>
      <c r="AH665" s="275">
        <v>127.7</v>
      </c>
      <c r="AI665" s="275">
        <v>135.5</v>
      </c>
      <c r="AJ665" s="275">
        <v>7.7999999999999972</v>
      </c>
      <c r="AK665" s="275">
        <v>470</v>
      </c>
      <c r="AL665" s="33">
        <v>16.595744680851059</v>
      </c>
      <c r="AM665" s="623"/>
      <c r="AN665" s="33">
        <v>16.553075702270235</v>
      </c>
      <c r="AO665" s="33">
        <v>0.95868315095832246</v>
      </c>
      <c r="AP665" s="33">
        <v>5.7915711146469304</v>
      </c>
      <c r="AQ665" s="6">
        <v>3</v>
      </c>
      <c r="AR665" s="623"/>
      <c r="AS665" s="519"/>
      <c r="AT665" s="662" t="s">
        <v>178</v>
      </c>
      <c r="AU665" s="662" t="s">
        <v>178</v>
      </c>
      <c r="AV665" s="662" t="s">
        <v>178</v>
      </c>
      <c r="AW665" s="661" t="s">
        <v>2720</v>
      </c>
      <c r="AX665" s="661" t="s">
        <v>2720</v>
      </c>
      <c r="AY665" s="10"/>
      <c r="AZ665" s="334"/>
      <c r="BA665" s="662" t="s">
        <v>178</v>
      </c>
      <c r="BB665" s="662" t="s">
        <v>178</v>
      </c>
      <c r="BC665" s="662" t="s">
        <v>178</v>
      </c>
      <c r="BD665" s="661" t="s">
        <v>2720</v>
      </c>
      <c r="BE665" s="661" t="s">
        <v>2720</v>
      </c>
      <c r="BF665" s="31"/>
      <c r="BG665" s="336"/>
      <c r="BH665" s="852" t="s">
        <v>178</v>
      </c>
      <c r="BI665" s="67" t="s">
        <v>3143</v>
      </c>
      <c r="BJ665" s="227">
        <v>1.4569414088576116</v>
      </c>
      <c r="BK665" s="419"/>
      <c r="BL665" s="227">
        <v>0.16221326035526573</v>
      </c>
      <c r="BM665" s="227">
        <v>0.37999496481778333</v>
      </c>
      <c r="BN665" s="419"/>
      <c r="BO665" s="611"/>
      <c r="BP665" s="417" t="s">
        <v>3143</v>
      </c>
      <c r="BQ665" s="715">
        <v>9.9235396997776462E-2</v>
      </c>
      <c r="BR665" s="419"/>
      <c r="BS665" s="715">
        <v>1.8769486829546484E-3</v>
      </c>
      <c r="BT665" s="715">
        <v>7.5388914228794882E-3</v>
      </c>
      <c r="BU665" s="419"/>
      <c r="BV665" s="611"/>
      <c r="BW665" s="31">
        <f t="shared" si="500"/>
        <v>6.8112139853027429</v>
      </c>
      <c r="BX665" s="624"/>
      <c r="BY665" s="441" t="s">
        <v>1827</v>
      </c>
      <c r="BZ665" s="441" t="s">
        <v>1827</v>
      </c>
      <c r="CA665" s="441"/>
      <c r="CB665" s="441"/>
      <c r="CC665" s="441"/>
      <c r="CD665" s="818"/>
      <c r="CE665" s="441" t="s">
        <v>1827</v>
      </c>
      <c r="CF665" s="441" t="s">
        <v>1827</v>
      </c>
      <c r="CG665" s="441"/>
      <c r="CH665" s="441"/>
      <c r="CI665" s="237"/>
      <c r="CJ665" s="611"/>
      <c r="CK665" s="227">
        <v>7.0702167313388529</v>
      </c>
      <c r="CM665" s="227">
        <v>0.26264149486621768</v>
      </c>
      <c r="CN665" s="227">
        <v>0.70326416230125066</v>
      </c>
      <c r="CO665" s="31" t="str">
        <f t="shared" si="502"/>
        <v xml:space="preserve">  </v>
      </c>
      <c r="CP665" s="611"/>
      <c r="CQ665" s="227">
        <v>0.11010993270117879</v>
      </c>
      <c r="CR665" s="464"/>
      <c r="CS665" s="227">
        <v>1.0623521957293342E-2</v>
      </c>
      <c r="CT665" s="227">
        <v>2.8446161082773452E-2</v>
      </c>
      <c r="CU665" s="31" t="str">
        <f t="shared" si="505"/>
        <v xml:space="preserve">  </v>
      </c>
      <c r="CV665" s="611"/>
      <c r="CW665" s="336" t="e">
        <f t="shared" si="497"/>
        <v>#VALUE!</v>
      </c>
      <c r="CX665" s="227">
        <v>8.7414955002180683</v>
      </c>
      <c r="CY665" s="227"/>
      <c r="CZ665" s="227">
        <v>1.6197881815454898</v>
      </c>
      <c r="DA665" s="227">
        <v>0.54179566563467485</v>
      </c>
      <c r="DB665" s="464"/>
      <c r="DC665" s="519"/>
      <c r="DD665" s="227">
        <v>0.14507162745042748</v>
      </c>
      <c r="DE665" s="938"/>
      <c r="DF665" s="227">
        <v>6.3803851541365031E-2</v>
      </c>
      <c r="DG665" s="227">
        <v>2.1341463414634148E-2</v>
      </c>
      <c r="DH665" s="464"/>
      <c r="DI665" s="519"/>
      <c r="DJ665" s="31" t="e">
        <f t="shared" si="503"/>
        <v>#VALUE!</v>
      </c>
      <c r="DK665" s="550" t="e">
        <f t="shared" si="504"/>
        <v>#VALUE!</v>
      </c>
      <c r="DL665" s="67"/>
    </row>
    <row r="666" spans="1:116" s="610" customFormat="1" ht="15" x14ac:dyDescent="0.25">
      <c r="A666" s="998">
        <v>658</v>
      </c>
      <c r="B666" s="455" t="s">
        <v>1379</v>
      </c>
      <c r="C666" s="426" t="s">
        <v>585</v>
      </c>
      <c r="D666" s="452">
        <v>7</v>
      </c>
      <c r="E666" s="423">
        <v>1900217</v>
      </c>
      <c r="F666" s="423">
        <v>4</v>
      </c>
      <c r="G666" s="426">
        <v>11452900</v>
      </c>
      <c r="H666" s="452" t="s">
        <v>3146</v>
      </c>
      <c r="K666" s="422" t="s">
        <v>1088</v>
      </c>
      <c r="L666" s="610" t="s">
        <v>729</v>
      </c>
      <c r="O666" s="397" t="s">
        <v>40</v>
      </c>
      <c r="P666" s="433">
        <v>43572</v>
      </c>
      <c r="Q666" s="434">
        <v>0.57708333333333328</v>
      </c>
      <c r="R666" s="422" t="s">
        <v>3145</v>
      </c>
      <c r="S666" s="610" t="s">
        <v>3145</v>
      </c>
      <c r="T666" s="588">
        <v>128.19999999999999</v>
      </c>
      <c r="U666" s="588">
        <v>136.69999999999999</v>
      </c>
      <c r="V666" s="588">
        <v>8.5</v>
      </c>
      <c r="W666" s="588">
        <v>498</v>
      </c>
      <c r="X666" s="588">
        <v>17.068273092369477</v>
      </c>
      <c r="Y666" s="625"/>
      <c r="Z666" s="423"/>
      <c r="AA666" s="453">
        <v>128.69999999999999</v>
      </c>
      <c r="AB666" s="453">
        <v>136.1</v>
      </c>
      <c r="AC666" s="453">
        <v>7.4000000000000057</v>
      </c>
      <c r="AD666" s="453">
        <v>484</v>
      </c>
      <c r="AE666" s="453">
        <v>15.28925619834712</v>
      </c>
      <c r="AF666" s="625"/>
      <c r="AG666" s="423"/>
      <c r="AH666" s="453">
        <v>127.2</v>
      </c>
      <c r="AI666" s="453">
        <v>135</v>
      </c>
      <c r="AJ666" s="453">
        <v>7.7999999999999972</v>
      </c>
      <c r="AK666" s="453">
        <v>488</v>
      </c>
      <c r="AL666" s="322">
        <v>15.983606557377044</v>
      </c>
      <c r="AM666" s="625"/>
      <c r="AN666" s="322">
        <v>16.113711949364546</v>
      </c>
      <c r="AO666" s="322">
        <v>0.89661632657029211</v>
      </c>
      <c r="AP666" s="322">
        <v>5.5643065321497858</v>
      </c>
      <c r="AQ666" s="621">
        <v>3</v>
      </c>
      <c r="AR666" s="625"/>
      <c r="AS666" s="589"/>
      <c r="AT666" s="736" t="s">
        <v>178</v>
      </c>
      <c r="AU666" s="736" t="s">
        <v>178</v>
      </c>
      <c r="AV666" s="736" t="s">
        <v>178</v>
      </c>
      <c r="AW666" s="737" t="s">
        <v>2720</v>
      </c>
      <c r="AX666" s="737" t="s">
        <v>2720</v>
      </c>
      <c r="AY666" s="435"/>
      <c r="AZ666" s="738"/>
      <c r="BA666" s="736" t="s">
        <v>178</v>
      </c>
      <c r="BB666" s="736" t="s">
        <v>178</v>
      </c>
      <c r="BC666" s="736" t="s">
        <v>178</v>
      </c>
      <c r="BD666" s="737" t="s">
        <v>2720</v>
      </c>
      <c r="BE666" s="737" t="s">
        <v>2720</v>
      </c>
      <c r="BF666" s="321"/>
      <c r="BG666" s="769"/>
      <c r="BH666" s="865" t="s">
        <v>178</v>
      </c>
      <c r="BI666" s="999" t="s">
        <v>3145</v>
      </c>
      <c r="BJ666" s="459">
        <v>1.5065796082618093</v>
      </c>
      <c r="BK666" s="423"/>
      <c r="BL666" s="459">
        <v>0.16221326035526573</v>
      </c>
      <c r="BM666" s="459">
        <v>0.37999496481778333</v>
      </c>
      <c r="BN666" s="423"/>
      <c r="BO666" s="612"/>
      <c r="BP666" s="422" t="s">
        <v>3145</v>
      </c>
      <c r="BQ666" s="509">
        <v>8.8536593634137281E-2</v>
      </c>
      <c r="BR666" s="423"/>
      <c r="BS666" s="715">
        <v>1.8769486829546484E-3</v>
      </c>
      <c r="BT666" s="715">
        <v>7.5388914228794882E-3</v>
      </c>
      <c r="BU666" s="423"/>
      <c r="BV666" s="612"/>
      <c r="BW666" s="321">
        <f t="shared" si="500"/>
        <v>5.8766621523760616</v>
      </c>
      <c r="BX666" s="993"/>
      <c r="BY666" s="866" t="s">
        <v>1827</v>
      </c>
      <c r="BZ666" s="866" t="s">
        <v>1827</v>
      </c>
      <c r="CA666" s="866"/>
      <c r="CB666" s="866"/>
      <c r="CC666" s="866"/>
      <c r="CD666" s="867"/>
      <c r="CE666" s="866" t="s">
        <v>1827</v>
      </c>
      <c r="CF666" s="866" t="s">
        <v>1827</v>
      </c>
      <c r="CG666" s="866"/>
      <c r="CH666" s="866"/>
      <c r="CI666" s="320"/>
      <c r="CJ666" s="612"/>
      <c r="CK666" s="459">
        <v>7.4545090891817223</v>
      </c>
      <c r="CM666" s="459">
        <v>0.26264149486621768</v>
      </c>
      <c r="CN666" s="459">
        <v>0.70326416230125066</v>
      </c>
      <c r="CO666" s="321" t="str">
        <f t="shared" si="502"/>
        <v xml:space="preserve">  </v>
      </c>
      <c r="CP666" s="612"/>
      <c r="CQ666" s="459">
        <v>0.11397389929740677</v>
      </c>
      <c r="CR666" s="583"/>
      <c r="CS666" s="459">
        <v>1.0623521957293342E-2</v>
      </c>
      <c r="CT666" s="459">
        <v>2.8446161082773452E-2</v>
      </c>
      <c r="CU666" s="321" t="str">
        <f t="shared" si="505"/>
        <v xml:space="preserve">  </v>
      </c>
      <c r="CV666" s="612"/>
      <c r="CW666" s="769" t="e">
        <f t="shared" si="497"/>
        <v>#VALUE!</v>
      </c>
      <c r="CX666" s="459">
        <v>8.2897344277524603</v>
      </c>
      <c r="CY666" s="459"/>
      <c r="CZ666" s="227">
        <v>1.6197881815454898</v>
      </c>
      <c r="DA666" s="227">
        <v>0.54179566563467485</v>
      </c>
      <c r="DB666" s="583"/>
      <c r="DC666" s="589"/>
      <c r="DD666" s="459">
        <v>0.13249985355833846</v>
      </c>
      <c r="DE666" s="440"/>
      <c r="DF666" s="227">
        <v>6.3803851541365031E-2</v>
      </c>
      <c r="DG666" s="227">
        <v>2.1341463414634148E-2</v>
      </c>
      <c r="DH666" s="583"/>
      <c r="DI666" s="589"/>
      <c r="DJ666" s="321" t="e">
        <f t="shared" si="503"/>
        <v>#VALUE!</v>
      </c>
      <c r="DK666" s="960" t="e">
        <f t="shared" si="504"/>
        <v>#VALUE!</v>
      </c>
      <c r="DL666" s="427"/>
    </row>
    <row r="667" spans="1:116" s="13" customFormat="1" ht="15" x14ac:dyDescent="0.25">
      <c r="A667" s="997"/>
      <c r="B667" s="18"/>
      <c r="C667" s="420"/>
      <c r="D667" s="451"/>
      <c r="F667" s="419"/>
      <c r="G667" s="420"/>
      <c r="H667" s="451"/>
      <c r="K667" s="417"/>
      <c r="N667" s="419"/>
      <c r="P667" s="117"/>
      <c r="Q667" s="112"/>
      <c r="R667" s="417"/>
      <c r="S667" s="419"/>
      <c r="T667" s="250"/>
      <c r="U667" s="250"/>
      <c r="V667" s="250"/>
      <c r="W667" s="250"/>
      <c r="X667" s="250"/>
      <c r="Y667" s="627"/>
      <c r="Z667" s="419"/>
      <c r="AA667" s="275"/>
      <c r="AB667" s="275"/>
      <c r="AC667" s="275"/>
      <c r="AD667" s="275"/>
      <c r="AE667" s="275"/>
      <c r="AF667" s="628"/>
      <c r="AG667" s="419"/>
      <c r="AH667" s="275"/>
      <c r="AI667" s="275"/>
      <c r="AJ667" s="275"/>
      <c r="AK667" s="275"/>
      <c r="AL667" s="33"/>
      <c r="AM667" s="33"/>
      <c r="AN667" s="33"/>
      <c r="AO667" s="33"/>
      <c r="AP667" s="33"/>
      <c r="AQ667" s="6"/>
      <c r="AR667" s="31"/>
      <c r="AS667" s="519"/>
      <c r="AT667" s="662"/>
      <c r="AU667" s="662"/>
      <c r="AV667" s="662"/>
      <c r="AW667" s="661"/>
      <c r="AX667" s="661"/>
      <c r="AY667" s="10"/>
      <c r="AZ667" s="334"/>
      <c r="BA667" s="662"/>
      <c r="BB667" s="662"/>
      <c r="BC667" s="662"/>
      <c r="BD667" s="661"/>
      <c r="BE667" s="661"/>
      <c r="BF667" s="31"/>
      <c r="BG667" s="336"/>
      <c r="BH667" s="852"/>
      <c r="BI667" s="67"/>
      <c r="BJ667" s="227"/>
      <c r="BK667" s="227"/>
      <c r="BL667" s="227"/>
      <c r="BM667" s="227"/>
      <c r="BN667" s="31"/>
      <c r="BO667" s="521"/>
      <c r="BP667" s="417"/>
      <c r="BQ667" s="716"/>
      <c r="BR667" s="716"/>
      <c r="BS667" s="715"/>
      <c r="BT667" s="715"/>
      <c r="BU667" s="31"/>
      <c r="BV667" s="521"/>
      <c r="BW667" s="58"/>
      <c r="BX667" s="624"/>
      <c r="BY667" s="419"/>
      <c r="BZ667" s="419"/>
      <c r="CA667" s="419"/>
      <c r="CB667" s="419"/>
      <c r="CC667" s="419"/>
      <c r="CD667" s="611"/>
      <c r="CE667" s="419"/>
      <c r="CF667" s="419"/>
      <c r="CG667" s="419"/>
      <c r="CH667" s="419"/>
      <c r="CI667" s="237"/>
      <c r="CJ667" s="611"/>
      <c r="CK667" s="938"/>
      <c r="CL667" s="419"/>
      <c r="CM667" s="419"/>
      <c r="CN667" s="419"/>
      <c r="CO667" s="417"/>
      <c r="CP667" s="611"/>
      <c r="CQ667" s="464"/>
      <c r="CR667" s="464"/>
      <c r="CS667" s="464"/>
      <c r="CT667" s="464"/>
      <c r="CU667" s="237"/>
      <c r="CV667" s="611"/>
      <c r="CW667" s="336"/>
      <c r="CX667" s="419"/>
      <c r="CY667" s="419"/>
      <c r="CZ667" s="419"/>
      <c r="DA667" s="419"/>
      <c r="DB667" s="419"/>
      <c r="DC667" s="611"/>
      <c r="DD667" s="419"/>
      <c r="DE667" s="419"/>
      <c r="DF667" s="419"/>
      <c r="DG667" s="419"/>
      <c r="DH667" s="419"/>
      <c r="DI667" s="611"/>
      <c r="DJ667" s="413"/>
      <c r="DK667" s="961"/>
      <c r="DL667" s="67"/>
    </row>
    <row r="668" spans="1:116" s="13" customFormat="1" ht="15" x14ac:dyDescent="0.25">
      <c r="A668" s="536"/>
      <c r="B668" s="18"/>
      <c r="C668" s="420"/>
      <c r="D668" s="451"/>
      <c r="F668" s="419"/>
      <c r="K668" s="417"/>
      <c r="N668" s="419"/>
      <c r="P668" s="117"/>
      <c r="Q668" s="112"/>
      <c r="R668" s="417"/>
      <c r="S668" s="419"/>
      <c r="T668" s="250"/>
      <c r="U668" s="250"/>
      <c r="V668" s="250"/>
      <c r="W668" s="250"/>
      <c r="X668" s="250"/>
      <c r="Y668" s="627"/>
      <c r="Z668" s="419"/>
      <c r="AA668" s="275"/>
      <c r="AB668" s="275"/>
      <c r="AC668" s="275"/>
      <c r="AD668" s="275"/>
      <c r="AE668" s="275"/>
      <c r="AF668" s="628"/>
      <c r="AG668" s="419"/>
      <c r="AH668" s="275"/>
      <c r="AI668" s="275"/>
      <c r="AJ668" s="275"/>
      <c r="AK668" s="275"/>
      <c r="AL668" s="33"/>
      <c r="AM668" s="33"/>
      <c r="AN668" s="33"/>
      <c r="AO668" s="33"/>
      <c r="AP668" s="33"/>
      <c r="AQ668" s="6"/>
      <c r="AR668" s="31"/>
      <c r="AS668" s="519"/>
      <c r="AT668" s="662"/>
      <c r="AU668" s="662"/>
      <c r="AV668" s="662"/>
      <c r="AW668" s="661"/>
      <c r="AX668" s="661"/>
      <c r="AY668" s="10"/>
      <c r="AZ668" s="334"/>
      <c r="BA668" s="662"/>
      <c r="BB668" s="662"/>
      <c r="BC668" s="662"/>
      <c r="BD668" s="661"/>
      <c r="BE668" s="661"/>
      <c r="BF668" s="31"/>
      <c r="BG668" s="336"/>
      <c r="BH668" s="852"/>
      <c r="BI668" s="67"/>
      <c r="BJ668" s="227"/>
      <c r="BK668" s="227"/>
      <c r="BL668" s="227"/>
      <c r="BM668" s="227"/>
      <c r="BN668" s="31"/>
      <c r="BO668" s="521"/>
      <c r="BP668" s="417"/>
      <c r="BQ668" s="716"/>
      <c r="BR668" s="716"/>
      <c r="BS668" s="715"/>
      <c r="BT668" s="715"/>
      <c r="BU668" s="31"/>
      <c r="BV668" s="521"/>
      <c r="BW668" s="58"/>
      <c r="BX668" s="624"/>
      <c r="BY668" s="419"/>
      <c r="BZ668" s="419"/>
      <c r="CA668" s="419"/>
      <c r="CB668" s="419"/>
      <c r="CC668" s="419"/>
      <c r="CD668" s="611"/>
      <c r="CE668" s="419"/>
      <c r="CF668" s="419"/>
      <c r="CG668" s="419"/>
      <c r="CH668" s="419"/>
      <c r="CI668" s="237"/>
      <c r="CJ668" s="611"/>
      <c r="CK668" s="419"/>
      <c r="CL668" s="419"/>
      <c r="CM668" s="419"/>
      <c r="CN668" s="419"/>
      <c r="CO668" s="417"/>
      <c r="CP668" s="611"/>
      <c r="CQ668" s="464"/>
      <c r="CR668" s="464"/>
      <c r="CS668" s="464"/>
      <c r="CT668" s="464"/>
      <c r="CU668" s="237"/>
      <c r="CV668" s="611"/>
      <c r="CW668" s="336"/>
      <c r="CX668" s="419"/>
      <c r="CY668" s="419"/>
      <c r="CZ668" s="419"/>
      <c r="DA668" s="419"/>
      <c r="DB668" s="419"/>
      <c r="DC668" s="611"/>
      <c r="DD668" s="419"/>
      <c r="DE668" s="419"/>
      <c r="DF668" s="419"/>
      <c r="DG668" s="419"/>
      <c r="DH668" s="419"/>
      <c r="DI668" s="611"/>
      <c r="DJ668" s="413"/>
      <c r="DK668" s="961"/>
      <c r="DL668" s="67"/>
    </row>
    <row r="669" spans="1:116" s="13" customFormat="1" ht="15" x14ac:dyDescent="0.25">
      <c r="A669" s="536"/>
      <c r="B669" s="18"/>
      <c r="C669" s="420"/>
      <c r="D669" s="451"/>
      <c r="F669" s="419"/>
      <c r="K669" s="417"/>
      <c r="N669" s="419"/>
      <c r="P669" s="117"/>
      <c r="Q669" s="112"/>
      <c r="R669" s="417"/>
      <c r="S669" s="419"/>
      <c r="T669" s="250"/>
      <c r="U669" s="250"/>
      <c r="V669" s="250"/>
      <c r="W669" s="250"/>
      <c r="X669" s="250"/>
      <c r="Y669" s="627"/>
      <c r="Z669" s="419"/>
      <c r="AA669" s="275"/>
      <c r="AB669" s="275"/>
      <c r="AC669" s="275"/>
      <c r="AD669" s="275"/>
      <c r="AE669" s="275"/>
      <c r="AF669" s="628"/>
      <c r="AG669" s="419"/>
      <c r="AH669" s="275"/>
      <c r="AI669" s="275"/>
      <c r="AJ669" s="275"/>
      <c r="AK669" s="275"/>
      <c r="AL669" s="33"/>
      <c r="AM669" s="33"/>
      <c r="AN669" s="33"/>
      <c r="AO669" s="33"/>
      <c r="AP669" s="33"/>
      <c r="AQ669" s="6"/>
      <c r="AR669" s="31"/>
      <c r="AS669" s="519"/>
      <c r="AT669" s="662"/>
      <c r="AU669" s="662"/>
      <c r="AV669" s="662"/>
      <c r="AW669" s="661"/>
      <c r="AX669" s="661"/>
      <c r="AY669" s="10"/>
      <c r="AZ669" s="334"/>
      <c r="BA669" s="662"/>
      <c r="BB669" s="662"/>
      <c r="BC669" s="662"/>
      <c r="BD669" s="661"/>
      <c r="BE669" s="661"/>
      <c r="BF669" s="31"/>
      <c r="BG669" s="336"/>
      <c r="BH669" s="852"/>
      <c r="BI669" s="67"/>
      <c r="BJ669" s="227"/>
      <c r="BK669" s="227"/>
      <c r="BL669" s="227"/>
      <c r="BM669" s="227"/>
      <c r="BN669" s="31"/>
      <c r="BO669" s="521"/>
      <c r="BP669" s="417"/>
      <c r="BQ669" s="716"/>
      <c r="BR669" s="716"/>
      <c r="BS669" s="715"/>
      <c r="BT669" s="715"/>
      <c r="BU669" s="31"/>
      <c r="BV669" s="521"/>
      <c r="BW669" s="58"/>
      <c r="BX669" s="624"/>
      <c r="BY669" s="419"/>
      <c r="BZ669" s="419"/>
      <c r="CA669" s="419"/>
      <c r="CB669" s="419"/>
      <c r="CC669" s="419"/>
      <c r="CD669" s="611"/>
      <c r="CE669" s="419"/>
      <c r="CF669" s="419"/>
      <c r="CG669" s="419"/>
      <c r="CH669" s="419"/>
      <c r="CI669" s="237"/>
      <c r="CJ669" s="611"/>
      <c r="CK669" s="419"/>
      <c r="CL669" s="419"/>
      <c r="CM669" s="419"/>
      <c r="CN669" s="419"/>
      <c r="CO669" s="417"/>
      <c r="CP669" s="611"/>
      <c r="CQ669" s="464"/>
      <c r="CR669" s="464"/>
      <c r="CS669" s="464"/>
      <c r="CT669" s="464"/>
      <c r="CU669" s="237"/>
      <c r="CV669" s="611"/>
      <c r="CW669" s="336"/>
      <c r="CX669" s="419"/>
      <c r="CY669" s="419"/>
      <c r="CZ669" s="419"/>
      <c r="DA669" s="419"/>
      <c r="DB669" s="419"/>
      <c r="DC669" s="611"/>
      <c r="DD669" s="419"/>
      <c r="DE669" s="419"/>
      <c r="DF669" s="419"/>
      <c r="DG669" s="419"/>
      <c r="DH669" s="419"/>
      <c r="DI669" s="611"/>
      <c r="DJ669" s="413"/>
      <c r="DK669" s="961"/>
      <c r="DL669" s="67"/>
    </row>
    <row r="670" spans="1:116" s="13" customFormat="1" ht="15" x14ac:dyDescent="0.25">
      <c r="A670" s="536"/>
      <c r="B670" s="18"/>
      <c r="C670" s="420"/>
      <c r="D670" s="451"/>
      <c r="F670" s="419"/>
      <c r="K670" s="417"/>
      <c r="N670" s="419"/>
      <c r="P670" s="117"/>
      <c r="Q670" s="112"/>
      <c r="R670" s="417"/>
      <c r="S670" s="419"/>
      <c r="T670" s="250"/>
      <c r="U670" s="250"/>
      <c r="V670" s="250"/>
      <c r="W670" s="250"/>
      <c r="X670" s="250"/>
      <c r="Y670" s="627"/>
      <c r="Z670" s="419"/>
      <c r="AA670" s="275"/>
      <c r="AB670" s="275"/>
      <c r="AC670" s="275"/>
      <c r="AD670" s="275"/>
      <c r="AE670" s="275"/>
      <c r="AF670" s="628"/>
      <c r="AG670" s="419"/>
      <c r="AH670" s="275"/>
      <c r="AI670" s="275"/>
      <c r="AJ670" s="275"/>
      <c r="AK670" s="275"/>
      <c r="AL670" s="33"/>
      <c r="AM670" s="33"/>
      <c r="AN670" s="33"/>
      <c r="AO670" s="33"/>
      <c r="AP670" s="33"/>
      <c r="AQ670" s="6"/>
      <c r="AR670" s="31"/>
      <c r="AS670" s="519"/>
      <c r="AT670" s="662"/>
      <c r="AU670" s="662"/>
      <c r="AV670" s="662"/>
      <c r="AW670" s="661"/>
      <c r="AX670" s="661"/>
      <c r="AY670" s="10"/>
      <c r="AZ670" s="334"/>
      <c r="BA670" s="662"/>
      <c r="BB670" s="662"/>
      <c r="BC670" s="662"/>
      <c r="BD670" s="661"/>
      <c r="BE670" s="661"/>
      <c r="BF670" s="31"/>
      <c r="BG670" s="336"/>
      <c r="BH670" s="852"/>
      <c r="BI670" s="67"/>
      <c r="BJ670" s="227"/>
      <c r="BK670" s="227"/>
      <c r="BL670" s="227"/>
      <c r="BM670" s="227"/>
      <c r="BN670" s="31"/>
      <c r="BO670" s="521"/>
      <c r="BP670" s="417"/>
      <c r="BQ670" s="716"/>
      <c r="BR670" s="716"/>
      <c r="BS670" s="715"/>
      <c r="BT670" s="715"/>
      <c r="BU670" s="31"/>
      <c r="BV670" s="521"/>
      <c r="BW670" s="58"/>
      <c r="BX670" s="624"/>
      <c r="BY670" s="419"/>
      <c r="BZ670" s="419"/>
      <c r="CA670" s="419"/>
      <c r="CB670" s="419"/>
      <c r="CC670" s="419"/>
      <c r="CD670" s="611"/>
      <c r="CE670" s="419"/>
      <c r="CF670" s="419"/>
      <c r="CG670" s="419"/>
      <c r="CH670" s="419"/>
      <c r="CI670" s="237"/>
      <c r="CJ670" s="611"/>
      <c r="CK670" s="419"/>
      <c r="CL670" s="419"/>
      <c r="CM670" s="419"/>
      <c r="CN670" s="419"/>
      <c r="CO670" s="417"/>
      <c r="CP670" s="611"/>
      <c r="CQ670" s="464"/>
      <c r="CR670" s="464"/>
      <c r="CS670" s="464"/>
      <c r="CT670" s="464"/>
      <c r="CU670" s="237"/>
      <c r="CV670" s="611"/>
      <c r="CW670" s="336"/>
      <c r="CX670" s="419"/>
      <c r="CY670" s="419"/>
      <c r="CZ670" s="419"/>
      <c r="DA670" s="419"/>
      <c r="DB670" s="419"/>
      <c r="DC670" s="611"/>
      <c r="DD670" s="419"/>
      <c r="DE670" s="419"/>
      <c r="DF670" s="419"/>
      <c r="DG670" s="419"/>
      <c r="DH670" s="419"/>
      <c r="DI670" s="611"/>
      <c r="DJ670" s="413"/>
      <c r="DK670" s="961"/>
      <c r="DL670" s="67"/>
    </row>
    <row r="671" spans="1:116" s="13" customFormat="1" ht="15" x14ac:dyDescent="0.25">
      <c r="A671" s="536"/>
      <c r="B671" s="18"/>
      <c r="C671" s="420"/>
      <c r="D671" s="451"/>
      <c r="F671" s="419"/>
      <c r="K671" s="417"/>
      <c r="N671" s="419"/>
      <c r="P671" s="117"/>
      <c r="Q671" s="112"/>
      <c r="R671" s="417"/>
      <c r="S671" s="419"/>
      <c r="T671" s="250"/>
      <c r="U671" s="250"/>
      <c r="V671" s="250"/>
      <c r="W671" s="250"/>
      <c r="X671" s="250"/>
      <c r="Y671" s="627"/>
      <c r="Z671" s="419"/>
      <c r="AA671" s="275"/>
      <c r="AB671" s="275"/>
      <c r="AC671" s="275"/>
      <c r="AD671" s="275"/>
      <c r="AE671" s="275"/>
      <c r="AF671" s="628"/>
      <c r="AG671" s="419"/>
      <c r="AH671" s="275"/>
      <c r="AI671" s="275"/>
      <c r="AJ671" s="275"/>
      <c r="AK671" s="275"/>
      <c r="AL671" s="33"/>
      <c r="AM671" s="33"/>
      <c r="AN671" s="33"/>
      <c r="AO671" s="33"/>
      <c r="AP671" s="33"/>
      <c r="AQ671" s="6"/>
      <c r="AR671" s="31"/>
      <c r="AS671" s="519"/>
      <c r="AT671" s="662"/>
      <c r="AU671" s="662"/>
      <c r="AV671" s="662"/>
      <c r="AW671" s="661"/>
      <c r="AX671" s="661"/>
      <c r="AY671" s="10"/>
      <c r="AZ671" s="334"/>
      <c r="BA671" s="662"/>
      <c r="BB671" s="662"/>
      <c r="BC671" s="662"/>
      <c r="BD671" s="661"/>
      <c r="BE671" s="661"/>
      <c r="BF671" s="31"/>
      <c r="BG671" s="336"/>
      <c r="BH671" s="852"/>
      <c r="BI671" s="67"/>
      <c r="BJ671" s="227"/>
      <c r="BK671" s="227"/>
      <c r="BL671" s="227"/>
      <c r="BM671" s="227"/>
      <c r="BN671" s="31"/>
      <c r="BO671" s="521"/>
      <c r="BP671" s="417"/>
      <c r="BQ671" s="716"/>
      <c r="BR671" s="716"/>
      <c r="BS671" s="715"/>
      <c r="BT671" s="715"/>
      <c r="BU671" s="31"/>
      <c r="BV671" s="521"/>
      <c r="BW671" s="58"/>
      <c r="BX671" s="624"/>
      <c r="BY671" s="419"/>
      <c r="BZ671" s="419"/>
      <c r="CA671" s="419"/>
      <c r="CB671" s="419"/>
      <c r="CC671" s="419"/>
      <c r="CD671" s="611"/>
      <c r="CE671" s="419"/>
      <c r="CF671" s="419"/>
      <c r="CG671" s="419"/>
      <c r="CH671" s="419"/>
      <c r="CI671" s="237"/>
      <c r="CJ671" s="611"/>
      <c r="CK671" s="419"/>
      <c r="CL671" s="419"/>
      <c r="CM671" s="419"/>
      <c r="CN671" s="419"/>
      <c r="CO671" s="417"/>
      <c r="CP671" s="611"/>
      <c r="CQ671" s="464"/>
      <c r="CR671" s="464"/>
      <c r="CS671" s="464"/>
      <c r="CT671" s="464"/>
      <c r="CU671" s="237"/>
      <c r="CV671" s="611"/>
      <c r="CW671" s="336"/>
      <c r="CX671" s="419"/>
      <c r="CY671" s="419"/>
      <c r="CZ671" s="419"/>
      <c r="DA671" s="419"/>
      <c r="DB671" s="419"/>
      <c r="DC671" s="611"/>
      <c r="DD671" s="419"/>
      <c r="DE671" s="419"/>
      <c r="DF671" s="419"/>
      <c r="DG671" s="419"/>
      <c r="DH671" s="419"/>
      <c r="DI671" s="611"/>
      <c r="DJ671" s="413"/>
      <c r="DK671" s="961"/>
      <c r="DL671" s="67"/>
    </row>
    <row r="672" spans="1:116" s="13" customFormat="1" ht="15" x14ac:dyDescent="0.25">
      <c r="A672" s="536"/>
      <c r="B672" s="18"/>
      <c r="C672" s="420"/>
      <c r="D672" s="451"/>
      <c r="F672" s="419"/>
      <c r="K672" s="417"/>
      <c r="N672" s="419"/>
      <c r="P672" s="117"/>
      <c r="Q672" s="112"/>
      <c r="R672" s="417"/>
      <c r="S672" s="419"/>
      <c r="T672" s="250"/>
      <c r="U672" s="250"/>
      <c r="V672" s="250"/>
      <c r="W672" s="250"/>
      <c r="X672" s="250"/>
      <c r="Y672" s="627"/>
      <c r="Z672" s="419"/>
      <c r="AA672" s="275"/>
      <c r="AB672" s="275"/>
      <c r="AC672" s="275"/>
      <c r="AD672" s="275"/>
      <c r="AE672" s="275"/>
      <c r="AF672" s="628"/>
      <c r="AG672" s="419"/>
      <c r="AH672" s="275"/>
      <c r="AI672" s="275"/>
      <c r="AJ672" s="275"/>
      <c r="AK672" s="275"/>
      <c r="AL672" s="33"/>
      <c r="AM672" s="33"/>
      <c r="AN672" s="33"/>
      <c r="AO672" s="33"/>
      <c r="AP672" s="33"/>
      <c r="AQ672" s="6"/>
      <c r="AR672" s="31"/>
      <c r="AS672" s="519"/>
      <c r="AT672" s="662"/>
      <c r="AU672" s="662"/>
      <c r="AV672" s="662"/>
      <c r="AW672" s="661"/>
      <c r="AX672" s="661"/>
      <c r="AY672" s="10"/>
      <c r="AZ672" s="334"/>
      <c r="BA672" s="662"/>
      <c r="BB672" s="662"/>
      <c r="BC672" s="662"/>
      <c r="BD672" s="661"/>
      <c r="BE672" s="661"/>
      <c r="BF672" s="31"/>
      <c r="BG672" s="336"/>
      <c r="BH672" s="852"/>
      <c r="BI672" s="67"/>
      <c r="BJ672" s="227"/>
      <c r="BK672" s="227"/>
      <c r="BL672" s="227"/>
      <c r="BM672" s="227"/>
      <c r="BN672" s="31"/>
      <c r="BO672" s="521"/>
      <c r="BP672" s="417"/>
      <c r="BQ672" s="716"/>
      <c r="BR672" s="716"/>
      <c r="BS672" s="715"/>
      <c r="BT672" s="715"/>
      <c r="BU672" s="31"/>
      <c r="BV672" s="521"/>
      <c r="BW672" s="58"/>
      <c r="BX672" s="624"/>
      <c r="BY672" s="419"/>
      <c r="BZ672" s="419"/>
      <c r="CA672" s="419"/>
      <c r="CB672" s="419"/>
      <c r="CC672" s="419"/>
      <c r="CD672" s="611"/>
      <c r="CE672" s="419"/>
      <c r="CF672" s="419"/>
      <c r="CG672" s="419"/>
      <c r="CH672" s="419"/>
      <c r="CI672" s="237"/>
      <c r="CJ672" s="611"/>
      <c r="CK672" s="419"/>
      <c r="CL672" s="419"/>
      <c r="CM672" s="419"/>
      <c r="CN672" s="419"/>
      <c r="CO672" s="417"/>
      <c r="CP672" s="611"/>
      <c r="CQ672" s="464"/>
      <c r="CR672" s="464"/>
      <c r="CS672" s="464"/>
      <c r="CT672" s="464"/>
      <c r="CU672" s="237"/>
      <c r="CV672" s="611"/>
      <c r="CW672" s="336"/>
      <c r="CX672" s="419"/>
      <c r="CY672" s="419"/>
      <c r="CZ672" s="419"/>
      <c r="DA672" s="419"/>
      <c r="DB672" s="419"/>
      <c r="DC672" s="611"/>
      <c r="DD672" s="419"/>
      <c r="DE672" s="419"/>
      <c r="DF672" s="419"/>
      <c r="DG672" s="419"/>
      <c r="DH672" s="419"/>
      <c r="DI672" s="611"/>
      <c r="DJ672" s="413"/>
      <c r="DK672" s="961"/>
      <c r="DL672" s="67"/>
    </row>
    <row r="673" spans="1:116" s="13" customFormat="1" ht="15" x14ac:dyDescent="0.25">
      <c r="A673" s="536"/>
      <c r="B673" s="18"/>
      <c r="C673" s="420"/>
      <c r="D673" s="451"/>
      <c r="F673" s="419"/>
      <c r="K673" s="417"/>
      <c r="N673" s="419"/>
      <c r="P673" s="117"/>
      <c r="Q673" s="112"/>
      <c r="R673" s="417"/>
      <c r="S673" s="419"/>
      <c r="T673" s="250"/>
      <c r="U673" s="250"/>
      <c r="V673" s="250"/>
      <c r="W673" s="250"/>
      <c r="X673" s="250"/>
      <c r="Y673" s="627"/>
      <c r="Z673" s="419"/>
      <c r="AA673" s="275"/>
      <c r="AB673" s="275"/>
      <c r="AC673" s="275"/>
      <c r="AD673" s="275"/>
      <c r="AE673" s="275"/>
      <c r="AF673" s="628"/>
      <c r="AG673" s="419"/>
      <c r="AH673" s="275"/>
      <c r="AI673" s="275"/>
      <c r="AJ673" s="275"/>
      <c r="AK673" s="275"/>
      <c r="AL673" s="33"/>
      <c r="AM673" s="33"/>
      <c r="AN673" s="33"/>
      <c r="AO673" s="33"/>
      <c r="AP673" s="33"/>
      <c r="AQ673" s="6"/>
      <c r="AR673" s="31"/>
      <c r="AS673" s="519"/>
      <c r="AT673" s="662"/>
      <c r="AU673" s="662"/>
      <c r="AV673" s="662"/>
      <c r="AW673" s="661"/>
      <c r="AX673" s="661"/>
      <c r="AY673" s="10"/>
      <c r="AZ673" s="334"/>
      <c r="BA673" s="662"/>
      <c r="BB673" s="662"/>
      <c r="BC673" s="662"/>
      <c r="BD673" s="661"/>
      <c r="BE673" s="661"/>
      <c r="BF673" s="31"/>
      <c r="BG673" s="336"/>
      <c r="BH673" s="852"/>
      <c r="BI673" s="67"/>
      <c r="BJ673" s="227"/>
      <c r="BK673" s="227"/>
      <c r="BL673" s="227"/>
      <c r="BM673" s="227"/>
      <c r="BN673" s="31"/>
      <c r="BO673" s="521"/>
      <c r="BP673" s="417"/>
      <c r="BQ673" s="716"/>
      <c r="BR673" s="716"/>
      <c r="BS673" s="715"/>
      <c r="BT673" s="715"/>
      <c r="BU673" s="31"/>
      <c r="BV673" s="521"/>
      <c r="BW673" s="58"/>
      <c r="BX673" s="624"/>
      <c r="BY673" s="419"/>
      <c r="BZ673" s="419"/>
      <c r="CA673" s="419"/>
      <c r="CB673" s="419"/>
      <c r="CC673" s="419"/>
      <c r="CD673" s="611"/>
      <c r="CE673" s="419"/>
      <c r="CF673" s="419"/>
      <c r="CG673" s="419"/>
      <c r="CH673" s="419"/>
      <c r="CI673" s="237"/>
      <c r="CJ673" s="611"/>
      <c r="CK673" s="419"/>
      <c r="CL673" s="419"/>
      <c r="CM673" s="419"/>
      <c r="CN673" s="419"/>
      <c r="CO673" s="417"/>
      <c r="CP673" s="611"/>
      <c r="CQ673" s="464"/>
      <c r="CR673" s="464"/>
      <c r="CS673" s="464"/>
      <c r="CT673" s="464"/>
      <c r="CU673" s="237"/>
      <c r="CV673" s="611"/>
      <c r="CW673" s="336"/>
      <c r="CX673" s="419"/>
      <c r="CY673" s="419"/>
      <c r="CZ673" s="419"/>
      <c r="DA673" s="419"/>
      <c r="DB673" s="419"/>
      <c r="DC673" s="611"/>
      <c r="DD673" s="419"/>
      <c r="DE673" s="419"/>
      <c r="DF673" s="419"/>
      <c r="DG673" s="419"/>
      <c r="DH673" s="419"/>
      <c r="DI673" s="611"/>
      <c r="DJ673" s="413"/>
      <c r="DK673" s="961"/>
      <c r="DL673" s="67"/>
    </row>
    <row r="674" spans="1:116" s="13" customFormat="1" ht="15" x14ac:dyDescent="0.25">
      <c r="A674" s="536"/>
      <c r="B674" s="18"/>
      <c r="C674" s="420"/>
      <c r="D674" s="451"/>
      <c r="F674" s="419"/>
      <c r="K674" s="417"/>
      <c r="N674" s="419"/>
      <c r="P674" s="117"/>
      <c r="Q674" s="112"/>
      <c r="R674" s="417"/>
      <c r="S674" s="419"/>
      <c r="T674" s="250"/>
      <c r="U674" s="250"/>
      <c r="V674" s="250"/>
      <c r="W674" s="250"/>
      <c r="X674" s="250"/>
      <c r="Y674" s="627"/>
      <c r="Z674" s="419"/>
      <c r="AA674" s="275"/>
      <c r="AB674" s="275"/>
      <c r="AC674" s="275"/>
      <c r="AD674" s="275"/>
      <c r="AE674" s="275"/>
      <c r="AF674" s="628"/>
      <c r="AG674" s="419"/>
      <c r="AH674" s="275"/>
      <c r="AI674" s="275"/>
      <c r="AJ674" s="275"/>
      <c r="AK674" s="275"/>
      <c r="AL674" s="33"/>
      <c r="AM674" s="33"/>
      <c r="AN674" s="33"/>
      <c r="AO674" s="33"/>
      <c r="AP674" s="33"/>
      <c r="AQ674" s="6"/>
      <c r="AR674" s="31"/>
      <c r="AS674" s="519"/>
      <c r="AT674" s="662"/>
      <c r="AU674" s="662"/>
      <c r="AV674" s="662"/>
      <c r="AW674" s="661"/>
      <c r="AX674" s="661"/>
      <c r="AY674" s="10"/>
      <c r="AZ674" s="334"/>
      <c r="BA674" s="662"/>
      <c r="BB674" s="662"/>
      <c r="BC674" s="662"/>
      <c r="BD674" s="661"/>
      <c r="BE674" s="661"/>
      <c r="BF674" s="31"/>
      <c r="BG674" s="336"/>
      <c r="BH674" s="852"/>
      <c r="BI674" s="67"/>
      <c r="BJ674" s="227"/>
      <c r="BK674" s="227"/>
      <c r="BL674" s="227"/>
      <c r="BM674" s="227"/>
      <c r="BN674" s="31"/>
      <c r="BO674" s="521"/>
      <c r="BP674" s="417"/>
      <c r="BQ674" s="716"/>
      <c r="BR674" s="716"/>
      <c r="BS674" s="715"/>
      <c r="BT674" s="715"/>
      <c r="BU674" s="31"/>
      <c r="BV674" s="521"/>
      <c r="BW674" s="58"/>
      <c r="BX674" s="624"/>
      <c r="BY674" s="419"/>
      <c r="BZ674" s="419"/>
      <c r="CA674" s="419"/>
      <c r="CB674" s="419"/>
      <c r="CC674" s="419"/>
      <c r="CD674" s="611"/>
      <c r="CE674" s="419"/>
      <c r="CF674" s="419"/>
      <c r="CG674" s="419"/>
      <c r="CH674" s="419"/>
      <c r="CI674" s="237"/>
      <c r="CJ674" s="611"/>
      <c r="CK674" s="419"/>
      <c r="CL674" s="419"/>
      <c r="CM674" s="419"/>
      <c r="CN674" s="419"/>
      <c r="CO674" s="417"/>
      <c r="CP674" s="611"/>
      <c r="CQ674" s="464"/>
      <c r="CR674" s="464"/>
      <c r="CS674" s="464"/>
      <c r="CT674" s="464"/>
      <c r="CU674" s="237"/>
      <c r="CV674" s="611"/>
      <c r="CW674" s="336"/>
      <c r="CX674" s="419"/>
      <c r="CY674" s="419"/>
      <c r="CZ674" s="419"/>
      <c r="DA674" s="419"/>
      <c r="DB674" s="419"/>
      <c r="DC674" s="611"/>
      <c r="DD674" s="419"/>
      <c r="DE674" s="419"/>
      <c r="DF674" s="419"/>
      <c r="DG674" s="419"/>
      <c r="DH674" s="419"/>
      <c r="DI674" s="611"/>
      <c r="DJ674" s="413"/>
      <c r="DK674" s="961"/>
      <c r="DL674" s="67"/>
    </row>
    <row r="675" spans="1:116" s="13" customFormat="1" ht="15" x14ac:dyDescent="0.25">
      <c r="A675" s="536"/>
      <c r="B675" s="18"/>
      <c r="C675" s="420"/>
      <c r="D675" s="451"/>
      <c r="F675" s="419"/>
      <c r="G675" s="420"/>
      <c r="H675" s="451"/>
      <c r="K675" s="417"/>
      <c r="N675" s="419"/>
      <c r="P675" s="117"/>
      <c r="Q675" s="112"/>
      <c r="R675" s="417"/>
      <c r="S675" s="419"/>
      <c r="T675" s="250"/>
      <c r="U675" s="250"/>
      <c r="V675" s="250"/>
      <c r="W675" s="250"/>
      <c r="X675" s="250"/>
      <c r="Y675" s="627"/>
      <c r="Z675" s="419"/>
      <c r="AA675" s="275"/>
      <c r="AB675" s="275"/>
      <c r="AC675" s="275"/>
      <c r="AD675" s="275"/>
      <c r="AE675" s="275"/>
      <c r="AF675" s="628"/>
      <c r="AG675" s="419"/>
      <c r="AH675" s="275"/>
      <c r="AI675" s="275"/>
      <c r="AJ675" s="275"/>
      <c r="AK675" s="275"/>
      <c r="AL675" s="33"/>
      <c r="AM675" s="33"/>
      <c r="AN675" s="33"/>
      <c r="AO675" s="33"/>
      <c r="AP675" s="33"/>
      <c r="AQ675" s="6"/>
      <c r="AR675" s="31"/>
      <c r="AS675" s="519"/>
      <c r="AT675" s="662"/>
      <c r="AU675" s="662"/>
      <c r="AV675" s="662"/>
      <c r="AW675" s="661"/>
      <c r="AX675" s="661"/>
      <c r="AY675" s="10"/>
      <c r="AZ675" s="334"/>
      <c r="BA675" s="662"/>
      <c r="BB675" s="662"/>
      <c r="BC675" s="662"/>
      <c r="BD675" s="661"/>
      <c r="BE675" s="661"/>
      <c r="BF675" s="31"/>
      <c r="BG675" s="336"/>
      <c r="BH675" s="852"/>
      <c r="BI675" s="67"/>
      <c r="BJ675" s="227"/>
      <c r="BK675" s="227"/>
      <c r="BL675" s="227"/>
      <c r="BM675" s="227"/>
      <c r="BN675" s="31"/>
      <c r="BO675" s="521"/>
      <c r="BP675" s="417"/>
      <c r="BQ675" s="716"/>
      <c r="BR675" s="716"/>
      <c r="BS675" s="715"/>
      <c r="BT675" s="715"/>
      <c r="BU675" s="31"/>
      <c r="BV675" s="521"/>
      <c r="BW675" s="58"/>
      <c r="BX675" s="624"/>
      <c r="BY675" s="419"/>
      <c r="BZ675" s="419"/>
      <c r="CA675" s="419"/>
      <c r="CB675" s="419"/>
      <c r="CC675" s="419"/>
      <c r="CD675" s="611"/>
      <c r="CE675" s="419"/>
      <c r="CF675" s="419"/>
      <c r="CG675" s="419"/>
      <c r="CH675" s="419"/>
      <c r="CI675" s="237"/>
      <c r="CJ675" s="611"/>
      <c r="CK675" s="419"/>
      <c r="CL675" s="419"/>
      <c r="CM675" s="419"/>
      <c r="CN675" s="419"/>
      <c r="CO675" s="417"/>
      <c r="CP675" s="611"/>
      <c r="CQ675" s="464"/>
      <c r="CR675" s="464"/>
      <c r="CS675" s="464"/>
      <c r="CT675" s="464"/>
      <c r="CU675" s="237"/>
      <c r="CV675" s="611"/>
      <c r="CW675" s="336"/>
      <c r="CX675" s="419"/>
      <c r="CY675" s="419"/>
      <c r="CZ675" s="419"/>
      <c r="DA675" s="419"/>
      <c r="DB675" s="419"/>
      <c r="DC675" s="611"/>
      <c r="DD675" s="419"/>
      <c r="DE675" s="419"/>
      <c r="DF675" s="419"/>
      <c r="DG675" s="419"/>
      <c r="DH675" s="419"/>
      <c r="DI675" s="611"/>
      <c r="DJ675" s="413"/>
      <c r="DK675" s="961"/>
      <c r="DL675" s="67"/>
    </row>
    <row r="676" spans="1:116" s="13" customFormat="1" ht="15" x14ac:dyDescent="0.25">
      <c r="A676" s="536"/>
      <c r="B676" s="18"/>
      <c r="C676" s="420"/>
      <c r="D676" s="451"/>
      <c r="F676" s="419"/>
      <c r="G676" s="420"/>
      <c r="H676" s="451"/>
      <c r="K676" s="417"/>
      <c r="N676" s="419"/>
      <c r="P676" s="117"/>
      <c r="Q676" s="112"/>
      <c r="R676" s="417"/>
      <c r="S676" s="419"/>
      <c r="T676" s="250"/>
      <c r="U676" s="250"/>
      <c r="V676" s="250"/>
      <c r="W676" s="250"/>
      <c r="X676" s="250"/>
      <c r="Y676" s="627"/>
      <c r="Z676" s="419"/>
      <c r="AA676" s="275"/>
      <c r="AB676" s="275"/>
      <c r="AC676" s="275"/>
      <c r="AD676" s="275"/>
      <c r="AE676" s="275"/>
      <c r="AF676" s="628"/>
      <c r="AG676" s="419"/>
      <c r="AH676" s="275"/>
      <c r="AI676" s="275"/>
      <c r="AJ676" s="275"/>
      <c r="AK676" s="275"/>
      <c r="AL676" s="33"/>
      <c r="AM676" s="33"/>
      <c r="AN676" s="33"/>
      <c r="AO676" s="33"/>
      <c r="AP676" s="33"/>
      <c r="AQ676" s="6"/>
      <c r="AR676" s="31"/>
      <c r="AS676" s="519"/>
      <c r="AT676" s="662"/>
      <c r="AU676" s="662"/>
      <c r="AV676" s="662"/>
      <c r="AW676" s="661"/>
      <c r="AX676" s="661"/>
      <c r="AY676" s="10"/>
      <c r="AZ676" s="334"/>
      <c r="BA676" s="662"/>
      <c r="BB676" s="662"/>
      <c r="BC676" s="662"/>
      <c r="BD676" s="661"/>
      <c r="BE676" s="661"/>
      <c r="BF676" s="31"/>
      <c r="BG676" s="336"/>
      <c r="BH676" s="852"/>
      <c r="BI676" s="67"/>
      <c r="BJ676" s="227"/>
      <c r="BK676" s="227"/>
      <c r="BL676" s="227"/>
      <c r="BM676" s="227"/>
      <c r="BN676" s="31"/>
      <c r="BO676" s="521"/>
      <c r="BP676" s="417"/>
      <c r="BQ676" s="716"/>
      <c r="BR676" s="716"/>
      <c r="BS676" s="715"/>
      <c r="BT676" s="715"/>
      <c r="BU676" s="31"/>
      <c r="BV676" s="521"/>
      <c r="BW676" s="58"/>
      <c r="BX676" s="624"/>
      <c r="BY676" s="419"/>
      <c r="BZ676" s="419"/>
      <c r="CA676" s="419"/>
      <c r="CB676" s="419"/>
      <c r="CC676" s="419"/>
      <c r="CD676" s="611"/>
      <c r="CE676" s="419"/>
      <c r="CF676" s="419"/>
      <c r="CG676" s="419"/>
      <c r="CH676" s="419"/>
      <c r="CI676" s="237"/>
      <c r="CJ676" s="611"/>
      <c r="CK676" s="419"/>
      <c r="CL676" s="419"/>
      <c r="CM676" s="419"/>
      <c r="CN676" s="419"/>
      <c r="CO676" s="417"/>
      <c r="CP676" s="611"/>
      <c r="CQ676" s="464"/>
      <c r="CR676" s="464"/>
      <c r="CS676" s="464"/>
      <c r="CT676" s="464"/>
      <c r="CU676" s="237"/>
      <c r="CV676" s="611"/>
      <c r="CW676" s="336"/>
      <c r="CX676" s="419"/>
      <c r="CY676" s="419"/>
      <c r="CZ676" s="419"/>
      <c r="DA676" s="419"/>
      <c r="DB676" s="419"/>
      <c r="DC676" s="611"/>
      <c r="DD676" s="419"/>
      <c r="DE676" s="419"/>
      <c r="DF676" s="419"/>
      <c r="DG676" s="419"/>
      <c r="DH676" s="419"/>
      <c r="DI676" s="611"/>
      <c r="DJ676" s="413"/>
      <c r="DK676" s="961"/>
      <c r="DL676" s="67"/>
    </row>
    <row r="677" spans="1:116" s="13" customFormat="1" ht="15" x14ac:dyDescent="0.25">
      <c r="A677" s="536"/>
      <c r="B677" s="18"/>
      <c r="C677" s="420"/>
      <c r="D677" s="451"/>
      <c r="F677" s="419"/>
      <c r="G677" s="420"/>
      <c r="H677" s="451"/>
      <c r="K677" s="417"/>
      <c r="N677" s="419"/>
      <c r="P677" s="117"/>
      <c r="Q677" s="112"/>
      <c r="R677" s="417"/>
      <c r="S677" s="419"/>
      <c r="T677" s="250"/>
      <c r="U677" s="250"/>
      <c r="V677" s="250"/>
      <c r="W677" s="250"/>
      <c r="X677" s="250"/>
      <c r="Y677" s="627"/>
      <c r="Z677" s="419"/>
      <c r="AA677" s="275"/>
      <c r="AB677" s="275"/>
      <c r="AC677" s="275"/>
      <c r="AD677" s="275"/>
      <c r="AE677" s="275"/>
      <c r="AF677" s="628"/>
      <c r="AG677" s="419"/>
      <c r="AH677" s="275"/>
      <c r="AI677" s="275"/>
      <c r="AJ677" s="275"/>
      <c r="AK677" s="275"/>
      <c r="AL677" s="33"/>
      <c r="AM677" s="33"/>
      <c r="AN677" s="33"/>
      <c r="AO677" s="33"/>
      <c r="AP677" s="33"/>
      <c r="AQ677" s="6"/>
      <c r="AR677" s="31"/>
      <c r="AS677" s="519"/>
      <c r="AT677" s="662"/>
      <c r="AU677" s="662"/>
      <c r="AV677" s="662"/>
      <c r="AW677" s="661"/>
      <c r="AX677" s="661"/>
      <c r="AY677" s="10"/>
      <c r="AZ677" s="334"/>
      <c r="BA677" s="662"/>
      <c r="BB677" s="662"/>
      <c r="BC677" s="662"/>
      <c r="BD677" s="661"/>
      <c r="BE677" s="661"/>
      <c r="BF677" s="31"/>
      <c r="BG677" s="336"/>
      <c r="BH677" s="852"/>
      <c r="BI677" s="67"/>
      <c r="BJ677" s="227"/>
      <c r="BK677" s="227"/>
      <c r="BL677" s="227"/>
      <c r="BM677" s="227"/>
      <c r="BN677" s="31"/>
      <c r="BO677" s="521"/>
      <c r="BP677" s="417"/>
      <c r="BQ677" s="716"/>
      <c r="BR677" s="716"/>
      <c r="BS677" s="715"/>
      <c r="BT677" s="715"/>
      <c r="BU677" s="31"/>
      <c r="BV677" s="521"/>
      <c r="BW677" s="58"/>
      <c r="BX677" s="624"/>
      <c r="BY677" s="419"/>
      <c r="BZ677" s="419"/>
      <c r="CA677" s="419"/>
      <c r="CB677" s="419"/>
      <c r="CC677" s="419"/>
      <c r="CD677" s="611"/>
      <c r="CE677" s="419"/>
      <c r="CF677" s="419"/>
      <c r="CG677" s="419"/>
      <c r="CH677" s="419"/>
      <c r="CI677" s="237"/>
      <c r="CJ677" s="611"/>
      <c r="CK677" s="419"/>
      <c r="CL677" s="419"/>
      <c r="CM677" s="419"/>
      <c r="CN677" s="419"/>
      <c r="CO677" s="417"/>
      <c r="CP677" s="611"/>
      <c r="CQ677" s="464"/>
      <c r="CR677" s="464"/>
      <c r="CS677" s="464"/>
      <c r="CT677" s="464"/>
      <c r="CU677" s="237"/>
      <c r="CV677" s="611"/>
      <c r="CW677" s="336"/>
      <c r="CX677" s="419"/>
      <c r="CY677" s="419"/>
      <c r="CZ677" s="419"/>
      <c r="DA677" s="419"/>
      <c r="DB677" s="419"/>
      <c r="DC677" s="611"/>
      <c r="DD677" s="419"/>
      <c r="DE677" s="419"/>
      <c r="DF677" s="419"/>
      <c r="DG677" s="419"/>
      <c r="DH677" s="419"/>
      <c r="DI677" s="611"/>
      <c r="DJ677" s="413"/>
      <c r="DK677" s="961"/>
      <c r="DL677" s="67"/>
    </row>
    <row r="678" spans="1:116" s="13" customFormat="1" ht="15" x14ac:dyDescent="0.25">
      <c r="A678" s="536"/>
      <c r="B678" s="18"/>
      <c r="C678" s="420"/>
      <c r="D678" s="451"/>
      <c r="F678" s="419"/>
      <c r="G678" s="420"/>
      <c r="H678" s="451"/>
      <c r="K678" s="417"/>
      <c r="N678" s="419"/>
      <c r="P678" s="117"/>
      <c r="Q678" s="112"/>
      <c r="R678" s="417"/>
      <c r="S678" s="419"/>
      <c r="T678" s="250"/>
      <c r="U678" s="250"/>
      <c r="V678" s="250"/>
      <c r="W678" s="250"/>
      <c r="X678" s="250"/>
      <c r="Y678" s="627"/>
      <c r="Z678" s="419"/>
      <c r="AA678" s="275"/>
      <c r="AB678" s="275"/>
      <c r="AC678" s="275"/>
      <c r="AD678" s="275"/>
      <c r="AE678" s="275"/>
      <c r="AF678" s="628"/>
      <c r="AG678" s="419"/>
      <c r="AH678" s="275"/>
      <c r="AI678" s="275"/>
      <c r="AJ678" s="275"/>
      <c r="AK678" s="275"/>
      <c r="AL678" s="33"/>
      <c r="AM678" s="33"/>
      <c r="AN678" s="33"/>
      <c r="AO678" s="33"/>
      <c r="AP678" s="33"/>
      <c r="AQ678" s="6"/>
      <c r="AR678" s="31"/>
      <c r="AS678" s="519"/>
      <c r="AT678" s="662"/>
      <c r="AU678" s="662"/>
      <c r="AV678" s="662"/>
      <c r="AW678" s="661"/>
      <c r="AX678" s="661"/>
      <c r="AY678" s="10"/>
      <c r="AZ678" s="334"/>
      <c r="BA678" s="662"/>
      <c r="BB678" s="662"/>
      <c r="BC678" s="662"/>
      <c r="BD678" s="661"/>
      <c r="BE678" s="661"/>
      <c r="BF678" s="31"/>
      <c r="BG678" s="336"/>
      <c r="BH678" s="852"/>
      <c r="BI678" s="67"/>
      <c r="BJ678" s="227"/>
      <c r="BK678" s="227"/>
      <c r="BL678" s="227"/>
      <c r="BM678" s="227"/>
      <c r="BN678" s="31"/>
      <c r="BO678" s="521"/>
      <c r="BP678" s="417"/>
      <c r="BQ678" s="716"/>
      <c r="BR678" s="716"/>
      <c r="BS678" s="715"/>
      <c r="BT678" s="715"/>
      <c r="BU678" s="31"/>
      <c r="BV678" s="521"/>
      <c r="BW678" s="58"/>
      <c r="BX678" s="624"/>
      <c r="BY678" s="419"/>
      <c r="BZ678" s="419"/>
      <c r="CA678" s="419"/>
      <c r="CB678" s="419"/>
      <c r="CC678" s="419"/>
      <c r="CD678" s="611"/>
      <c r="CE678" s="419"/>
      <c r="CF678" s="419"/>
      <c r="CG678" s="419"/>
      <c r="CH678" s="419"/>
      <c r="CI678" s="237"/>
      <c r="CJ678" s="611"/>
      <c r="CK678" s="419"/>
      <c r="CL678" s="419"/>
      <c r="CM678" s="419"/>
      <c r="CN678" s="419"/>
      <c r="CO678" s="417"/>
      <c r="CP678" s="611"/>
      <c r="CQ678" s="464"/>
      <c r="CR678" s="464"/>
      <c r="CS678" s="464"/>
      <c r="CT678" s="464"/>
      <c r="CU678" s="237"/>
      <c r="CV678" s="611"/>
      <c r="CW678" s="336"/>
      <c r="CX678" s="419"/>
      <c r="CY678" s="419"/>
      <c r="CZ678" s="419"/>
      <c r="DA678" s="419"/>
      <c r="DB678" s="419"/>
      <c r="DC678" s="611"/>
      <c r="DD678" s="419"/>
      <c r="DE678" s="419"/>
      <c r="DF678" s="419"/>
      <c r="DG678" s="419"/>
      <c r="DH678" s="419"/>
      <c r="DI678" s="611"/>
      <c r="DJ678" s="413"/>
      <c r="DK678" s="961"/>
      <c r="DL678" s="67"/>
    </row>
    <row r="679" spans="1:116" s="13" customFormat="1" ht="15" x14ac:dyDescent="0.25">
      <c r="A679" s="536"/>
      <c r="B679" s="18"/>
      <c r="C679" s="420"/>
      <c r="D679" s="451"/>
      <c r="F679" s="419"/>
      <c r="G679" s="420"/>
      <c r="H679" s="451"/>
      <c r="K679" s="417"/>
      <c r="N679" s="419"/>
      <c r="P679" s="117"/>
      <c r="Q679" s="112"/>
      <c r="R679" s="417"/>
      <c r="S679" s="419"/>
      <c r="T679" s="250"/>
      <c r="U679" s="250"/>
      <c r="V679" s="250"/>
      <c r="W679" s="250"/>
      <c r="X679" s="250"/>
      <c r="Y679" s="627"/>
      <c r="Z679" s="419"/>
      <c r="AA679" s="275"/>
      <c r="AB679" s="275"/>
      <c r="AC679" s="275"/>
      <c r="AD679" s="275"/>
      <c r="AE679" s="275"/>
      <c r="AF679" s="628"/>
      <c r="AG679" s="419"/>
      <c r="AH679" s="275"/>
      <c r="AI679" s="275"/>
      <c r="AJ679" s="275"/>
      <c r="AK679" s="275"/>
      <c r="AL679" s="33"/>
      <c r="AM679" s="33"/>
      <c r="AN679" s="33"/>
      <c r="AO679" s="33"/>
      <c r="AP679" s="33"/>
      <c r="AQ679" s="6"/>
      <c r="AR679" s="31"/>
      <c r="AS679" s="519"/>
      <c r="AT679" s="662"/>
      <c r="AU679" s="662"/>
      <c r="AV679" s="662"/>
      <c r="AW679" s="661"/>
      <c r="AX679" s="661"/>
      <c r="AY679" s="10"/>
      <c r="AZ679" s="334"/>
      <c r="BA679" s="662"/>
      <c r="BB679" s="662"/>
      <c r="BC679" s="662"/>
      <c r="BD679" s="661"/>
      <c r="BE679" s="661"/>
      <c r="BF679" s="31"/>
      <c r="BG679" s="336"/>
      <c r="BH679" s="852"/>
      <c r="BI679" s="67"/>
      <c r="BJ679" s="227"/>
      <c r="BK679" s="227"/>
      <c r="BL679" s="227"/>
      <c r="BM679" s="227"/>
      <c r="BN679" s="31"/>
      <c r="BO679" s="521"/>
      <c r="BP679" s="417"/>
      <c r="BQ679" s="716"/>
      <c r="BR679" s="716"/>
      <c r="BS679" s="715"/>
      <c r="BT679" s="715"/>
      <c r="BU679" s="31"/>
      <c r="BV679" s="521"/>
      <c r="BW679" s="58"/>
      <c r="BX679" s="624"/>
      <c r="BY679" s="419"/>
      <c r="BZ679" s="419"/>
      <c r="CA679" s="419"/>
      <c r="CB679" s="419"/>
      <c r="CC679" s="419"/>
      <c r="CD679" s="611"/>
      <c r="CE679" s="419"/>
      <c r="CF679" s="419"/>
      <c r="CG679" s="419"/>
      <c r="CH679" s="419"/>
      <c r="CI679" s="237"/>
      <c r="CJ679" s="611"/>
      <c r="CK679" s="419"/>
      <c r="CL679" s="419"/>
      <c r="CM679" s="419"/>
      <c r="CN679" s="419"/>
      <c r="CO679" s="417"/>
      <c r="CP679" s="611"/>
      <c r="CQ679" s="464"/>
      <c r="CR679" s="464"/>
      <c r="CS679" s="464"/>
      <c r="CT679" s="464"/>
      <c r="CU679" s="237"/>
      <c r="CV679" s="611"/>
      <c r="CW679" s="336"/>
      <c r="CX679" s="419"/>
      <c r="CY679" s="419"/>
      <c r="CZ679" s="419"/>
      <c r="DA679" s="419"/>
      <c r="DB679" s="419"/>
      <c r="DC679" s="611"/>
      <c r="DD679" s="419"/>
      <c r="DE679" s="419"/>
      <c r="DF679" s="419"/>
      <c r="DG679" s="419"/>
      <c r="DH679" s="419"/>
      <c r="DI679" s="611"/>
      <c r="DJ679" s="413"/>
      <c r="DK679" s="961"/>
      <c r="DL679" s="67"/>
    </row>
    <row r="680" spans="1:116" s="13" customFormat="1" ht="15" x14ac:dyDescent="0.25">
      <c r="A680" s="536"/>
      <c r="B680" s="18"/>
      <c r="C680" s="420"/>
      <c r="D680" s="451"/>
      <c r="F680" s="419"/>
      <c r="G680" s="420"/>
      <c r="H680" s="451"/>
      <c r="K680" s="417"/>
      <c r="N680" s="419"/>
      <c r="P680" s="117"/>
      <c r="Q680" s="112"/>
      <c r="R680" s="417"/>
      <c r="S680" s="419"/>
      <c r="T680" s="250"/>
      <c r="U680" s="250"/>
      <c r="V680" s="250"/>
      <c r="W680" s="250"/>
      <c r="X680" s="250"/>
      <c r="Y680" s="627"/>
      <c r="Z680" s="419"/>
      <c r="AA680" s="275"/>
      <c r="AB680" s="275"/>
      <c r="AC680" s="275"/>
      <c r="AD680" s="275"/>
      <c r="AE680" s="275"/>
      <c r="AF680" s="628"/>
      <c r="AG680" s="419"/>
      <c r="AH680" s="275"/>
      <c r="AI680" s="275"/>
      <c r="AJ680" s="275"/>
      <c r="AK680" s="275"/>
      <c r="AL680" s="33"/>
      <c r="AM680" s="33"/>
      <c r="AN680" s="33"/>
      <c r="AO680" s="33"/>
      <c r="AP680" s="33"/>
      <c r="AQ680" s="6"/>
      <c r="AR680" s="31"/>
      <c r="AS680" s="519"/>
      <c r="AT680" s="662"/>
      <c r="AU680" s="662"/>
      <c r="AV680" s="662"/>
      <c r="AW680" s="661"/>
      <c r="AX680" s="661"/>
      <c r="AY680" s="10"/>
      <c r="AZ680" s="334"/>
      <c r="BA680" s="662"/>
      <c r="BB680" s="662"/>
      <c r="BC680" s="662"/>
      <c r="BD680" s="661"/>
      <c r="BE680" s="661"/>
      <c r="BF680" s="31"/>
      <c r="BG680" s="336"/>
      <c r="BH680" s="852"/>
      <c r="BI680" s="67"/>
      <c r="BJ680" s="227"/>
      <c r="BK680" s="227"/>
      <c r="BL680" s="227"/>
      <c r="BM680" s="227"/>
      <c r="BN680" s="31"/>
      <c r="BO680" s="521"/>
      <c r="BP680" s="417"/>
      <c r="BQ680" s="716"/>
      <c r="BR680" s="716"/>
      <c r="BS680" s="715"/>
      <c r="BT680" s="715"/>
      <c r="BU680" s="31"/>
      <c r="BV680" s="521"/>
      <c r="BW680" s="58"/>
      <c r="BX680" s="624"/>
      <c r="BY680" s="419"/>
      <c r="BZ680" s="419"/>
      <c r="CA680" s="419"/>
      <c r="CB680" s="419"/>
      <c r="CC680" s="419"/>
      <c r="CD680" s="611"/>
      <c r="CE680" s="419"/>
      <c r="CF680" s="419"/>
      <c r="CG680" s="419"/>
      <c r="CH680" s="419"/>
      <c r="CI680" s="237"/>
      <c r="CJ680" s="611"/>
      <c r="CK680" s="419"/>
      <c r="CL680" s="419"/>
      <c r="CM680" s="419"/>
      <c r="CN680" s="419"/>
      <c r="CO680" s="417"/>
      <c r="CP680" s="611"/>
      <c r="CQ680" s="464"/>
      <c r="CR680" s="464"/>
      <c r="CS680" s="464"/>
      <c r="CT680" s="464"/>
      <c r="CU680" s="237"/>
      <c r="CV680" s="611"/>
      <c r="CW680" s="336"/>
      <c r="CX680" s="419"/>
      <c r="CY680" s="419"/>
      <c r="CZ680" s="419"/>
      <c r="DA680" s="419"/>
      <c r="DB680" s="419"/>
      <c r="DC680" s="611"/>
      <c r="DD680" s="419"/>
      <c r="DE680" s="419"/>
      <c r="DF680" s="419"/>
      <c r="DG680" s="419"/>
      <c r="DH680" s="419"/>
      <c r="DI680" s="611"/>
      <c r="DJ680" s="413"/>
      <c r="DK680" s="961"/>
      <c r="DL680" s="67"/>
    </row>
    <row r="681" spans="1:116" s="13" customFormat="1" ht="15" x14ac:dyDescent="0.25">
      <c r="A681" s="622"/>
      <c r="B681" s="18"/>
      <c r="C681" s="417"/>
      <c r="D681" s="417"/>
      <c r="F681" s="419"/>
      <c r="G681" s="420"/>
      <c r="H681" s="451"/>
      <c r="K681" s="419"/>
      <c r="L681" s="18"/>
      <c r="N681" s="419"/>
      <c r="O681" s="419"/>
      <c r="P681" s="117"/>
      <c r="Q681" s="112"/>
      <c r="R681" s="419"/>
      <c r="S681" s="419"/>
      <c r="T681" s="250"/>
      <c r="U681" s="250"/>
      <c r="V681" s="250"/>
      <c r="W681" s="250"/>
      <c r="X681" s="250"/>
      <c r="Y681" s="627"/>
      <c r="Z681" s="419"/>
      <c r="AA681" s="275"/>
      <c r="AB681" s="275"/>
      <c r="AC681" s="275"/>
      <c r="AD681" s="275"/>
      <c r="AE681" s="275"/>
      <c r="AF681" s="628"/>
      <c r="AG681" s="419"/>
      <c r="AH681" s="275"/>
      <c r="AI681" s="275"/>
      <c r="AJ681" s="275"/>
      <c r="AK681" s="275"/>
      <c r="AL681" s="33"/>
      <c r="AM681" s="33"/>
      <c r="AN681" s="33"/>
      <c r="AO681" s="33"/>
      <c r="AP681" s="33"/>
      <c r="AQ681" s="6"/>
      <c r="AR681" s="31"/>
      <c r="AS681" s="519"/>
      <c r="AT681" s="544"/>
      <c r="AU681" s="544"/>
      <c r="AV681" s="544"/>
      <c r="AW681" s="544"/>
      <c r="AX681" s="544"/>
      <c r="AY681" s="43"/>
      <c r="AZ681" s="521"/>
      <c r="BA681" s="544"/>
      <c r="BB681" s="544"/>
      <c r="BC681" s="544"/>
      <c r="BD681" s="544"/>
      <c r="BE681" s="544"/>
      <c r="BF681" s="31"/>
      <c r="BG681" s="336"/>
      <c r="BH681" s="856"/>
      <c r="BI681" s="67"/>
      <c r="BJ681" s="227"/>
      <c r="BK681" s="227"/>
      <c r="BL681" s="227"/>
      <c r="BM681" s="227"/>
      <c r="BN681" s="31"/>
      <c r="BO681" s="521"/>
      <c r="BP681" s="58"/>
      <c r="BQ681" s="716"/>
      <c r="BR681" s="716"/>
      <c r="BS681" s="716"/>
      <c r="BT681" s="716"/>
      <c r="BU681" s="31"/>
      <c r="BV681" s="521"/>
      <c r="BW681" s="58"/>
      <c r="BX681" s="624"/>
      <c r="BY681" s="419"/>
      <c r="BZ681" s="419"/>
      <c r="CA681" s="419"/>
      <c r="CB681" s="419"/>
      <c r="CC681" s="419"/>
      <c r="CD681" s="611"/>
      <c r="CE681" s="419"/>
      <c r="CF681" s="419"/>
      <c r="CG681" s="419"/>
      <c r="CH681" s="419"/>
      <c r="CI681" s="237"/>
      <c r="CJ681" s="611"/>
      <c r="CK681" s="419"/>
      <c r="CL681" s="419"/>
      <c r="CM681" s="419"/>
      <c r="CN681" s="419"/>
      <c r="CO681" s="417"/>
      <c r="CP681" s="611"/>
      <c r="CQ681" s="464"/>
      <c r="CR681" s="464"/>
      <c r="CS681" s="464"/>
      <c r="CT681" s="464"/>
      <c r="CU681" s="237"/>
      <c r="CV681" s="611"/>
      <c r="CW681" s="336"/>
      <c r="CX681" s="419"/>
      <c r="CY681" s="419"/>
      <c r="CZ681" s="419"/>
      <c r="DA681" s="419"/>
      <c r="DB681" s="419"/>
      <c r="DC681" s="611"/>
      <c r="DD681" s="419"/>
      <c r="DE681" s="419"/>
      <c r="DF681" s="419"/>
      <c r="DG681" s="419"/>
      <c r="DH681" s="419"/>
      <c r="DI681" s="611"/>
      <c r="DJ681" s="413"/>
      <c r="DK681" s="961"/>
      <c r="DL681" s="67"/>
    </row>
    <row r="682" spans="1:116" s="13" customFormat="1" ht="15" x14ac:dyDescent="0.25">
      <c r="A682" s="622"/>
      <c r="B682" s="18"/>
      <c r="C682" s="417"/>
      <c r="D682" s="417"/>
      <c r="F682" s="419"/>
      <c r="G682" s="420"/>
      <c r="H682" s="451"/>
      <c r="K682" s="419"/>
      <c r="L682" s="18"/>
      <c r="N682" s="419"/>
      <c r="O682" s="419"/>
      <c r="P682" s="117"/>
      <c r="Q682" s="112"/>
      <c r="R682" s="419"/>
      <c r="S682" s="250"/>
      <c r="T682" s="250"/>
      <c r="U682" s="250"/>
      <c r="V682" s="250"/>
      <c r="W682" s="250"/>
      <c r="X682" s="250"/>
      <c r="Y682" s="623"/>
      <c r="Z682" s="250"/>
      <c r="AA682" s="275"/>
      <c r="AB682" s="275"/>
      <c r="AC682" s="275"/>
      <c r="AD682" s="275"/>
      <c r="AE682" s="275"/>
      <c r="AF682" s="561"/>
      <c r="AG682" s="250"/>
      <c r="AH682" s="275"/>
      <c r="AI682" s="275"/>
      <c r="AJ682" s="275"/>
      <c r="AK682" s="275"/>
      <c r="AL682" s="33"/>
      <c r="AM682" s="447"/>
      <c r="AN682" s="33"/>
      <c r="AO682" s="33"/>
      <c r="AP682" s="33"/>
      <c r="AQ682" s="237"/>
      <c r="AR682" s="331"/>
      <c r="AS682" s="519"/>
      <c r="AT682" s="544"/>
      <c r="AU682" s="544"/>
      <c r="AV682" s="544"/>
      <c r="AW682" s="544"/>
      <c r="AX682" s="544"/>
      <c r="AY682" s="43"/>
      <c r="AZ682" s="521"/>
      <c r="BA682" s="544"/>
      <c r="BB682" s="544"/>
      <c r="BC682" s="544"/>
      <c r="BD682" s="544"/>
      <c r="BE682" s="544"/>
      <c r="BF682" s="31"/>
      <c r="BG682" s="336"/>
      <c r="BH682" s="856"/>
      <c r="BI682" s="67"/>
      <c r="BJ682" s="51"/>
      <c r="BK682" s="51"/>
      <c r="BL682" s="51"/>
      <c r="BM682" s="51"/>
      <c r="BN682" s="31"/>
      <c r="BO682" s="521"/>
      <c r="BP682" s="58"/>
      <c r="BQ682" s="716"/>
      <c r="BR682" s="716"/>
      <c r="BS682" s="716"/>
      <c r="BT682" s="716"/>
      <c r="BU682" s="31"/>
      <c r="BV682" s="521"/>
      <c r="BW682" s="58"/>
      <c r="BX682" s="624"/>
      <c r="BY682" s="22"/>
      <c r="BZ682" s="67"/>
      <c r="CA682" s="67"/>
      <c r="CB682" s="67"/>
      <c r="CC682" s="67"/>
      <c r="CD682" s="658"/>
      <c r="CE682" s="40"/>
      <c r="CF682" s="67"/>
      <c r="CG682" s="67"/>
      <c r="CH682" s="67"/>
      <c r="CI682" s="237"/>
      <c r="CJ682" s="658"/>
      <c r="CK682" s="51"/>
      <c r="CL682" s="51"/>
      <c r="CM682" s="18"/>
      <c r="CN682" s="18"/>
      <c r="CO682" s="18"/>
      <c r="CP682" s="337"/>
      <c r="CQ682" s="28"/>
      <c r="CR682" s="237"/>
      <c r="CS682" s="237"/>
      <c r="CT682" s="237"/>
      <c r="CU682" s="237"/>
      <c r="CV682" s="337"/>
      <c r="CW682" s="336"/>
      <c r="CX682" s="40"/>
      <c r="CY682" s="67"/>
      <c r="CZ682" s="67"/>
      <c r="DA682" s="67"/>
      <c r="DB682" s="67"/>
      <c r="DC682" s="658"/>
      <c r="DD682" s="51"/>
      <c r="DE682" s="67"/>
      <c r="DF682" s="67"/>
      <c r="DG682" s="67"/>
      <c r="DH682" s="67"/>
      <c r="DI682" s="658"/>
      <c r="DJ682" s="950"/>
      <c r="DK682" s="962"/>
      <c r="DL682" s="67"/>
    </row>
    <row r="683" spans="1:116" s="13" customFormat="1" ht="15" x14ac:dyDescent="0.25">
      <c r="A683" s="622"/>
      <c r="B683" s="18"/>
      <c r="C683" s="417"/>
      <c r="D683" s="417"/>
      <c r="F683" s="419"/>
      <c r="G683" s="420"/>
      <c r="H683" s="451"/>
      <c r="K683" s="419"/>
      <c r="L683" s="18"/>
      <c r="N683" s="419"/>
      <c r="O683" s="419"/>
      <c r="P683" s="117"/>
      <c r="Q683" s="112"/>
      <c r="R683" s="419"/>
      <c r="S683" s="250"/>
      <c r="T683" s="250"/>
      <c r="U683" s="250"/>
      <c r="V683" s="250"/>
      <c r="W683" s="250"/>
      <c r="X683" s="250"/>
      <c r="Y683" s="623"/>
      <c r="Z683" s="250"/>
      <c r="AA683" s="275"/>
      <c r="AB683" s="275"/>
      <c r="AC683" s="275"/>
      <c r="AD683" s="275"/>
      <c r="AE683" s="275"/>
      <c r="AF683" s="561"/>
      <c r="AG683" s="250"/>
      <c r="AH683" s="275"/>
      <c r="AI683" s="275"/>
      <c r="AJ683" s="275"/>
      <c r="AK683" s="275"/>
      <c r="AL683" s="33"/>
      <c r="AM683" s="447"/>
      <c r="AN683" s="33"/>
      <c r="AO683" s="33"/>
      <c r="AP683" s="33"/>
      <c r="AQ683" s="237"/>
      <c r="AR683" s="331"/>
      <c r="AS683" s="519"/>
      <c r="AT683" s="544"/>
      <c r="AU683" s="544"/>
      <c r="AV683" s="544"/>
      <c r="AW683" s="544"/>
      <c r="AX683" s="544"/>
      <c r="AY683" s="43"/>
      <c r="AZ683" s="521"/>
      <c r="BA683" s="544"/>
      <c r="BB683" s="544"/>
      <c r="BC683" s="544"/>
      <c r="BD683" s="544"/>
      <c r="BE683" s="544"/>
      <c r="BF683" s="31"/>
      <c r="BG683" s="336"/>
      <c r="BH683" s="856"/>
      <c r="BI683" s="67"/>
      <c r="BJ683" s="51"/>
      <c r="BK683" s="51"/>
      <c r="BL683" s="51"/>
      <c r="BM683" s="51"/>
      <c r="BN683" s="31"/>
      <c r="BO683" s="521"/>
      <c r="BP683" s="58"/>
      <c r="BQ683" s="716"/>
      <c r="BR683" s="716"/>
      <c r="BS683" s="716"/>
      <c r="BT683" s="716"/>
      <c r="BU683" s="31"/>
      <c r="BV683" s="521"/>
      <c r="BW683" s="58"/>
      <c r="BX683" s="624"/>
      <c r="BY683" s="22"/>
      <c r="BZ683" s="67"/>
      <c r="CA683" s="67"/>
      <c r="CB683" s="67"/>
      <c r="CC683" s="67"/>
      <c r="CD683" s="658"/>
      <c r="CE683" s="40"/>
      <c r="CF683" s="67"/>
      <c r="CG683" s="67"/>
      <c r="CH683" s="67"/>
      <c r="CI683" s="237"/>
      <c r="CJ683" s="658"/>
      <c r="CK683" s="51"/>
      <c r="CL683" s="51"/>
      <c r="CM683" s="18"/>
      <c r="CN683" s="18"/>
      <c r="CO683" s="18"/>
      <c r="CP683" s="337"/>
      <c r="CQ683" s="28"/>
      <c r="CR683" s="237"/>
      <c r="CS683" s="237"/>
      <c r="CT683" s="237"/>
      <c r="CU683" s="237"/>
      <c r="CV683" s="337"/>
      <c r="CW683" s="336"/>
      <c r="CX683" s="40"/>
      <c r="CY683" s="67"/>
      <c r="CZ683" s="67"/>
      <c r="DA683" s="67"/>
      <c r="DB683" s="67"/>
      <c r="DC683" s="658"/>
      <c r="DD683" s="51"/>
      <c r="DE683" s="67"/>
      <c r="DF683" s="67"/>
      <c r="DG683" s="67"/>
      <c r="DH683" s="67"/>
      <c r="DI683" s="658"/>
      <c r="DJ683" s="950"/>
      <c r="DK683" s="962"/>
      <c r="DL683" s="67"/>
    </row>
    <row r="684" spans="1:116" s="13" customFormat="1" ht="15" x14ac:dyDescent="0.25">
      <c r="A684" s="622"/>
      <c r="B684" s="18"/>
      <c r="C684" s="417"/>
      <c r="D684" s="417"/>
      <c r="F684" s="419"/>
      <c r="G684" s="420"/>
      <c r="H684" s="451"/>
      <c r="K684" s="419"/>
      <c r="L684" s="18"/>
      <c r="N684" s="419"/>
      <c r="O684" s="419"/>
      <c r="P684" s="117"/>
      <c r="Q684" s="112"/>
      <c r="R684" s="419"/>
      <c r="S684" s="250"/>
      <c r="T684" s="250"/>
      <c r="U684" s="250"/>
      <c r="V684" s="250"/>
      <c r="W684" s="250"/>
      <c r="X684" s="250"/>
      <c r="Y684" s="623"/>
      <c r="Z684" s="250"/>
      <c r="AA684" s="275"/>
      <c r="AB684" s="275"/>
      <c r="AC684" s="275"/>
      <c r="AD684" s="275"/>
      <c r="AE684" s="275"/>
      <c r="AF684" s="561"/>
      <c r="AG684" s="250"/>
      <c r="AH684" s="275"/>
      <c r="AI684" s="275"/>
      <c r="AJ684" s="275"/>
      <c r="AK684" s="275"/>
      <c r="AL684" s="33"/>
      <c r="AM684" s="447"/>
      <c r="AN684" s="33"/>
      <c r="AO684" s="33"/>
      <c r="AP684" s="33"/>
      <c r="AQ684" s="237"/>
      <c r="AR684" s="331"/>
      <c r="AS684" s="519"/>
      <c r="AT684" s="544"/>
      <c r="AU684" s="544"/>
      <c r="AV684" s="544"/>
      <c r="AW684" s="544"/>
      <c r="AX684" s="544"/>
      <c r="AY684" s="43"/>
      <c r="AZ684" s="521"/>
      <c r="BA684" s="544"/>
      <c r="BB684" s="544"/>
      <c r="BC684" s="544"/>
      <c r="BD684" s="544"/>
      <c r="BE684" s="544"/>
      <c r="BF684" s="31"/>
      <c r="BG684" s="336"/>
      <c r="BH684" s="856"/>
      <c r="BI684" s="67"/>
      <c r="BJ684" s="51"/>
      <c r="BK684" s="51"/>
      <c r="BL684" s="51"/>
      <c r="BM684" s="51"/>
      <c r="BN684" s="31"/>
      <c r="BO684" s="521"/>
      <c r="BP684" s="58"/>
      <c r="BQ684" s="716"/>
      <c r="BR684" s="716"/>
      <c r="BS684" s="716"/>
      <c r="BT684" s="716"/>
      <c r="BU684" s="31"/>
      <c r="BV684" s="521"/>
      <c r="BW684" s="58"/>
      <c r="BX684" s="624"/>
      <c r="BY684" s="22"/>
      <c r="BZ684" s="67"/>
      <c r="CA684" s="67"/>
      <c r="CB684" s="67"/>
      <c r="CC684" s="67"/>
      <c r="CD684" s="658"/>
      <c r="CE684" s="40"/>
      <c r="CF684" s="67"/>
      <c r="CG684" s="67"/>
      <c r="CH684" s="67"/>
      <c r="CI684" s="237"/>
      <c r="CJ684" s="658"/>
      <c r="CK684" s="51"/>
      <c r="CL684" s="51"/>
      <c r="CM684" s="18"/>
      <c r="CN684" s="18"/>
      <c r="CO684" s="18"/>
      <c r="CP684" s="337"/>
      <c r="CQ684" s="28"/>
      <c r="CR684" s="237"/>
      <c r="CS684" s="237"/>
      <c r="CT684" s="237"/>
      <c r="CU684" s="237"/>
      <c r="CV684" s="337"/>
      <c r="CW684" s="336"/>
      <c r="CX684" s="40"/>
      <c r="CY684" s="67"/>
      <c r="CZ684" s="67"/>
      <c r="DA684" s="67"/>
      <c r="DB684" s="67"/>
      <c r="DC684" s="658"/>
      <c r="DD684" s="51"/>
      <c r="DE684" s="67"/>
      <c r="DF684" s="67"/>
      <c r="DG684" s="67"/>
      <c r="DH684" s="67"/>
      <c r="DI684" s="658"/>
      <c r="DJ684" s="950"/>
      <c r="DK684" s="962"/>
      <c r="DL684" s="67"/>
    </row>
    <row r="685" spans="1:116" s="13" customFormat="1" ht="15" x14ac:dyDescent="0.25">
      <c r="A685" s="622"/>
      <c r="B685" s="18"/>
      <c r="C685" s="417"/>
      <c r="D685" s="417"/>
      <c r="F685" s="419"/>
      <c r="G685" s="420"/>
      <c r="H685" s="451"/>
      <c r="K685" s="419"/>
      <c r="L685" s="18"/>
      <c r="N685" s="419"/>
      <c r="O685" s="419"/>
      <c r="P685" s="117"/>
      <c r="Q685" s="112"/>
      <c r="R685" s="419"/>
      <c r="S685" s="250"/>
      <c r="T685" s="250"/>
      <c r="U685" s="250"/>
      <c r="V685" s="250"/>
      <c r="W685" s="250"/>
      <c r="X685" s="250"/>
      <c r="Y685" s="623"/>
      <c r="Z685" s="250"/>
      <c r="AA685" s="275"/>
      <c r="AB685" s="275"/>
      <c r="AC685" s="275"/>
      <c r="AD685" s="275"/>
      <c r="AE685" s="275"/>
      <c r="AF685" s="561"/>
      <c r="AG685" s="250"/>
      <c r="AH685" s="275"/>
      <c r="AI685" s="275"/>
      <c r="AJ685" s="275"/>
      <c r="AK685" s="275"/>
      <c r="AL685" s="33"/>
      <c r="AM685" s="447"/>
      <c r="AN685" s="33"/>
      <c r="AO685" s="33"/>
      <c r="AP685" s="33"/>
      <c r="AQ685" s="237"/>
      <c r="AR685" s="331"/>
      <c r="AS685" s="519"/>
      <c r="AT685" s="544"/>
      <c r="AU685" s="544"/>
      <c r="AV685" s="544"/>
      <c r="AW685" s="544"/>
      <c r="AX685" s="544"/>
      <c r="AY685" s="43"/>
      <c r="AZ685" s="521"/>
      <c r="BA685" s="544"/>
      <c r="BB685" s="544"/>
      <c r="BC685" s="544"/>
      <c r="BD685" s="544"/>
      <c r="BE685" s="544"/>
      <c r="BF685" s="31"/>
      <c r="BG685" s="336"/>
      <c r="BH685" s="856"/>
      <c r="BI685" s="67"/>
      <c r="BJ685" s="51"/>
      <c r="BK685" s="51"/>
      <c r="BL685" s="51"/>
      <c r="BM685" s="51"/>
      <c r="BN685" s="31"/>
      <c r="BO685" s="521"/>
      <c r="BP685" s="58"/>
      <c r="BQ685" s="716"/>
      <c r="BR685" s="716"/>
      <c r="BS685" s="716"/>
      <c r="BT685" s="716"/>
      <c r="BU685" s="31"/>
      <c r="BV685" s="521"/>
      <c r="BW685" s="58"/>
      <c r="BX685" s="624"/>
      <c r="BY685" s="22"/>
      <c r="BZ685" s="67"/>
      <c r="CA685" s="67"/>
      <c r="CB685" s="67"/>
      <c r="CC685" s="67"/>
      <c r="CD685" s="658"/>
      <c r="CE685" s="40"/>
      <c r="CF685" s="67"/>
      <c r="CG685" s="67"/>
      <c r="CH685" s="67"/>
      <c r="CI685" s="237"/>
      <c r="CJ685" s="658"/>
      <c r="CK685" s="51"/>
      <c r="CL685" s="51"/>
      <c r="CM685" s="18"/>
      <c r="CN685" s="18"/>
      <c r="CO685" s="18"/>
      <c r="CP685" s="337"/>
      <c r="CQ685" s="28"/>
      <c r="CR685" s="237"/>
      <c r="CS685" s="237"/>
      <c r="CT685" s="237"/>
      <c r="CU685" s="237"/>
      <c r="CV685" s="337"/>
      <c r="CW685" s="336"/>
      <c r="CX685" s="40"/>
      <c r="CY685" s="67"/>
      <c r="CZ685" s="67"/>
      <c r="DA685" s="67"/>
      <c r="DB685" s="67"/>
      <c r="DC685" s="658"/>
      <c r="DD685" s="51"/>
      <c r="DE685" s="67"/>
      <c r="DF685" s="67"/>
      <c r="DG685" s="67"/>
      <c r="DH685" s="67"/>
      <c r="DI685" s="658"/>
      <c r="DJ685" s="950"/>
      <c r="DK685" s="962"/>
      <c r="DL685" s="67"/>
    </row>
    <row r="686" spans="1:116" s="13" customFormat="1" ht="15" x14ac:dyDescent="0.25">
      <c r="A686" s="622"/>
      <c r="B686" s="18"/>
      <c r="C686" s="417"/>
      <c r="D686" s="417"/>
      <c r="F686" s="419"/>
      <c r="G686" s="420"/>
      <c r="H686" s="451"/>
      <c r="K686" s="419"/>
      <c r="L686" s="18"/>
      <c r="N686" s="419"/>
      <c r="O686" s="419"/>
      <c r="P686" s="117"/>
      <c r="Q686" s="112"/>
      <c r="R686" s="419"/>
      <c r="S686" s="250"/>
      <c r="T686" s="250"/>
      <c r="U686" s="250"/>
      <c r="V686" s="250"/>
      <c r="W686" s="250"/>
      <c r="X686" s="250"/>
      <c r="Y686" s="623"/>
      <c r="Z686" s="250"/>
      <c r="AA686" s="275"/>
      <c r="AB686" s="275"/>
      <c r="AC686" s="275"/>
      <c r="AD686" s="275"/>
      <c r="AE686" s="275"/>
      <c r="AF686" s="561"/>
      <c r="AG686" s="250"/>
      <c r="AH686" s="275"/>
      <c r="AI686" s="275"/>
      <c r="AJ686" s="275"/>
      <c r="AK686" s="275"/>
      <c r="AL686" s="33"/>
      <c r="AM686" s="447"/>
      <c r="AN686" s="33"/>
      <c r="AO686" s="33"/>
      <c r="AP686" s="33"/>
      <c r="AQ686" s="237"/>
      <c r="AR686" s="331"/>
      <c r="AS686" s="519"/>
      <c r="AT686" s="544"/>
      <c r="AU686" s="544"/>
      <c r="AV686" s="544"/>
      <c r="AW686" s="544"/>
      <c r="AX686" s="544"/>
      <c r="AY686" s="43"/>
      <c r="AZ686" s="521"/>
      <c r="BA686" s="544"/>
      <c r="BB686" s="544"/>
      <c r="BC686" s="544"/>
      <c r="BD686" s="544"/>
      <c r="BE686" s="544"/>
      <c r="BF686" s="31"/>
      <c r="BG686" s="336"/>
      <c r="BH686" s="856"/>
      <c r="BI686" s="67"/>
      <c r="BJ686" s="51"/>
      <c r="BK686" s="51"/>
      <c r="BL686" s="51"/>
      <c r="BM686" s="51"/>
      <c r="BN686" s="31"/>
      <c r="BO686" s="521"/>
      <c r="BP686" s="58"/>
      <c r="BQ686" s="716"/>
      <c r="BR686" s="716"/>
      <c r="BS686" s="716"/>
      <c r="BT686" s="716"/>
      <c r="BU686" s="31"/>
      <c r="BV686" s="521"/>
      <c r="BW686" s="58"/>
      <c r="BX686" s="624"/>
      <c r="BY686" s="22"/>
      <c r="BZ686" s="67"/>
      <c r="CA686" s="67"/>
      <c r="CB686" s="67"/>
      <c r="CC686" s="67"/>
      <c r="CD686" s="658"/>
      <c r="CE686" s="40"/>
      <c r="CF686" s="67"/>
      <c r="CG686" s="67"/>
      <c r="CH686" s="67"/>
      <c r="CI686" s="237"/>
      <c r="CJ686" s="658"/>
      <c r="CK686" s="51"/>
      <c r="CL686" s="51"/>
      <c r="CM686" s="18"/>
      <c r="CN686" s="18"/>
      <c r="CO686" s="18"/>
      <c r="CP686" s="337"/>
      <c r="CQ686" s="28"/>
      <c r="CR686" s="237"/>
      <c r="CS686" s="237"/>
      <c r="CT686" s="237"/>
      <c r="CU686" s="237"/>
      <c r="CV686" s="337"/>
      <c r="CW686" s="336"/>
      <c r="CX686" s="40"/>
      <c r="CY686" s="67"/>
      <c r="CZ686" s="67"/>
      <c r="DA686" s="67"/>
      <c r="DB686" s="67"/>
      <c r="DC686" s="658"/>
      <c r="DD686" s="51"/>
      <c r="DE686" s="67"/>
      <c r="DF686" s="67"/>
      <c r="DG686" s="67"/>
      <c r="DH686" s="67"/>
      <c r="DI686" s="658"/>
      <c r="DJ686" s="950"/>
      <c r="DK686" s="962"/>
      <c r="DL686" s="67"/>
    </row>
    <row r="687" spans="1:116" s="13" customFormat="1" ht="15" x14ac:dyDescent="0.25">
      <c r="A687" s="536"/>
      <c r="B687" s="18"/>
      <c r="C687" s="417"/>
      <c r="D687" s="417"/>
      <c r="F687" s="419"/>
      <c r="G687" s="420"/>
      <c r="H687" s="451"/>
      <c r="K687" s="419"/>
      <c r="L687" s="18"/>
      <c r="N687" s="419"/>
      <c r="O687" s="419"/>
      <c r="P687" s="117"/>
      <c r="Q687" s="112"/>
      <c r="R687" s="419"/>
      <c r="S687" s="250"/>
      <c r="T687" s="250"/>
      <c r="U687" s="250"/>
      <c r="V687" s="250"/>
      <c r="W687" s="250"/>
      <c r="X687" s="250"/>
      <c r="Y687" s="623"/>
      <c r="Z687" s="250"/>
      <c r="AA687" s="275"/>
      <c r="AB687" s="275"/>
      <c r="AC687" s="275"/>
      <c r="AD687" s="275"/>
      <c r="AE687" s="275"/>
      <c r="AF687" s="561"/>
      <c r="AG687" s="250"/>
      <c r="AH687" s="275"/>
      <c r="AI687" s="275"/>
      <c r="AJ687" s="275"/>
      <c r="AK687" s="275"/>
      <c r="AL687" s="33"/>
      <c r="AM687" s="447"/>
      <c r="AN687" s="33"/>
      <c r="AO687" s="33"/>
      <c r="AP687" s="33"/>
      <c r="AQ687" s="237"/>
      <c r="AR687" s="331"/>
      <c r="AS687" s="519"/>
      <c r="AT687" s="544"/>
      <c r="AU687" s="544"/>
      <c r="AV687" s="544"/>
      <c r="AW687" s="544"/>
      <c r="AX687" s="544"/>
      <c r="AY687" s="43"/>
      <c r="AZ687" s="521"/>
      <c r="BA687" s="544"/>
      <c r="BB687" s="544"/>
      <c r="BC687" s="544"/>
      <c r="BD687" s="544"/>
      <c r="BE687" s="544"/>
      <c r="BF687" s="31"/>
      <c r="BG687" s="336"/>
      <c r="BH687" s="856"/>
      <c r="BI687" s="67"/>
      <c r="BJ687" s="51"/>
      <c r="BK687" s="51"/>
      <c r="BL687" s="51"/>
      <c r="BM687" s="51"/>
      <c r="BN687" s="31"/>
      <c r="BO687" s="521"/>
      <c r="BP687" s="58"/>
      <c r="BQ687" s="716"/>
      <c r="BR687" s="716"/>
      <c r="BS687" s="716"/>
      <c r="BT687" s="716"/>
      <c r="BU687" s="31"/>
      <c r="BV687" s="521"/>
      <c r="BW687" s="58"/>
      <c r="BX687" s="624"/>
      <c r="BY687" s="22"/>
      <c r="BZ687" s="67"/>
      <c r="CA687" s="67"/>
      <c r="CB687" s="67"/>
      <c r="CC687" s="67"/>
      <c r="CD687" s="658"/>
      <c r="CE687" s="40"/>
      <c r="CF687" s="67"/>
      <c r="CG687" s="67"/>
      <c r="CH687" s="67"/>
      <c r="CI687" s="237"/>
      <c r="CJ687" s="658"/>
      <c r="CK687" s="51"/>
      <c r="CL687" s="51"/>
      <c r="CM687" s="18"/>
      <c r="CN687" s="18"/>
      <c r="CO687" s="18"/>
      <c r="CP687" s="337"/>
      <c r="CQ687" s="28"/>
      <c r="CR687" s="237"/>
      <c r="CS687" s="237"/>
      <c r="CT687" s="237"/>
      <c r="CU687" s="237"/>
      <c r="CV687" s="337"/>
      <c r="CW687" s="336"/>
      <c r="CX687" s="40"/>
      <c r="CY687" s="67"/>
      <c r="CZ687" s="67"/>
      <c r="DA687" s="67"/>
      <c r="DB687" s="67"/>
      <c r="DC687" s="658"/>
      <c r="DD687" s="51"/>
      <c r="DE687" s="67"/>
      <c r="DF687" s="67"/>
      <c r="DG687" s="67"/>
      <c r="DH687" s="67"/>
      <c r="DI687" s="658"/>
      <c r="DJ687" s="950"/>
      <c r="DK687" s="962"/>
      <c r="DL687" s="67"/>
    </row>
    <row r="688" spans="1:116" s="579" customFormat="1" x14ac:dyDescent="0.25">
      <c r="I688" s="13"/>
      <c r="N688" s="419"/>
      <c r="O688" s="419"/>
      <c r="P688" s="117"/>
      <c r="Q688" s="112"/>
      <c r="R688" s="419"/>
      <c r="S688" s="67"/>
      <c r="T688" s="67"/>
      <c r="U688" s="67"/>
      <c r="V688" s="67"/>
      <c r="W688" s="67"/>
      <c r="X688" s="67"/>
      <c r="Y688" s="308"/>
      <c r="Z688" s="67"/>
      <c r="AA688" s="67"/>
      <c r="AB688" s="67"/>
      <c r="AC688" s="67"/>
      <c r="AD688" s="67"/>
      <c r="AE688" s="67"/>
      <c r="AF688" s="308"/>
      <c r="AG688" s="67"/>
      <c r="AH688" s="67"/>
      <c r="AI688" s="274"/>
      <c r="AJ688" s="274"/>
      <c r="AK688" s="274"/>
      <c r="AL688" s="274"/>
      <c r="AM688" s="308"/>
      <c r="AN688" s="274"/>
      <c r="AO688" s="274"/>
      <c r="AP688" s="274"/>
      <c r="AQ688" s="274"/>
      <c r="AR688" s="282"/>
      <c r="AS688" s="505"/>
      <c r="AT688" s="276"/>
      <c r="AU688" s="277">
        <f>COUNT(AU10:AU519)</f>
        <v>70</v>
      </c>
      <c r="AV688" s="277"/>
      <c r="AW688" s="277"/>
      <c r="AX688" s="277"/>
      <c r="AY688" s="288"/>
      <c r="AZ688" s="629"/>
      <c r="BA688" s="276"/>
      <c r="BB688" s="277">
        <f>COUNT(BB10:BB519)</f>
        <v>70</v>
      </c>
      <c r="BC688" s="274"/>
      <c r="BD688" s="274"/>
      <c r="BE688" s="274"/>
      <c r="BF688" s="237"/>
      <c r="BG688" s="658"/>
      <c r="BH688" s="857"/>
      <c r="BI688" s="274"/>
      <c r="BJ688" s="468">
        <f>COUNT(BJ10:BJ519)</f>
        <v>445</v>
      </c>
      <c r="BK688" s="277"/>
      <c r="BL688" s="468"/>
      <c r="BM688" s="468"/>
      <c r="BN688" s="67"/>
      <c r="BO688" s="629"/>
      <c r="BP688" s="274"/>
      <c r="BQ688" s="745">
        <f>COUNT(BQ10:BQ519)</f>
        <v>445</v>
      </c>
      <c r="BR688" s="716"/>
      <c r="BS688" s="746"/>
      <c r="BT688" s="746"/>
      <c r="BU688" s="237"/>
      <c r="BV688" s="629"/>
      <c r="BW688" s="785"/>
      <c r="BX688" s="774"/>
      <c r="BY688" s="277">
        <f>COUNT(BY10:BY519)</f>
        <v>400</v>
      </c>
      <c r="BZ688" s="277"/>
      <c r="CA688" s="277"/>
      <c r="CB688" s="277"/>
      <c r="CC688" s="277"/>
      <c r="CD688" s="810"/>
      <c r="CE688" s="274"/>
      <c r="CF688" s="274"/>
      <c r="CG688" s="274"/>
      <c r="CH688" s="274"/>
      <c r="CI688" s="237"/>
      <c r="CJ688" s="658"/>
      <c r="CK688" s="277">
        <f>COUNT(CK10:CK519)</f>
        <v>399</v>
      </c>
      <c r="CL688" s="274"/>
      <c r="CM688" s="274"/>
      <c r="CN688" s="274"/>
      <c r="CO688" s="785"/>
      <c r="CP688" s="658"/>
      <c r="CQ688" s="287"/>
      <c r="CR688" s="287"/>
      <c r="CS688" s="287"/>
      <c r="CT688" s="287"/>
      <c r="CU688" s="225"/>
      <c r="CV688" s="328"/>
      <c r="CW688" s="773"/>
      <c r="CX688" s="277">
        <f>COUNT(CX10:CX519)</f>
        <v>404</v>
      </c>
      <c r="CY688" s="274"/>
      <c r="CZ688" s="274"/>
      <c r="DA688" s="274"/>
      <c r="DB688" s="274"/>
      <c r="DC688" s="328"/>
      <c r="DD688" s="274"/>
      <c r="DE688" s="274"/>
      <c r="DF688" s="274"/>
      <c r="DG688" s="274"/>
      <c r="DH688" s="274"/>
      <c r="DI688" s="328"/>
      <c r="DJ688" s="951"/>
      <c r="DK688" s="963"/>
      <c r="DL688" s="67"/>
    </row>
    <row r="689" spans="9:116" s="579" customFormat="1" x14ac:dyDescent="0.25">
      <c r="I689" s="13"/>
      <c r="N689" s="419"/>
      <c r="O689" s="419"/>
      <c r="P689" s="117"/>
      <c r="Q689" s="112"/>
      <c r="R689" s="419"/>
      <c r="S689" s="464"/>
      <c r="T689" s="464"/>
      <c r="U689" s="464"/>
      <c r="V689" s="464"/>
      <c r="W689" s="464"/>
      <c r="X689" s="464"/>
      <c r="Y689" s="552"/>
      <c r="Z689" s="464"/>
      <c r="AA689" s="464"/>
      <c r="AB689" s="464"/>
      <c r="AC689" s="464"/>
      <c r="AD689" s="464"/>
      <c r="AE689" s="464"/>
      <c r="AF689" s="552"/>
      <c r="AG689" s="464"/>
      <c r="AH689" s="464"/>
      <c r="AI689" s="287"/>
      <c r="AJ689" s="287"/>
      <c r="AK689" s="287"/>
      <c r="AL689" s="287"/>
      <c r="AM689" s="552"/>
      <c r="AN689" s="287"/>
      <c r="AO689" s="287"/>
      <c r="AP689" s="287"/>
      <c r="AQ689" s="287"/>
      <c r="AR689" s="553"/>
      <c r="AS689" s="505"/>
      <c r="AT689" s="276"/>
      <c r="AU689" s="274"/>
      <c r="AV689" s="278"/>
      <c r="AW689" s="278"/>
      <c r="AX689" s="278"/>
      <c r="AY689" s="288"/>
      <c r="AZ689" s="629"/>
      <c r="BA689" s="276"/>
      <c r="BB689" s="274"/>
      <c r="BC689" s="274"/>
      <c r="BD689" s="274"/>
      <c r="BE689" s="274"/>
      <c r="BF689" s="237"/>
      <c r="BG689" s="519"/>
      <c r="BH689" s="857"/>
      <c r="BI689" s="274"/>
      <c r="BJ689" s="468">
        <f>COUNTA(BJ9:BJ276)-BJ688</f>
        <v>-177</v>
      </c>
      <c r="BK689" s="278"/>
      <c r="BL689" s="482"/>
      <c r="BM689" s="482"/>
      <c r="BN689" s="464"/>
      <c r="BO689" s="629"/>
      <c r="BP689" s="274"/>
      <c r="BQ689" s="745">
        <f>COUNTA(BQ9:BQ276)-BQ688</f>
        <v>-177</v>
      </c>
      <c r="BR689" s="716"/>
      <c r="BS689" s="746"/>
      <c r="BT689" s="746"/>
      <c r="BU689" s="237"/>
      <c r="BV689" s="629"/>
      <c r="BW689" s="785"/>
      <c r="BX689" s="774"/>
      <c r="BY689" s="39">
        <f>COUNTA(BY9:BY276)-BY688</f>
        <v>-132</v>
      </c>
      <c r="BZ689" s="278"/>
      <c r="CA689" s="278"/>
      <c r="CB689" s="278"/>
      <c r="CC689" s="278"/>
      <c r="CD689" s="811"/>
      <c r="CE689" s="274"/>
      <c r="CF689" s="274"/>
      <c r="CG689" s="274"/>
      <c r="CH689" s="274"/>
      <c r="CI689" s="237"/>
      <c r="CJ689" s="658"/>
      <c r="CK689" s="39">
        <f>COUNTA(CK9:CK276)-CK688</f>
        <v>-131</v>
      </c>
      <c r="CL689" s="274"/>
      <c r="CM689" s="274"/>
      <c r="CN689" s="274"/>
      <c r="CO689" s="785"/>
      <c r="CP689" s="658"/>
      <c r="CQ689" s="287"/>
      <c r="CR689" s="287"/>
      <c r="CS689" s="287"/>
      <c r="CT689" s="287"/>
      <c r="CU689" s="225"/>
      <c r="CV689" s="328"/>
      <c r="CW689" s="773"/>
      <c r="CX689" s="39">
        <f>COUNTA(CX9:CX276)-CX688</f>
        <v>-136</v>
      </c>
      <c r="CY689" s="274"/>
      <c r="CZ689" s="274"/>
      <c r="DA689" s="274"/>
      <c r="DB689" s="274"/>
      <c r="DC689" s="328"/>
      <c r="DD689" s="274"/>
      <c r="DE689" s="274"/>
      <c r="DF689" s="274"/>
      <c r="DG689" s="274"/>
      <c r="DH689" s="274"/>
      <c r="DI689" s="328"/>
      <c r="DJ689" s="951"/>
      <c r="DK689" s="963"/>
      <c r="DL689" s="67"/>
    </row>
    <row r="690" spans="9:116" ht="18.75" x14ac:dyDescent="0.3">
      <c r="N690" s="419"/>
      <c r="O690" s="522"/>
      <c r="P690" s="159"/>
      <c r="Q690" s="159"/>
      <c r="R690" s="201"/>
      <c r="S690" s="414"/>
      <c r="T690" s="414"/>
      <c r="U690" s="414"/>
      <c r="V690" s="414"/>
      <c r="W690" s="414"/>
      <c r="X690" s="414"/>
      <c r="Y690" s="309"/>
      <c r="Z690" s="414"/>
      <c r="AA690" s="414"/>
      <c r="AB690" s="414"/>
      <c r="AC690" s="414"/>
      <c r="AD690" s="414"/>
      <c r="AE690" s="414"/>
      <c r="AF690" s="309"/>
      <c r="AG690" s="414"/>
      <c r="AH690" s="414"/>
      <c r="AI690" s="256"/>
      <c r="AJ690" s="256"/>
      <c r="AK690" s="256"/>
      <c r="AL690" s="256" t="s">
        <v>935</v>
      </c>
      <c r="AM690" s="309"/>
      <c r="AN690" s="256">
        <f>AN519+AQ689</f>
        <v>1876.7614028483592</v>
      </c>
      <c r="AO690" s="256"/>
      <c r="AP690" s="256"/>
      <c r="AQ690" s="256"/>
      <c r="AR690" s="311"/>
      <c r="AS690" s="506"/>
      <c r="AT690" s="52"/>
      <c r="AU690" s="52">
        <f>AU688+AU689</f>
        <v>70</v>
      </c>
      <c r="AV690" s="52"/>
      <c r="AW690" s="52"/>
      <c r="AX690" s="52"/>
      <c r="AY690" s="289"/>
      <c r="BA690" s="52"/>
      <c r="BB690" s="52">
        <f>BB688+BB689</f>
        <v>70</v>
      </c>
      <c r="BC690" s="52"/>
      <c r="BD690" s="52"/>
      <c r="BE690" s="52"/>
      <c r="BF690" s="721"/>
      <c r="BG690" s="719"/>
      <c r="BH690" s="858"/>
      <c r="BI690" s="52"/>
      <c r="BJ690" s="469">
        <f>BJ688+BJ689</f>
        <v>268</v>
      </c>
      <c r="BK690" s="52"/>
      <c r="BL690" s="469"/>
      <c r="BM690" s="469"/>
      <c r="BN690" s="414"/>
      <c r="BP690" s="52"/>
      <c r="BQ690" s="747">
        <f>BQ688+BQ689</f>
        <v>268</v>
      </c>
      <c r="BR690" s="747"/>
      <c r="BS690" s="748"/>
      <c r="BT690" s="748"/>
      <c r="BU690" s="721"/>
      <c r="BV690" s="520"/>
      <c r="BW690" s="52"/>
      <c r="BX690" s="329"/>
      <c r="BY690" s="52">
        <f>BY688+BY689</f>
        <v>268</v>
      </c>
      <c r="BZ690" s="52"/>
      <c r="CA690" s="52"/>
      <c r="CB690" s="52"/>
      <c r="CC690" s="52"/>
      <c r="CD690" s="329"/>
      <c r="CE690" s="52"/>
      <c r="CF690" s="52"/>
      <c r="CG690" s="52"/>
      <c r="CH690" s="52"/>
      <c r="CI690" s="721"/>
      <c r="CJ690" s="843"/>
      <c r="CK690" s="52">
        <f>CK688+CK689</f>
        <v>268</v>
      </c>
      <c r="CL690" s="52"/>
      <c r="CM690" s="52"/>
      <c r="CN690" s="52"/>
      <c r="CO690" s="832"/>
      <c r="CP690" s="843"/>
      <c r="CQ690" s="256"/>
      <c r="CR690" s="256"/>
      <c r="CS690" s="256"/>
      <c r="CT690" s="256"/>
      <c r="CU690" s="833"/>
      <c r="CV690" s="329"/>
      <c r="CW690" s="896"/>
      <c r="CX690" s="52">
        <f>CX688+CX689</f>
        <v>268</v>
      </c>
      <c r="CY690" s="52"/>
      <c r="CZ690" s="52"/>
      <c r="DA690" s="52"/>
      <c r="DB690" s="52"/>
      <c r="DC690" s="329"/>
      <c r="DD690" s="52"/>
      <c r="DE690" s="52"/>
      <c r="DF690" s="52"/>
      <c r="DG690" s="52"/>
      <c r="DH690" s="52"/>
      <c r="DI690" s="329"/>
      <c r="DJ690" s="949"/>
      <c r="DK690" s="964">
        <f>SUM(AU690:DJ690)</f>
        <v>1480</v>
      </c>
      <c r="DL690" s="67"/>
    </row>
    <row r="691" spans="9:116" ht="15" x14ac:dyDescent="0.25">
      <c r="N691" s="522"/>
      <c r="O691" s="522"/>
      <c r="R691" s="419"/>
      <c r="S691" s="464"/>
      <c r="T691" s="464"/>
      <c r="U691" s="464"/>
      <c r="V691" s="464"/>
      <c r="W691" s="464"/>
      <c r="X691" s="464"/>
      <c r="Y691" s="552"/>
      <c r="Z691" s="464"/>
      <c r="AA691" s="464"/>
      <c r="AB691" s="464"/>
      <c r="AC691" s="464"/>
      <c r="AD691" s="464"/>
      <c r="AE691" s="464"/>
      <c r="AF691" s="552"/>
      <c r="AG691" s="464"/>
      <c r="AH691" s="464"/>
      <c r="AI691" s="630"/>
      <c r="AJ691" s="630"/>
      <c r="AK691" s="630" t="s">
        <v>936</v>
      </c>
      <c r="AL691" s="630"/>
      <c r="AM691" s="552"/>
      <c r="AN691" s="630">
        <v>0</v>
      </c>
      <c r="AO691" s="630"/>
      <c r="AP691" s="630"/>
      <c r="AQ691" s="630"/>
      <c r="AR691" s="553"/>
      <c r="AS691" s="631"/>
      <c r="AT691" s="632"/>
      <c r="AU691" s="633">
        <v>100</v>
      </c>
      <c r="AV691" s="633"/>
      <c r="AW691" s="633"/>
      <c r="AX691" s="633"/>
      <c r="AY691" s="290"/>
      <c r="BA691" s="633"/>
      <c r="BB691" s="633">
        <v>150</v>
      </c>
      <c r="BC691" s="633"/>
      <c r="BD691" s="633"/>
      <c r="BE691" s="633"/>
      <c r="BG691" s="519"/>
      <c r="BH691" s="859"/>
      <c r="BI691" s="633"/>
      <c r="BJ691" s="543">
        <v>100</v>
      </c>
      <c r="BK691" s="633"/>
      <c r="BL691" s="543"/>
      <c r="BM691" s="543"/>
      <c r="BN691" s="464"/>
      <c r="BP691" s="633"/>
      <c r="BQ691" s="716">
        <v>150</v>
      </c>
      <c r="BS691" s="749"/>
      <c r="BT691" s="749"/>
      <c r="BV691" s="520"/>
      <c r="BW691" s="786"/>
      <c r="BX691" s="775"/>
      <c r="BY691" s="633">
        <v>100</v>
      </c>
      <c r="BZ691" s="633"/>
      <c r="CA691" s="633"/>
      <c r="CB691" s="633"/>
      <c r="CC691" s="633"/>
      <c r="CD691" s="634"/>
      <c r="CE691" s="633"/>
      <c r="CF691" s="633"/>
      <c r="CG691" s="633"/>
      <c r="CH691" s="633"/>
      <c r="CI691" s="846"/>
      <c r="CJ691" s="844"/>
      <c r="CK691" s="633">
        <v>150</v>
      </c>
      <c r="CL691" s="633"/>
      <c r="CM691" s="633"/>
      <c r="CN691" s="633"/>
      <c r="CO691" s="786"/>
      <c r="CP691" s="844"/>
      <c r="CQ691" s="891"/>
      <c r="CR691" s="891"/>
      <c r="CS691" s="891"/>
      <c r="CT691" s="891"/>
      <c r="CU691" s="834"/>
      <c r="CV691" s="634"/>
      <c r="CW691" s="897"/>
      <c r="CX691" s="633">
        <v>125</v>
      </c>
      <c r="CY691" s="632"/>
      <c r="CZ691" s="632"/>
      <c r="DA691" s="632"/>
      <c r="DB691" s="632"/>
      <c r="DC691" s="933"/>
      <c r="DD691" s="632"/>
      <c r="DE691" s="632"/>
      <c r="DF691" s="632"/>
      <c r="DG691" s="632"/>
      <c r="DH691" s="632"/>
      <c r="DI691" s="933"/>
      <c r="DJ691" s="952"/>
      <c r="DK691" s="965"/>
      <c r="DL691" s="67"/>
    </row>
    <row r="692" spans="9:116" ht="15" x14ac:dyDescent="0.25">
      <c r="N692" s="522"/>
      <c r="O692" s="522"/>
      <c r="R692" s="419"/>
      <c r="S692" s="464"/>
      <c r="T692" s="464"/>
      <c r="U692" s="464"/>
      <c r="V692" s="464"/>
      <c r="W692" s="464"/>
      <c r="X692" s="464"/>
      <c r="Y692" s="552"/>
      <c r="Z692" s="464"/>
      <c r="AA692" s="464"/>
      <c r="AB692" s="464"/>
      <c r="AC692" s="464"/>
      <c r="AD692" s="464"/>
      <c r="AE692" s="464"/>
      <c r="AF692" s="552"/>
      <c r="AG692" s="464"/>
      <c r="AH692" s="464"/>
      <c r="AI692" s="635"/>
      <c r="AJ692" s="635"/>
      <c r="AK692" s="635" t="s">
        <v>939</v>
      </c>
      <c r="AL692" s="635"/>
      <c r="AM692" s="552"/>
      <c r="AN692" s="635"/>
      <c r="AO692" s="635"/>
      <c r="AP692" s="635"/>
      <c r="AQ692" s="635"/>
      <c r="AR692" s="553"/>
      <c r="AS692" s="636"/>
      <c r="AT692" s="637"/>
      <c r="AU692" s="638">
        <f>AU691*1.5792</f>
        <v>157.91999999999999</v>
      </c>
      <c r="AV692" s="638"/>
      <c r="AW692" s="638"/>
      <c r="AX692" s="638"/>
      <c r="AY692" s="291"/>
      <c r="BA692" s="638"/>
      <c r="BB692" s="638">
        <f>BB691*1.5792</f>
        <v>236.88</v>
      </c>
      <c r="BC692" s="638"/>
      <c r="BD692" s="638"/>
      <c r="BE692" s="638"/>
      <c r="BG692" s="519"/>
      <c r="BH692" s="860"/>
      <c r="BI692" s="638"/>
      <c r="BJ692" s="639">
        <f>BJ691*1.5792</f>
        <v>157.91999999999999</v>
      </c>
      <c r="BK692" s="638"/>
      <c r="BL692" s="639"/>
      <c r="BM692" s="639"/>
      <c r="BN692" s="464"/>
      <c r="BP692" s="638"/>
      <c r="BQ692" s="716">
        <f>BQ691*1.5792</f>
        <v>236.88</v>
      </c>
      <c r="BS692" s="750"/>
      <c r="BT692" s="750"/>
      <c r="BV692" s="520"/>
      <c r="BW692" s="787"/>
      <c r="BX692" s="776"/>
      <c r="BY692" s="638">
        <f>BY691*1.5792</f>
        <v>157.91999999999999</v>
      </c>
      <c r="BZ692" s="638"/>
      <c r="CA692" s="638"/>
      <c r="CB692" s="638"/>
      <c r="CC692" s="638"/>
      <c r="CD692" s="640"/>
      <c r="CE692" s="638"/>
      <c r="CF692" s="638"/>
      <c r="CG692" s="638"/>
      <c r="CH692" s="638"/>
      <c r="CI692" s="846"/>
      <c r="CJ692" s="844"/>
      <c r="CK692" s="638">
        <f>CK691*1.5792</f>
        <v>236.88</v>
      </c>
      <c r="CL692" s="638"/>
      <c r="CM692" s="638"/>
      <c r="CN692" s="638"/>
      <c r="CO692" s="787"/>
      <c r="CP692" s="844"/>
      <c r="CQ692" s="892"/>
      <c r="CR692" s="892"/>
      <c r="CS692" s="892"/>
      <c r="CT692" s="892"/>
      <c r="CU692" s="835"/>
      <c r="CV692" s="640"/>
      <c r="CW692" s="898"/>
      <c r="CX692" s="638">
        <f>CX691*1.5792</f>
        <v>197.4</v>
      </c>
      <c r="CY692" s="637"/>
      <c r="CZ692" s="637"/>
      <c r="DA692" s="637"/>
      <c r="DB692" s="637"/>
      <c r="DC692" s="934"/>
      <c r="DD692" s="637"/>
      <c r="DE692" s="637"/>
      <c r="DF692" s="637"/>
      <c r="DG692" s="637"/>
      <c r="DH692" s="637"/>
      <c r="DI692" s="934"/>
      <c r="DJ692" s="953"/>
      <c r="DK692" s="966"/>
      <c r="DL692" s="67"/>
    </row>
    <row r="693" spans="9:116" ht="15" x14ac:dyDescent="0.25">
      <c r="N693" s="522"/>
      <c r="O693" s="522"/>
      <c r="R693" s="419"/>
      <c r="S693" s="464"/>
      <c r="T693" s="464"/>
      <c r="U693" s="464"/>
      <c r="V693" s="464"/>
      <c r="W693" s="464"/>
      <c r="X693" s="464"/>
      <c r="Y693" s="552"/>
      <c r="Z693" s="464"/>
      <c r="AA693" s="464"/>
      <c r="AB693" s="464"/>
      <c r="AC693" s="464"/>
      <c r="AD693" s="464"/>
      <c r="AE693" s="275"/>
      <c r="AF693" s="561"/>
      <c r="AG693" s="275"/>
      <c r="AH693" s="464"/>
      <c r="AI693" s="641"/>
      <c r="AJ693" s="642">
        <v>0.57920000000000005</v>
      </c>
      <c r="AK693" s="643" t="s">
        <v>937</v>
      </c>
      <c r="AL693" s="641"/>
      <c r="AM693" s="644">
        <v>0.57920000000000005</v>
      </c>
      <c r="AN693" s="641">
        <f>(AN690*AN691)*1.5792</f>
        <v>0</v>
      </c>
      <c r="AO693" s="643"/>
      <c r="AP693" s="643"/>
      <c r="AQ693" s="643"/>
      <c r="AR693" s="553"/>
      <c r="AS693" s="645"/>
      <c r="AT693" s="646"/>
      <c r="AU693" s="647">
        <f>(AU690*AU691)*1.5792</f>
        <v>11054.4</v>
      </c>
      <c r="AV693" s="646"/>
      <c r="AW693" s="646"/>
      <c r="AX693" s="646"/>
      <c r="AY693" s="292"/>
      <c r="BA693" s="646"/>
      <c r="BB693" s="647">
        <f>(BB690*BB691)*1.5792</f>
        <v>16581.599999999999</v>
      </c>
      <c r="BC693" s="646"/>
      <c r="BD693" s="646"/>
      <c r="BE693" s="646"/>
      <c r="BG693" s="519"/>
      <c r="BH693" s="861"/>
      <c r="BI693" s="646"/>
      <c r="BJ693" s="648">
        <f>(BJ690*BJ691)*1.5792</f>
        <v>42322.559999999998</v>
      </c>
      <c r="BK693" s="646"/>
      <c r="BL693" s="648"/>
      <c r="BM693" s="648"/>
      <c r="BN693" s="464"/>
      <c r="BP693" s="646"/>
      <c r="BQ693" s="716">
        <f>(BQ690*BQ691)*1.5792</f>
        <v>63483.839999999997</v>
      </c>
      <c r="BS693" s="751"/>
      <c r="BT693" s="751"/>
      <c r="BV693" s="520"/>
      <c r="BW693" s="788"/>
      <c r="BX693" s="777"/>
      <c r="BY693" s="647">
        <f>(BY690*BY691)*1.5792</f>
        <v>42322.559999999998</v>
      </c>
      <c r="BZ693" s="646"/>
      <c r="CA693" s="646"/>
      <c r="CB693" s="646"/>
      <c r="CC693" s="646"/>
      <c r="CD693" s="649"/>
      <c r="CE693" s="646"/>
      <c r="CF693" s="646"/>
      <c r="CG693" s="646"/>
      <c r="CH693" s="646"/>
      <c r="CJ693" s="658"/>
      <c r="CK693" s="647">
        <f>(CK690*CK691)*1.5792</f>
        <v>63483.839999999997</v>
      </c>
      <c r="CL693" s="646"/>
      <c r="CM693" s="646"/>
      <c r="CN693" s="646"/>
      <c r="CO693" s="788"/>
      <c r="CP693" s="658"/>
      <c r="CQ693" s="643"/>
      <c r="CR693" s="643"/>
      <c r="CS693" s="643"/>
      <c r="CT693" s="643"/>
      <c r="CU693" s="836"/>
      <c r="CV693" s="649"/>
      <c r="CW693" s="899"/>
      <c r="CX693" s="647">
        <f>(CX690*CX691)*1.5792</f>
        <v>52903.199999999997</v>
      </c>
      <c r="CY693" s="646"/>
      <c r="CZ693" s="646"/>
      <c r="DA693" s="646"/>
      <c r="DB693" s="646"/>
      <c r="DC693" s="649"/>
      <c r="DD693" s="646"/>
      <c r="DE693" s="646"/>
      <c r="DF693" s="646"/>
      <c r="DG693" s="646"/>
      <c r="DH693" s="646"/>
      <c r="DI693" s="649"/>
      <c r="DJ693" s="954"/>
      <c r="DK693" s="967"/>
      <c r="DL693" s="67"/>
    </row>
    <row r="694" spans="9:116" ht="18.75" x14ac:dyDescent="0.3">
      <c r="N694" s="522"/>
      <c r="O694" s="522"/>
      <c r="R694" s="419"/>
      <c r="S694" s="464"/>
      <c r="T694" s="464"/>
      <c r="U694" s="464"/>
      <c r="V694" s="464"/>
      <c r="W694" s="464"/>
      <c r="X694" s="464"/>
      <c r="Y694" s="552"/>
      <c r="Z694" s="464"/>
      <c r="AA694" s="464"/>
      <c r="AB694" s="464"/>
      <c r="AC694" s="464"/>
      <c r="AD694" s="464"/>
      <c r="AE694" s="464"/>
      <c r="AF694" s="552"/>
      <c r="AG694" s="464"/>
      <c r="AH694" s="464"/>
      <c r="AI694" s="650"/>
      <c r="AJ694" s="650"/>
      <c r="AK694" s="257"/>
      <c r="AL694" s="257"/>
      <c r="AM694" s="552"/>
      <c r="AN694" s="650"/>
      <c r="AO694" s="650"/>
      <c r="AP694" s="257" t="s">
        <v>938</v>
      </c>
      <c r="AQ694" s="258">
        <f>SUM(AN693:DJ693)</f>
        <v>292152</v>
      </c>
      <c r="AR694" s="553"/>
      <c r="AS694" s="507"/>
      <c r="AT694" s="34"/>
      <c r="AU694" s="34"/>
      <c r="AV694" s="34"/>
      <c r="AW694" s="34"/>
      <c r="AX694" s="34"/>
      <c r="AY694" s="293"/>
      <c r="BA694" s="34"/>
      <c r="BB694" s="34"/>
      <c r="BC694" s="34"/>
      <c r="BD694" s="34"/>
      <c r="BE694" s="34"/>
      <c r="BG694" s="519"/>
      <c r="BH694" s="854"/>
      <c r="BI694" s="34"/>
      <c r="BJ694" s="545"/>
      <c r="BK694" s="34"/>
      <c r="BL694" s="545"/>
      <c r="BM694" s="545"/>
      <c r="BN694" s="464"/>
      <c r="BP694" s="34"/>
      <c r="BV694" s="520"/>
      <c r="BW694" s="789"/>
      <c r="BX694" s="778"/>
      <c r="BY694" s="34"/>
      <c r="BZ694" s="34"/>
      <c r="CA694" s="34"/>
      <c r="CB694" s="34"/>
      <c r="CC694" s="34"/>
      <c r="CD694" s="651"/>
      <c r="CE694" s="34"/>
      <c r="CF694" s="34"/>
      <c r="CG694" s="34"/>
      <c r="CH694" s="34"/>
      <c r="CJ694" s="658"/>
      <c r="CK694" s="34"/>
      <c r="CL694" s="34"/>
      <c r="CM694" s="34"/>
      <c r="CN694" s="34"/>
      <c r="CO694" s="789"/>
      <c r="CP694" s="658"/>
      <c r="CR694" s="29"/>
      <c r="CS694" s="29"/>
      <c r="CT694" s="29"/>
      <c r="CU694" s="9"/>
      <c r="CV694" s="651"/>
      <c r="CW694" s="770"/>
      <c r="CX694" s="34"/>
      <c r="CY694" s="34"/>
      <c r="CZ694" s="34"/>
      <c r="DA694" s="34"/>
      <c r="DB694" s="34"/>
      <c r="DC694" s="651"/>
      <c r="DD694" s="34"/>
      <c r="DE694" s="34"/>
      <c r="DF694" s="34"/>
      <c r="DG694" s="34"/>
      <c r="DH694" s="34"/>
      <c r="DI694" s="651"/>
      <c r="DJ694" s="955"/>
      <c r="DK694" s="968"/>
      <c r="DL694" s="67"/>
    </row>
    <row r="695" spans="9:116" x14ac:dyDescent="0.25">
      <c r="N695" s="522"/>
      <c r="O695" s="522"/>
      <c r="R695" s="419"/>
      <c r="S695" s="464"/>
      <c r="T695" s="464"/>
      <c r="U695" s="464"/>
      <c r="V695" s="464"/>
      <c r="W695" s="464"/>
      <c r="X695" s="464"/>
      <c r="Y695" s="552"/>
      <c r="Z695" s="464"/>
      <c r="AA695" s="464"/>
      <c r="AB695" s="464"/>
      <c r="AC695" s="464"/>
      <c r="AD695" s="464"/>
      <c r="AE695" s="464"/>
      <c r="AF695" s="552"/>
      <c r="AG695" s="464"/>
      <c r="AH695" s="464"/>
      <c r="AI695" s="652"/>
      <c r="AJ695" s="652"/>
      <c r="AK695" s="652"/>
      <c r="AL695" s="652"/>
      <c r="AM695" s="552"/>
      <c r="AN695" s="652"/>
      <c r="AO695" s="652"/>
      <c r="AP695" s="652"/>
      <c r="AQ695" s="652"/>
      <c r="AR695" s="553"/>
      <c r="AS695" s="653"/>
      <c r="AT695" s="263"/>
      <c r="AU695" s="53"/>
      <c r="AV695" s="53"/>
      <c r="AW695" s="53"/>
      <c r="AX695" s="53"/>
      <c r="AY695" s="294"/>
      <c r="BA695" s="263"/>
      <c r="BB695" s="654"/>
      <c r="BC695" s="654"/>
      <c r="BD695" s="654"/>
      <c r="BE695" s="654"/>
      <c r="BG695" s="519"/>
      <c r="BH695" s="862"/>
      <c r="BI695" s="654"/>
      <c r="BJ695" s="470">
        <v>64</v>
      </c>
      <c r="BK695" s="53"/>
      <c r="BL695" s="470"/>
      <c r="BM695" s="470"/>
      <c r="BN695" s="464"/>
      <c r="BP695" s="654"/>
      <c r="BQ695" s="716">
        <v>64</v>
      </c>
      <c r="BS695" s="744"/>
      <c r="BT695" s="744"/>
      <c r="BV695" s="520"/>
      <c r="BW695" s="790"/>
      <c r="BX695" s="779"/>
      <c r="BY695" s="53">
        <v>64</v>
      </c>
      <c r="BZ695" s="53"/>
      <c r="CA695" s="53"/>
      <c r="CB695" s="53"/>
      <c r="CC695" s="53"/>
      <c r="CD695" s="812"/>
      <c r="CE695" s="654"/>
      <c r="CF695" s="654"/>
      <c r="CG695" s="654"/>
      <c r="CH695" s="654"/>
      <c r="CJ695" s="658"/>
      <c r="CK695" s="654">
        <v>64</v>
      </c>
      <c r="CL695" s="654"/>
      <c r="CM695" s="654"/>
      <c r="CN695" s="654"/>
      <c r="CO695" s="790"/>
      <c r="CP695" s="658"/>
      <c r="CQ695" s="652"/>
      <c r="CR695" s="652"/>
      <c r="CS695" s="652"/>
      <c r="CT695" s="652"/>
      <c r="CU695" s="222"/>
      <c r="CV695" s="655"/>
      <c r="CW695" s="349"/>
      <c r="CX695" s="654">
        <v>64</v>
      </c>
      <c r="CY695" s="654"/>
      <c r="CZ695" s="654"/>
      <c r="DA695" s="654"/>
      <c r="DB695" s="654"/>
      <c r="DC695" s="655"/>
      <c r="DD695" s="654"/>
      <c r="DE695" s="654"/>
      <c r="DF695" s="654"/>
      <c r="DG695" s="654"/>
      <c r="DH695" s="654"/>
      <c r="DI695" s="655"/>
      <c r="DJ695" s="285"/>
      <c r="DK695" s="969">
        <f>SUM(BJ695:DJ695)</f>
        <v>320</v>
      </c>
      <c r="DL695" s="67"/>
    </row>
    <row r="696" spans="9:116" ht="18.75" x14ac:dyDescent="0.3">
      <c r="N696" s="522"/>
      <c r="O696" s="522"/>
      <c r="R696" s="419"/>
      <c r="S696" s="464"/>
      <c r="T696" s="464"/>
      <c r="U696" s="464"/>
      <c r="V696" s="464"/>
      <c r="W696" s="464"/>
      <c r="X696" s="464"/>
      <c r="Y696" s="552"/>
      <c r="Z696" s="464"/>
      <c r="AA696" s="464"/>
      <c r="AB696" s="464"/>
      <c r="AC696" s="464"/>
      <c r="AD696" s="464"/>
      <c r="AE696" s="464"/>
      <c r="AF696" s="552"/>
      <c r="AG696" s="464"/>
      <c r="AH696" s="464"/>
      <c r="AI696" s="650"/>
      <c r="AJ696" s="650"/>
      <c r="AK696" s="257"/>
      <c r="AL696" s="257"/>
      <c r="AM696" s="552"/>
      <c r="AN696" s="650"/>
      <c r="AO696" s="650"/>
      <c r="AP696" s="257" t="s">
        <v>940</v>
      </c>
      <c r="AQ696" s="258">
        <f>SUM(AU696:CK696)</f>
        <v>50534.399999999994</v>
      </c>
      <c r="AR696" s="553"/>
      <c r="AS696" s="507"/>
      <c r="AT696" s="264"/>
      <c r="AU696" s="54"/>
      <c r="AV696" s="54"/>
      <c r="AW696" s="54"/>
      <c r="AX696" s="54"/>
      <c r="AY696" s="295"/>
      <c r="BA696" s="264"/>
      <c r="BB696" s="656"/>
      <c r="BC696" s="656"/>
      <c r="BD696" s="656"/>
      <c r="BE696" s="656"/>
      <c r="BG696" s="519"/>
      <c r="BH696" s="863"/>
      <c r="BI696" s="656"/>
      <c r="BJ696" s="471">
        <f>BJ695*BJ692</f>
        <v>10106.879999999999</v>
      </c>
      <c r="BK696" s="55"/>
      <c r="BL696" s="471"/>
      <c r="BM696" s="471"/>
      <c r="BN696" s="464"/>
      <c r="BP696" s="56"/>
      <c r="BQ696" s="753">
        <f>BQ695*BQ692</f>
        <v>15160.32</v>
      </c>
      <c r="BR696" s="754"/>
      <c r="BS696" s="755"/>
      <c r="BT696" s="755"/>
      <c r="BV696" s="520"/>
      <c r="BW696" s="791"/>
      <c r="BX696" s="780"/>
      <c r="BY696" s="55">
        <f>BY695*BY692</f>
        <v>10106.879999999999</v>
      </c>
      <c r="BZ696" s="55"/>
      <c r="CA696" s="55"/>
      <c r="CB696" s="55"/>
      <c r="CC696" s="55"/>
      <c r="CD696" s="813"/>
      <c r="CE696" s="56"/>
      <c r="CF696" s="56"/>
      <c r="CG696" s="56"/>
      <c r="CH696" s="56"/>
      <c r="CI696" s="847"/>
      <c r="CJ696" s="845"/>
      <c r="CK696" s="55">
        <f>CK695*CK692</f>
        <v>15160.32</v>
      </c>
      <c r="CL696" s="656"/>
      <c r="CM696" s="656"/>
      <c r="CN696" s="656"/>
      <c r="CO696" s="873"/>
      <c r="CP696" s="658"/>
      <c r="CQ696" s="893"/>
      <c r="CR696" s="893"/>
      <c r="CS696" s="893"/>
      <c r="CT696" s="893"/>
      <c r="CU696" s="890"/>
      <c r="CV696" s="657"/>
      <c r="CW696" s="900"/>
      <c r="CX696" s="55">
        <f>CX695*CX692</f>
        <v>12633.6</v>
      </c>
      <c r="CY696" s="656"/>
      <c r="CZ696" s="656"/>
      <c r="DA696" s="656"/>
      <c r="DB696" s="656"/>
      <c r="DC696" s="657"/>
      <c r="DD696" s="656"/>
      <c r="DE696" s="656"/>
      <c r="DF696" s="656"/>
      <c r="DG696" s="656"/>
      <c r="DH696" s="656"/>
      <c r="DI696" s="657"/>
      <c r="DJ696" s="956"/>
      <c r="DK696" s="970"/>
      <c r="DL696" s="67"/>
    </row>
    <row r="697" spans="9:116" x14ac:dyDescent="0.25">
      <c r="N697" s="522"/>
      <c r="O697" s="522"/>
      <c r="S697" s="29"/>
      <c r="T697" s="29"/>
      <c r="U697" s="29"/>
      <c r="V697" s="29"/>
      <c r="W697" s="29"/>
      <c r="X697" s="29"/>
      <c r="Y697" s="552"/>
      <c r="Z697" s="29"/>
      <c r="AA697" s="29"/>
      <c r="AB697" s="29"/>
      <c r="AC697" s="29"/>
      <c r="AD697" s="29"/>
      <c r="AE697" s="29"/>
      <c r="AF697" s="552"/>
      <c r="AG697" s="29"/>
      <c r="AH697" s="29"/>
      <c r="AI697" s="29"/>
      <c r="AJ697" s="29"/>
      <c r="AK697" s="29"/>
      <c r="AL697" s="29"/>
      <c r="AM697" s="552"/>
      <c r="AR697" s="553"/>
      <c r="AT697" s="262"/>
      <c r="AU697" s="44"/>
      <c r="AV697" s="44"/>
      <c r="AW697" s="44"/>
      <c r="AX697" s="44"/>
      <c r="AY697" s="296"/>
      <c r="BA697" s="262"/>
      <c r="BB697" s="34"/>
      <c r="BC697" s="34"/>
      <c r="BD697" s="34"/>
      <c r="BE697" s="34"/>
      <c r="BG697" s="519"/>
      <c r="BJ697" s="472"/>
      <c r="BK697" s="44"/>
      <c r="BL697" s="472"/>
      <c r="BM697" s="472"/>
      <c r="BN697" s="464"/>
      <c r="BP697" s="34"/>
      <c r="BV697" s="520"/>
      <c r="BW697" s="789"/>
      <c r="BX697" s="778"/>
      <c r="BY697" s="44"/>
      <c r="BZ697" s="44"/>
      <c r="CA697" s="44"/>
      <c r="CB697" s="44"/>
      <c r="CC697" s="44"/>
      <c r="CD697" s="814"/>
      <c r="CE697" s="34"/>
      <c r="CF697" s="34"/>
      <c r="CG697" s="34"/>
      <c r="CH697" s="34"/>
      <c r="CJ697" s="658"/>
      <c r="CK697" s="34"/>
      <c r="CL697" s="34"/>
      <c r="CM697" s="34"/>
      <c r="CN697" s="34"/>
      <c r="CO697" s="789"/>
      <c r="CP697" s="658"/>
      <c r="CV697" s="658"/>
      <c r="CX697" s="67"/>
      <c r="CY697" s="67"/>
      <c r="CZ697" s="67"/>
      <c r="DA697" s="67"/>
      <c r="DB697" s="67"/>
      <c r="DC697" s="658"/>
      <c r="DD697" s="67"/>
      <c r="DE697" s="67"/>
      <c r="DF697" s="67"/>
      <c r="DG697" s="67"/>
      <c r="DH697" s="67"/>
      <c r="DI697" s="658"/>
      <c r="DJ697" s="950"/>
      <c r="DK697" s="962"/>
      <c r="DL697" s="67"/>
    </row>
    <row r="698" spans="9:116" ht="18.75" x14ac:dyDescent="0.3">
      <c r="N698" s="522"/>
      <c r="O698" s="522"/>
      <c r="S698" s="29"/>
      <c r="T698" s="29"/>
      <c r="U698" s="29"/>
      <c r="V698" s="29"/>
      <c r="W698" s="29"/>
      <c r="X698" s="29"/>
      <c r="Y698" s="552"/>
      <c r="Z698" s="29"/>
      <c r="AA698" s="29"/>
      <c r="AB698" s="29"/>
      <c r="AC698" s="29"/>
      <c r="AD698" s="29"/>
      <c r="AE698" s="29"/>
      <c r="AF698" s="552"/>
      <c r="AG698" s="29"/>
      <c r="AH698" s="29"/>
      <c r="AI698" s="29"/>
      <c r="AJ698" s="29"/>
      <c r="AK698" s="29"/>
      <c r="AL698" s="29"/>
      <c r="AM698" s="552"/>
      <c r="AO698" s="463"/>
      <c r="AP698" s="259" t="s">
        <v>941</v>
      </c>
      <c r="AQ698" s="260">
        <f>SUM(AQ694:AQ696)</f>
        <v>342686.4</v>
      </c>
      <c r="AR698" s="553"/>
      <c r="AS698" s="508"/>
      <c r="AT698" s="262"/>
      <c r="AU698" s="44"/>
      <c r="AV698" s="44"/>
      <c r="AW698" s="44"/>
      <c r="AX698" s="44"/>
      <c r="AY698" s="296"/>
      <c r="BA698" s="262"/>
      <c r="BB698" s="34"/>
      <c r="BC698" s="34"/>
      <c r="BD698" s="34"/>
      <c r="BE698" s="34"/>
      <c r="BG698" s="519"/>
      <c r="BJ698" s="472"/>
      <c r="BK698" s="44"/>
      <c r="BL698" s="472"/>
      <c r="BM698" s="472"/>
      <c r="BN698" s="464"/>
      <c r="BP698" s="34"/>
      <c r="BV698" s="520"/>
      <c r="BW698" s="789"/>
      <c r="BX698" s="778"/>
      <c r="BY698" s="44"/>
      <c r="BZ698" s="44"/>
      <c r="CA698" s="44"/>
      <c r="CB698" s="44"/>
      <c r="CC698" s="44"/>
      <c r="CD698" s="814"/>
      <c r="CE698" s="34"/>
      <c r="CF698" s="34"/>
      <c r="CG698" s="34"/>
      <c r="CH698" s="34"/>
      <c r="CJ698" s="658"/>
      <c r="CK698" s="34"/>
      <c r="CL698" s="34"/>
      <c r="CM698" s="34"/>
      <c r="CN698" s="34"/>
      <c r="CO698" s="789"/>
      <c r="CP698" s="658"/>
      <c r="CV698" s="658"/>
      <c r="CX698" s="67"/>
      <c r="CY698" s="67"/>
      <c r="CZ698" s="67"/>
      <c r="DA698" s="67"/>
      <c r="DB698" s="67"/>
      <c r="DC698" s="658"/>
      <c r="DD698" s="67"/>
      <c r="DE698" s="67"/>
      <c r="DF698" s="67"/>
      <c r="DG698" s="67"/>
      <c r="DH698" s="67"/>
      <c r="DI698" s="658"/>
      <c r="DJ698" s="950"/>
      <c r="DK698" s="962"/>
      <c r="DL698" s="67"/>
    </row>
    <row r="699" spans="9:116" x14ac:dyDescent="0.25">
      <c r="N699" s="522"/>
      <c r="O699" s="522"/>
      <c r="S699" s="29"/>
      <c r="T699" s="29"/>
      <c r="U699" s="29"/>
      <c r="V699" s="29"/>
      <c r="W699" s="29"/>
      <c r="X699" s="29"/>
      <c r="Y699" s="552"/>
      <c r="Z699" s="29"/>
      <c r="AA699" s="29"/>
      <c r="AB699" s="29"/>
      <c r="AC699" s="29"/>
      <c r="AD699" s="29"/>
      <c r="AE699" s="29"/>
      <c r="AF699" s="552"/>
      <c r="AG699" s="29"/>
      <c r="AH699" s="29"/>
      <c r="AI699" s="29"/>
      <c r="AJ699" s="29"/>
      <c r="AK699" s="29"/>
      <c r="AL699" s="29"/>
      <c r="AM699" s="552"/>
      <c r="AR699" s="553"/>
      <c r="AT699" s="262"/>
      <c r="AU699" s="44"/>
      <c r="AV699" s="44"/>
      <c r="AW699" s="44"/>
      <c r="AX699" s="44"/>
      <c r="AY699" s="296"/>
      <c r="BA699" s="262"/>
      <c r="BB699" s="34"/>
      <c r="BC699" s="34"/>
      <c r="BD699" s="34"/>
      <c r="BE699" s="34"/>
      <c r="BG699" s="519"/>
      <c r="BJ699" s="472"/>
      <c r="BK699" s="44"/>
      <c r="BL699" s="472"/>
      <c r="BM699" s="472"/>
      <c r="BN699" s="464"/>
      <c r="BP699" s="34"/>
      <c r="BV699" s="520"/>
      <c r="BW699" s="789"/>
      <c r="BX699" s="778"/>
      <c r="BY699" s="44"/>
      <c r="BZ699" s="44"/>
      <c r="CA699" s="44"/>
      <c r="CB699" s="44"/>
      <c r="CC699" s="44"/>
      <c r="CD699" s="814"/>
      <c r="CE699" s="34"/>
      <c r="CF699" s="34"/>
      <c r="CG699" s="34"/>
      <c r="CH699" s="34"/>
      <c r="CJ699" s="658"/>
      <c r="CK699" s="34"/>
      <c r="CL699" s="34"/>
      <c r="CM699" s="34"/>
      <c r="CN699" s="34"/>
      <c r="CO699" s="789"/>
      <c r="CP699" s="658"/>
      <c r="CV699" s="658"/>
      <c r="CX699" s="67"/>
      <c r="CY699" s="67"/>
      <c r="CZ699" s="67"/>
      <c r="DA699" s="67"/>
      <c r="DB699" s="67"/>
      <c r="DC699" s="658"/>
      <c r="DD699" s="67"/>
      <c r="DE699" s="67"/>
      <c r="DF699" s="67"/>
      <c r="DG699" s="67"/>
      <c r="DH699" s="67"/>
      <c r="DI699" s="658"/>
      <c r="DJ699" s="950"/>
      <c r="DK699" s="962"/>
      <c r="DL699" s="67"/>
    </row>
    <row r="700" spans="9:116" x14ac:dyDescent="0.25">
      <c r="N700" s="522"/>
      <c r="O700" s="522"/>
      <c r="S700" s="29"/>
      <c r="T700" s="29"/>
      <c r="U700" s="29"/>
      <c r="V700" s="29"/>
      <c r="W700" s="29"/>
      <c r="X700" s="29"/>
      <c r="Y700" s="552"/>
      <c r="Z700" s="29"/>
      <c r="AA700" s="29"/>
      <c r="AB700" s="29"/>
      <c r="AC700" s="29"/>
      <c r="AD700" s="29"/>
      <c r="AE700" s="29"/>
      <c r="AF700" s="552"/>
      <c r="AG700" s="29"/>
      <c r="AH700" s="29"/>
      <c r="AI700" s="29"/>
      <c r="AJ700" s="29"/>
      <c r="AK700" s="29"/>
      <c r="AL700" s="29"/>
      <c r="AM700" s="552"/>
      <c r="AR700" s="553"/>
      <c r="AT700" s="262"/>
      <c r="AU700" s="44"/>
      <c r="AV700" s="44"/>
      <c r="AW700" s="44"/>
      <c r="AX700" s="44"/>
      <c r="AY700" s="296"/>
      <c r="BA700" s="262"/>
      <c r="BB700" s="34"/>
      <c r="BC700" s="34"/>
      <c r="BD700" s="34"/>
      <c r="BE700" s="34"/>
      <c r="BG700" s="519"/>
      <c r="BJ700" s="472"/>
      <c r="BK700" s="44"/>
      <c r="BL700" s="472"/>
      <c r="BM700" s="472"/>
      <c r="BN700" s="464"/>
      <c r="BP700" s="34"/>
      <c r="BV700" s="520"/>
      <c r="BW700" s="789"/>
      <c r="BX700" s="778"/>
      <c r="BY700" s="44"/>
      <c r="BZ700" s="44"/>
      <c r="CA700" s="44"/>
      <c r="CB700" s="44"/>
      <c r="CC700" s="44"/>
      <c r="CD700" s="814"/>
      <c r="CE700" s="34"/>
      <c r="CF700" s="34"/>
      <c r="CG700" s="34"/>
      <c r="CH700" s="34"/>
      <c r="CJ700" s="658"/>
      <c r="CK700" s="34"/>
      <c r="CL700" s="34"/>
      <c r="CM700" s="34"/>
      <c r="CN700" s="34"/>
      <c r="CO700" s="789"/>
      <c r="CP700" s="658"/>
      <c r="CV700" s="658"/>
      <c r="CX700" s="67"/>
      <c r="CY700" s="67"/>
      <c r="CZ700" s="67"/>
      <c r="DA700" s="67"/>
      <c r="DB700" s="67"/>
      <c r="DC700" s="658"/>
      <c r="DD700" s="67"/>
      <c r="DE700" s="67"/>
      <c r="DF700" s="67"/>
      <c r="DG700" s="67"/>
      <c r="DH700" s="67"/>
      <c r="DI700" s="658"/>
      <c r="DJ700" s="950"/>
      <c r="DK700" s="962"/>
      <c r="DL700" s="67"/>
    </row>
    <row r="701" spans="9:116" x14ac:dyDescent="0.25">
      <c r="N701" s="522"/>
      <c r="O701" s="419"/>
      <c r="S701" s="29"/>
      <c r="T701" s="29"/>
      <c r="U701" s="29"/>
      <c r="V701" s="29"/>
      <c r="W701" s="29"/>
      <c r="X701" s="29"/>
      <c r="Y701" s="552"/>
      <c r="Z701" s="29"/>
      <c r="AA701" s="29"/>
      <c r="AB701" s="29"/>
      <c r="AC701" s="29"/>
      <c r="AD701" s="29"/>
      <c r="AE701" s="29"/>
      <c r="AF701" s="552"/>
      <c r="AG701" s="29"/>
      <c r="AH701" s="29"/>
      <c r="AI701" s="29"/>
      <c r="AJ701" s="29"/>
      <c r="AK701" s="29"/>
      <c r="AL701" s="29"/>
      <c r="AM701" s="552"/>
      <c r="AR701" s="553"/>
      <c r="AT701" s="262"/>
      <c r="AU701" s="44"/>
      <c r="AV701" s="44"/>
      <c r="AW701" s="44"/>
      <c r="AX701" s="44"/>
      <c r="AY701" s="296"/>
      <c r="BA701" s="262"/>
      <c r="BB701" s="34"/>
      <c r="BC701" s="34"/>
      <c r="BD701" s="34"/>
      <c r="BE701" s="34"/>
      <c r="BG701" s="519"/>
      <c r="BJ701" s="472"/>
      <c r="BK701" s="44"/>
      <c r="BL701" s="472"/>
      <c r="BM701" s="472"/>
      <c r="BN701" s="464"/>
      <c r="BP701" s="34"/>
      <c r="BV701" s="520"/>
      <c r="BW701" s="789"/>
      <c r="BX701" s="778"/>
      <c r="BY701" s="44"/>
      <c r="BZ701" s="44"/>
      <c r="CA701" s="44"/>
      <c r="CB701" s="44"/>
      <c r="CC701" s="44"/>
      <c r="CD701" s="814"/>
      <c r="CE701" s="34"/>
      <c r="CF701" s="34"/>
      <c r="CG701" s="34"/>
      <c r="CH701" s="34"/>
      <c r="CJ701" s="658"/>
      <c r="CK701" s="34"/>
      <c r="CL701" s="34"/>
      <c r="CM701" s="34"/>
      <c r="CN701" s="34"/>
      <c r="CO701" s="789"/>
      <c r="CP701" s="658"/>
      <c r="CV701" s="658"/>
      <c r="CX701" s="67"/>
      <c r="CY701" s="67"/>
      <c r="CZ701" s="67"/>
      <c r="DA701" s="67"/>
      <c r="DB701" s="67"/>
      <c r="DC701" s="658"/>
      <c r="DD701" s="67"/>
      <c r="DE701" s="67"/>
      <c r="DF701" s="67"/>
      <c r="DG701" s="67"/>
      <c r="DH701" s="67"/>
      <c r="DI701" s="658"/>
      <c r="DJ701" s="950"/>
      <c r="DK701" s="962"/>
      <c r="DL701" s="67"/>
    </row>
    <row r="702" spans="9:116" x14ac:dyDescent="0.25">
      <c r="N702" s="419"/>
      <c r="O702" s="419"/>
      <c r="S702" s="29"/>
      <c r="T702" s="29"/>
      <c r="U702" s="29"/>
      <c r="V702" s="29"/>
      <c r="W702" s="29"/>
      <c r="X702" s="29"/>
      <c r="Y702" s="552"/>
      <c r="Z702" s="29"/>
      <c r="AA702" s="29"/>
      <c r="AB702" s="29"/>
      <c r="AC702" s="29"/>
      <c r="AD702" s="29"/>
      <c r="AE702" s="29"/>
      <c r="AF702" s="552"/>
      <c r="AG702" s="29"/>
      <c r="AH702" s="29"/>
      <c r="AI702" s="29"/>
      <c r="AJ702" s="29"/>
      <c r="AK702" s="29"/>
      <c r="AL702" s="29"/>
      <c r="AM702" s="552"/>
      <c r="AR702" s="553"/>
      <c r="AT702" s="262"/>
      <c r="AU702" s="44"/>
      <c r="AV702" s="44"/>
      <c r="AW702" s="44"/>
      <c r="AX702" s="44"/>
      <c r="AY702" s="296"/>
      <c r="BA702" s="262"/>
      <c r="BB702" s="34"/>
      <c r="BC702" s="34"/>
      <c r="BD702" s="34"/>
      <c r="BE702" s="34"/>
      <c r="BG702" s="519"/>
      <c r="BJ702" s="472"/>
      <c r="BK702" s="44"/>
      <c r="BL702" s="472"/>
      <c r="BM702" s="472"/>
      <c r="BN702" s="464"/>
      <c r="BP702" s="34"/>
      <c r="BV702" s="520"/>
      <c r="BW702" s="789"/>
      <c r="BX702" s="778"/>
      <c r="BY702" s="44"/>
      <c r="BZ702" s="44"/>
      <c r="CA702" s="44"/>
      <c r="CB702" s="44"/>
      <c r="CC702" s="44"/>
      <c r="CD702" s="814"/>
      <c r="CE702" s="34"/>
      <c r="CF702" s="34"/>
      <c r="CG702" s="34"/>
      <c r="CH702" s="34"/>
      <c r="CJ702" s="658"/>
      <c r="CK702" s="34"/>
      <c r="CL702" s="34"/>
      <c r="CM702" s="34"/>
      <c r="CN702" s="34"/>
      <c r="CO702" s="789"/>
      <c r="CP702" s="658"/>
      <c r="CV702" s="658"/>
      <c r="CX702" s="67"/>
      <c r="CY702" s="67"/>
      <c r="CZ702" s="67"/>
      <c r="DA702" s="67"/>
      <c r="DB702" s="67"/>
      <c r="DC702" s="658"/>
      <c r="DD702" s="67"/>
      <c r="DE702" s="67"/>
      <c r="DF702" s="67"/>
      <c r="DG702" s="67"/>
      <c r="DH702" s="67"/>
      <c r="DI702" s="658"/>
      <c r="DJ702" s="950"/>
      <c r="DK702" s="962"/>
      <c r="DL702" s="67"/>
    </row>
    <row r="703" spans="9:116" x14ac:dyDescent="0.25">
      <c r="N703" s="419"/>
      <c r="O703" s="419"/>
      <c r="S703" s="29"/>
      <c r="T703" s="29"/>
      <c r="U703" s="29"/>
      <c r="V703" s="29"/>
      <c r="W703" s="29"/>
      <c r="X703" s="29"/>
      <c r="Y703" s="552"/>
      <c r="Z703" s="29"/>
      <c r="AA703" s="29"/>
      <c r="AB703" s="29"/>
      <c r="AC703" s="29"/>
      <c r="AD703" s="29"/>
      <c r="AE703" s="29"/>
      <c r="AF703" s="552"/>
      <c r="AG703" s="29"/>
      <c r="AH703" s="29"/>
      <c r="AI703" s="29"/>
      <c r="AJ703" s="29"/>
      <c r="AK703" s="29"/>
      <c r="AL703" s="29"/>
      <c r="AM703" s="552"/>
      <c r="AR703" s="553"/>
      <c r="AT703" s="262"/>
      <c r="AU703" s="44"/>
      <c r="AV703" s="44"/>
      <c r="AW703" s="44"/>
      <c r="AX703" s="44"/>
      <c r="AY703" s="296"/>
      <c r="BA703" s="262"/>
      <c r="BB703" s="34"/>
      <c r="BC703" s="34"/>
      <c r="BD703" s="34"/>
      <c r="BE703" s="34"/>
      <c r="BG703" s="519"/>
      <c r="BJ703" s="472"/>
      <c r="BK703" s="44"/>
      <c r="BL703" s="472"/>
      <c r="BM703" s="472"/>
      <c r="BN703" s="464"/>
      <c r="BP703" s="34"/>
      <c r="BV703" s="520"/>
      <c r="BW703" s="789"/>
      <c r="BX703" s="778"/>
      <c r="BY703" s="44"/>
      <c r="BZ703" s="44"/>
      <c r="CA703" s="44"/>
      <c r="CB703" s="44"/>
      <c r="CC703" s="44"/>
      <c r="CD703" s="814"/>
      <c r="CE703" s="34"/>
      <c r="CF703" s="34"/>
      <c r="CG703" s="34"/>
      <c r="CH703" s="34"/>
      <c r="CJ703" s="658"/>
      <c r="CK703" s="34"/>
      <c r="CL703" s="34"/>
      <c r="CM703" s="34"/>
      <c r="CN703" s="34"/>
      <c r="CO703" s="789"/>
      <c r="CP703" s="658"/>
      <c r="CV703" s="658"/>
      <c r="CX703" s="67"/>
      <c r="CY703" s="67"/>
      <c r="CZ703" s="67"/>
      <c r="DA703" s="67"/>
      <c r="DB703" s="67"/>
      <c r="DC703" s="658"/>
      <c r="DD703" s="67"/>
      <c r="DE703" s="67"/>
      <c r="DF703" s="67"/>
      <c r="DG703" s="67"/>
      <c r="DH703" s="67"/>
      <c r="DI703" s="658"/>
      <c r="DJ703" s="950"/>
      <c r="DK703" s="962"/>
      <c r="DL703" s="67"/>
    </row>
    <row r="704" spans="9:116" x14ac:dyDescent="0.25">
      <c r="N704" s="419"/>
      <c r="O704" s="419"/>
      <c r="S704" s="29"/>
      <c r="T704" s="29"/>
      <c r="U704" s="29"/>
      <c r="V704" s="29"/>
      <c r="W704" s="29"/>
      <c r="X704" s="29"/>
      <c r="Y704" s="552"/>
      <c r="Z704" s="29"/>
      <c r="AA704" s="29"/>
      <c r="AB704" s="29"/>
      <c r="AC704" s="29"/>
      <c r="AD704" s="29"/>
      <c r="AE704" s="29"/>
      <c r="AF704" s="552"/>
      <c r="AG704" s="29"/>
      <c r="AH704" s="29"/>
      <c r="AI704" s="29"/>
      <c r="AJ704" s="29"/>
      <c r="AK704" s="29"/>
      <c r="AL704" s="29"/>
      <c r="AM704" s="552"/>
      <c r="AR704" s="553"/>
      <c r="AT704" s="262"/>
      <c r="AU704" s="44"/>
      <c r="AV704" s="44"/>
      <c r="AW704" s="44"/>
      <c r="AX704" s="44"/>
      <c r="AY704" s="296"/>
      <c r="BA704" s="262"/>
      <c r="BB704" s="34"/>
      <c r="BC704" s="34"/>
      <c r="BD704" s="34"/>
      <c r="BE704" s="34"/>
      <c r="BG704" s="519"/>
      <c r="BJ704" s="472"/>
      <c r="BK704" s="44"/>
      <c r="BL704" s="472"/>
      <c r="BM704" s="472"/>
      <c r="BN704" s="464"/>
      <c r="BP704" s="34"/>
      <c r="BV704" s="520"/>
      <c r="BW704" s="789"/>
      <c r="BX704" s="778"/>
      <c r="BY704" s="44"/>
      <c r="BZ704" s="44"/>
      <c r="CA704" s="44"/>
      <c r="CB704" s="44"/>
      <c r="CC704" s="44"/>
      <c r="CD704" s="814"/>
      <c r="CE704" s="34"/>
      <c r="CF704" s="34"/>
      <c r="CG704" s="34"/>
      <c r="CH704" s="34"/>
      <c r="CJ704" s="658"/>
      <c r="CK704" s="34"/>
      <c r="CL704" s="34"/>
      <c r="CM704" s="34"/>
      <c r="CN704" s="34"/>
      <c r="CO704" s="789"/>
      <c r="CP704" s="658"/>
      <c r="CV704" s="658"/>
      <c r="CX704" s="67"/>
      <c r="CY704" s="67"/>
      <c r="CZ704" s="67"/>
      <c r="DA704" s="67"/>
      <c r="DB704" s="67"/>
      <c r="DC704" s="658"/>
      <c r="DD704" s="67"/>
      <c r="DE704" s="67"/>
      <c r="DF704" s="67"/>
      <c r="DG704" s="67"/>
      <c r="DH704" s="67"/>
      <c r="DI704" s="658"/>
      <c r="DJ704" s="950"/>
      <c r="DK704" s="962"/>
      <c r="DL704" s="67"/>
    </row>
    <row r="705" spans="2:116" x14ac:dyDescent="0.25">
      <c r="N705" s="419"/>
      <c r="O705" s="419"/>
      <c r="S705" s="29"/>
      <c r="T705" s="29"/>
      <c r="U705" s="29"/>
      <c r="V705" s="29"/>
      <c r="W705" s="29"/>
      <c r="X705" s="29"/>
      <c r="Y705" s="552"/>
      <c r="Z705" s="29"/>
      <c r="AA705" s="29"/>
      <c r="AB705" s="29"/>
      <c r="AC705" s="29"/>
      <c r="AD705" s="29"/>
      <c r="AE705" s="29"/>
      <c r="AF705" s="552"/>
      <c r="AG705" s="29"/>
      <c r="AH705" s="29"/>
      <c r="AI705" s="29"/>
      <c r="AJ705" s="29"/>
      <c r="AK705" s="29"/>
      <c r="AL705" s="29"/>
      <c r="AM705" s="552"/>
      <c r="AR705" s="553"/>
      <c r="AT705" s="262"/>
      <c r="AU705" s="44"/>
      <c r="AV705" s="44"/>
      <c r="AW705" s="44"/>
      <c r="AX705" s="44"/>
      <c r="AY705" s="296"/>
      <c r="BA705" s="262"/>
      <c r="BB705" s="34"/>
      <c r="BC705" s="34"/>
      <c r="BD705" s="34"/>
      <c r="BE705" s="34"/>
      <c r="BG705" s="519"/>
      <c r="BJ705" s="472"/>
      <c r="BK705" s="44"/>
      <c r="BL705" s="472"/>
      <c r="BM705" s="472"/>
      <c r="BN705" s="464"/>
      <c r="BP705" s="34"/>
      <c r="BV705" s="520"/>
      <c r="BW705" s="789"/>
      <c r="BX705" s="778"/>
      <c r="BY705" s="44"/>
      <c r="BZ705" s="44"/>
      <c r="CA705" s="44"/>
      <c r="CB705" s="44"/>
      <c r="CC705" s="44"/>
      <c r="CD705" s="814"/>
      <c r="CE705" s="34"/>
      <c r="CF705" s="34"/>
      <c r="CG705" s="34"/>
      <c r="CH705" s="34"/>
      <c r="CJ705" s="658"/>
      <c r="CK705" s="34"/>
      <c r="CL705" s="34"/>
      <c r="CM705" s="34"/>
      <c r="CN705" s="34"/>
      <c r="CO705" s="789"/>
      <c r="CP705" s="658"/>
      <c r="CV705" s="658"/>
      <c r="CX705" s="67"/>
      <c r="CY705" s="67"/>
      <c r="CZ705" s="67"/>
      <c r="DA705" s="67"/>
      <c r="DB705" s="67"/>
      <c r="DC705" s="658"/>
      <c r="DD705" s="67"/>
      <c r="DE705" s="67"/>
      <c r="DF705" s="67"/>
      <c r="DG705" s="67"/>
      <c r="DH705" s="67"/>
      <c r="DI705" s="658"/>
      <c r="DJ705" s="950"/>
      <c r="DK705" s="962"/>
      <c r="DL705" s="67"/>
    </row>
    <row r="706" spans="2:116" x14ac:dyDescent="0.25">
      <c r="N706" s="419"/>
      <c r="O706" s="419"/>
      <c r="S706" s="29"/>
      <c r="T706" s="29"/>
      <c r="U706" s="29"/>
      <c r="V706" s="29"/>
      <c r="W706" s="29"/>
      <c r="X706" s="29"/>
      <c r="Y706" s="552"/>
      <c r="Z706" s="29"/>
      <c r="AA706" s="29"/>
      <c r="AB706" s="29"/>
      <c r="AC706" s="29"/>
      <c r="AD706" s="29"/>
      <c r="AE706" s="29"/>
      <c r="AF706" s="552"/>
      <c r="AG706" s="29"/>
      <c r="AH706" s="29"/>
      <c r="AI706" s="29"/>
      <c r="AJ706" s="29"/>
      <c r="AK706" s="29"/>
      <c r="AL706" s="29"/>
      <c r="AM706" s="552"/>
      <c r="AR706" s="553"/>
      <c r="AT706" s="262"/>
      <c r="AU706" s="44"/>
      <c r="AV706" s="44"/>
      <c r="AW706" s="44"/>
      <c r="AX706" s="44"/>
      <c r="AY706" s="296"/>
      <c r="BA706" s="262"/>
      <c r="BB706" s="34"/>
      <c r="BC706" s="34"/>
      <c r="BD706" s="34"/>
      <c r="BE706" s="34"/>
      <c r="BG706" s="519"/>
      <c r="BJ706" s="472"/>
      <c r="BK706" s="44"/>
      <c r="BL706" s="472"/>
      <c r="BM706" s="472"/>
      <c r="BN706" s="464"/>
      <c r="BP706" s="34"/>
      <c r="BV706" s="520"/>
      <c r="BW706" s="789"/>
      <c r="BX706" s="778"/>
      <c r="BY706" s="44"/>
      <c r="BZ706" s="44"/>
      <c r="CA706" s="44"/>
      <c r="CB706" s="44"/>
      <c r="CC706" s="44"/>
      <c r="CD706" s="814"/>
      <c r="CE706" s="34"/>
      <c r="CF706" s="34"/>
      <c r="CG706" s="34"/>
      <c r="CH706" s="34"/>
      <c r="CJ706" s="658"/>
      <c r="CK706" s="34"/>
      <c r="CL706" s="34"/>
      <c r="CM706" s="34"/>
      <c r="CN706" s="34"/>
      <c r="CO706" s="789"/>
      <c r="CP706" s="658"/>
      <c r="CV706" s="658"/>
      <c r="CX706" s="67"/>
      <c r="CY706" s="67"/>
      <c r="CZ706" s="67"/>
      <c r="DA706" s="67"/>
      <c r="DB706" s="67"/>
      <c r="DC706" s="658"/>
      <c r="DD706" s="67"/>
      <c r="DE706" s="67"/>
      <c r="DF706" s="67"/>
      <c r="DG706" s="67"/>
      <c r="DH706" s="67"/>
      <c r="DI706" s="658"/>
      <c r="DJ706" s="950"/>
      <c r="DK706" s="962"/>
      <c r="DL706" s="67"/>
    </row>
    <row r="707" spans="2:116" x14ac:dyDescent="0.25">
      <c r="B707" s="419"/>
      <c r="N707" s="419"/>
      <c r="O707" s="419"/>
      <c r="S707" s="29"/>
      <c r="T707" s="29"/>
      <c r="U707" s="29"/>
      <c r="V707" s="29"/>
      <c r="W707" s="29"/>
      <c r="X707" s="29"/>
      <c r="Y707" s="552"/>
      <c r="Z707" s="29"/>
      <c r="AA707" s="29"/>
      <c r="AB707" s="29"/>
      <c r="AC707" s="29"/>
      <c r="AD707" s="29"/>
      <c r="AE707" s="29"/>
      <c r="AF707" s="552"/>
      <c r="AG707" s="29"/>
      <c r="AH707" s="29"/>
      <c r="AI707" s="29"/>
      <c r="AJ707" s="29"/>
      <c r="AK707" s="29"/>
      <c r="AL707" s="29"/>
      <c r="AM707" s="552"/>
      <c r="AR707" s="553"/>
      <c r="AT707" s="262"/>
      <c r="AU707" s="44"/>
      <c r="AV707" s="44"/>
      <c r="AW707" s="44"/>
      <c r="AX707" s="44"/>
      <c r="AY707" s="296"/>
      <c r="BA707" s="262"/>
      <c r="BB707" s="34"/>
      <c r="BC707" s="34"/>
      <c r="BD707" s="34"/>
      <c r="BE707" s="34"/>
      <c r="BG707" s="519"/>
      <c r="BJ707" s="472"/>
      <c r="BK707" s="44"/>
      <c r="BL707" s="472"/>
      <c r="BM707" s="472"/>
      <c r="BN707" s="464"/>
      <c r="BP707" s="34"/>
      <c r="BV707" s="520"/>
      <c r="BW707" s="789"/>
      <c r="BX707" s="778"/>
      <c r="BY707" s="44"/>
      <c r="BZ707" s="44"/>
      <c r="CA707" s="44"/>
      <c r="CB707" s="44"/>
      <c r="CC707" s="44"/>
      <c r="CD707" s="814"/>
      <c r="CE707" s="34"/>
      <c r="CF707" s="34"/>
      <c r="CG707" s="34"/>
      <c r="CH707" s="34"/>
      <c r="CJ707" s="658"/>
      <c r="CK707" s="34"/>
      <c r="CL707" s="34"/>
      <c r="CM707" s="34"/>
      <c r="CN707" s="34"/>
      <c r="CO707" s="789"/>
      <c r="CP707" s="658"/>
      <c r="CV707" s="658"/>
      <c r="CX707" s="67"/>
      <c r="CY707" s="67"/>
      <c r="CZ707" s="67"/>
      <c r="DA707" s="67"/>
      <c r="DB707" s="67"/>
      <c r="DC707" s="658"/>
      <c r="DD707" s="67"/>
      <c r="DE707" s="67"/>
      <c r="DF707" s="67"/>
      <c r="DG707" s="67"/>
      <c r="DH707" s="67"/>
      <c r="DI707" s="658"/>
      <c r="DJ707" s="950"/>
      <c r="DK707" s="962"/>
      <c r="DL707" s="67"/>
    </row>
    <row r="708" spans="2:116" x14ac:dyDescent="0.25">
      <c r="B708" s="419"/>
      <c r="N708" s="419"/>
      <c r="O708" s="419"/>
      <c r="S708" s="29"/>
      <c r="T708" s="29"/>
      <c r="U708" s="29"/>
      <c r="V708" s="29"/>
      <c r="W708" s="29"/>
      <c r="X708" s="29"/>
      <c r="Y708" s="552"/>
      <c r="Z708" s="29"/>
      <c r="AA708" s="29"/>
      <c r="AB708" s="29"/>
      <c r="AC708" s="29"/>
      <c r="AD708" s="29"/>
      <c r="AE708" s="29"/>
      <c r="AF708" s="552"/>
      <c r="AG708" s="29"/>
      <c r="AH708" s="29"/>
      <c r="AI708" s="29"/>
      <c r="AJ708" s="29"/>
      <c r="AK708" s="29"/>
      <c r="AL708" s="29"/>
      <c r="AM708" s="552"/>
      <c r="AR708" s="553"/>
      <c r="AT708" s="262"/>
      <c r="AU708" s="44"/>
      <c r="AV708" s="44"/>
      <c r="AW708" s="44"/>
      <c r="AX708" s="44"/>
      <c r="AY708" s="296"/>
      <c r="BA708" s="262"/>
      <c r="BB708" s="34"/>
      <c r="BC708" s="34"/>
      <c r="BD708" s="34"/>
      <c r="BE708" s="34"/>
      <c r="BG708" s="519"/>
      <c r="BJ708" s="472"/>
      <c r="BK708" s="44"/>
      <c r="BL708" s="472"/>
      <c r="BM708" s="472"/>
      <c r="BN708" s="464"/>
      <c r="BP708" s="34"/>
      <c r="BV708" s="520"/>
      <c r="BW708" s="789"/>
      <c r="BX708" s="778"/>
      <c r="BY708" s="44"/>
      <c r="BZ708" s="44"/>
      <c r="CA708" s="44"/>
      <c r="CB708" s="44"/>
      <c r="CC708" s="44"/>
      <c r="CD708" s="814"/>
      <c r="CE708" s="34"/>
      <c r="CF708" s="34"/>
      <c r="CG708" s="34"/>
      <c r="CH708" s="34"/>
      <c r="CJ708" s="658"/>
      <c r="CK708" s="34"/>
      <c r="CL708" s="34"/>
      <c r="CM708" s="34"/>
      <c r="CN708" s="34"/>
      <c r="CO708" s="789"/>
      <c r="CP708" s="658"/>
      <c r="CV708" s="658"/>
      <c r="CX708" s="67"/>
      <c r="CY708" s="67"/>
      <c r="CZ708" s="67"/>
      <c r="DA708" s="67"/>
      <c r="DB708" s="67"/>
      <c r="DC708" s="658"/>
      <c r="DD708" s="67"/>
      <c r="DE708" s="67"/>
      <c r="DF708" s="67"/>
      <c r="DG708" s="67"/>
      <c r="DH708" s="67"/>
      <c r="DI708" s="658"/>
      <c r="DJ708" s="950"/>
      <c r="DK708" s="962"/>
      <c r="DL708" s="67"/>
    </row>
    <row r="709" spans="2:116" x14ac:dyDescent="0.25">
      <c r="B709" s="419"/>
      <c r="N709" s="419"/>
      <c r="O709" s="419"/>
      <c r="S709" s="29"/>
      <c r="T709" s="29"/>
      <c r="U709" s="29"/>
      <c r="V709" s="29"/>
      <c r="W709" s="29"/>
      <c r="X709" s="29"/>
      <c r="Y709" s="552"/>
      <c r="Z709" s="29"/>
      <c r="AA709" s="29"/>
      <c r="AB709" s="29"/>
      <c r="AC709" s="29"/>
      <c r="AD709" s="29"/>
      <c r="AE709" s="29"/>
      <c r="AF709" s="552"/>
      <c r="AG709" s="29"/>
      <c r="AH709" s="29"/>
      <c r="AI709" s="29"/>
      <c r="AJ709" s="29"/>
      <c r="AK709" s="29"/>
      <c r="AL709" s="29"/>
      <c r="AM709" s="552"/>
      <c r="AR709" s="553"/>
      <c r="AT709" s="262"/>
      <c r="AU709" s="44"/>
      <c r="AV709" s="44"/>
      <c r="AW709" s="44"/>
      <c r="AX709" s="44"/>
      <c r="AY709" s="296"/>
      <c r="BA709" s="262"/>
      <c r="BB709" s="34"/>
      <c r="BC709" s="34"/>
      <c r="BD709" s="34"/>
      <c r="BE709" s="34"/>
      <c r="BG709" s="519"/>
      <c r="BJ709" s="472"/>
      <c r="BK709" s="44"/>
      <c r="BL709" s="472"/>
      <c r="BM709" s="472"/>
      <c r="BN709" s="464"/>
      <c r="BP709" s="34"/>
      <c r="BV709" s="520"/>
      <c r="BW709" s="789"/>
      <c r="BX709" s="778"/>
      <c r="BY709" s="44"/>
      <c r="BZ709" s="44"/>
      <c r="CA709" s="44"/>
      <c r="CB709" s="44"/>
      <c r="CC709" s="44"/>
      <c r="CD709" s="814"/>
      <c r="CE709" s="34"/>
      <c r="CF709" s="34"/>
      <c r="CG709" s="34"/>
      <c r="CH709" s="34"/>
      <c r="CJ709" s="658"/>
      <c r="CK709" s="34"/>
      <c r="CL709" s="34"/>
      <c r="CM709" s="34"/>
      <c r="CN709" s="34"/>
      <c r="CO709" s="789"/>
      <c r="CP709" s="658"/>
      <c r="CV709" s="658"/>
      <c r="CX709" s="67"/>
      <c r="CY709" s="67"/>
      <c r="CZ709" s="67"/>
      <c r="DA709" s="67"/>
      <c r="DB709" s="67"/>
      <c r="DC709" s="658"/>
      <c r="DD709" s="67"/>
      <c r="DE709" s="67"/>
      <c r="DF709" s="67"/>
      <c r="DG709" s="67"/>
      <c r="DH709" s="67"/>
      <c r="DI709" s="658"/>
      <c r="DJ709" s="950"/>
      <c r="DK709" s="962"/>
      <c r="DL709" s="67"/>
    </row>
    <row r="710" spans="2:116" x14ac:dyDescent="0.25">
      <c r="B710" s="419"/>
      <c r="N710" s="419"/>
      <c r="O710" s="419"/>
      <c r="S710" s="29"/>
      <c r="T710" s="29"/>
      <c r="U710" s="29"/>
      <c r="V710" s="29"/>
      <c r="W710" s="29"/>
      <c r="X710" s="29"/>
      <c r="Y710" s="552"/>
      <c r="Z710" s="29"/>
      <c r="AA710" s="29"/>
      <c r="AB710" s="29"/>
      <c r="AC710" s="29"/>
      <c r="AD710" s="29"/>
      <c r="AE710" s="29"/>
      <c r="AF710" s="552"/>
      <c r="AG710" s="29"/>
      <c r="AH710" s="29"/>
      <c r="AI710" s="29"/>
      <c r="AJ710" s="29"/>
      <c r="AK710" s="29"/>
      <c r="AL710" s="29"/>
      <c r="AM710" s="552"/>
      <c r="AR710" s="553"/>
      <c r="AT710" s="262"/>
      <c r="AU710" s="44"/>
      <c r="AV710" s="44"/>
      <c r="AW710" s="44"/>
      <c r="AX710" s="44"/>
      <c r="AY710" s="296"/>
      <c r="BA710" s="262"/>
      <c r="BB710" s="34"/>
      <c r="BC710" s="34"/>
      <c r="BD710" s="34"/>
      <c r="BE710" s="34"/>
      <c r="BG710" s="519"/>
      <c r="BJ710" s="472"/>
      <c r="BK710" s="44"/>
      <c r="BL710" s="472"/>
      <c r="BM710" s="472"/>
      <c r="BN710" s="464"/>
      <c r="BP710" s="34"/>
      <c r="BV710" s="520"/>
      <c r="BW710" s="789"/>
      <c r="BX710" s="778"/>
      <c r="BY710" s="44"/>
      <c r="BZ710" s="44"/>
      <c r="CA710" s="44"/>
      <c r="CB710" s="44"/>
      <c r="CC710" s="44"/>
      <c r="CD710" s="814"/>
      <c r="CE710" s="34"/>
      <c r="CF710" s="34"/>
      <c r="CG710" s="34"/>
      <c r="CH710" s="34"/>
      <c r="CJ710" s="658"/>
      <c r="CK710" s="34"/>
      <c r="CL710" s="34"/>
      <c r="CM710" s="34"/>
      <c r="CN710" s="34"/>
      <c r="CO710" s="789"/>
      <c r="CP710" s="658"/>
      <c r="CV710" s="658"/>
      <c r="CX710" s="67"/>
      <c r="CY710" s="67"/>
      <c r="CZ710" s="67"/>
      <c r="DA710" s="67"/>
      <c r="DB710" s="67"/>
      <c r="DC710" s="658"/>
      <c r="DD710" s="67"/>
      <c r="DE710" s="67"/>
      <c r="DF710" s="67"/>
      <c r="DG710" s="67"/>
      <c r="DH710" s="67"/>
      <c r="DI710" s="658"/>
      <c r="DJ710" s="950"/>
      <c r="DK710" s="962"/>
      <c r="DL710" s="67"/>
    </row>
    <row r="711" spans="2:116" x14ac:dyDescent="0.25">
      <c r="B711" s="419"/>
      <c r="N711" s="419"/>
      <c r="O711" s="419"/>
      <c r="S711" s="29"/>
      <c r="T711" s="29"/>
      <c r="U711" s="29"/>
      <c r="V711" s="29"/>
      <c r="W711" s="29"/>
      <c r="X711" s="29"/>
      <c r="Y711" s="552"/>
      <c r="Z711" s="29"/>
      <c r="AA711" s="29"/>
      <c r="AB711" s="29"/>
      <c r="AC711" s="29"/>
      <c r="AD711" s="29"/>
      <c r="AE711" s="29"/>
      <c r="AF711" s="552"/>
      <c r="AG711" s="29"/>
      <c r="AH711" s="29"/>
      <c r="AI711" s="29"/>
      <c r="AJ711" s="29"/>
      <c r="AK711" s="29"/>
      <c r="AL711" s="29"/>
      <c r="AM711" s="552"/>
      <c r="AR711" s="553"/>
      <c r="AT711" s="262"/>
      <c r="AU711" s="44"/>
      <c r="AV711" s="44"/>
      <c r="AW711" s="44"/>
      <c r="AX711" s="44"/>
      <c r="AY711" s="296"/>
      <c r="BA711" s="262"/>
      <c r="BB711" s="34"/>
      <c r="BC711" s="34"/>
      <c r="BD711" s="34"/>
      <c r="BE711" s="34"/>
      <c r="BG711" s="519"/>
      <c r="BJ711" s="472"/>
      <c r="BK711" s="44"/>
      <c r="BL711" s="472"/>
      <c r="BM711" s="472"/>
      <c r="BN711" s="464"/>
      <c r="BP711" s="34"/>
      <c r="BV711" s="520"/>
      <c r="BW711" s="789"/>
      <c r="BX711" s="778"/>
      <c r="BY711" s="44"/>
      <c r="BZ711" s="44"/>
      <c r="CA711" s="44"/>
      <c r="CB711" s="44"/>
      <c r="CC711" s="44"/>
      <c r="CD711" s="814"/>
      <c r="CE711" s="34"/>
      <c r="CF711" s="34"/>
      <c r="CG711" s="34"/>
      <c r="CH711" s="34"/>
      <c r="CJ711" s="658"/>
      <c r="CK711" s="34"/>
      <c r="CL711" s="34"/>
      <c r="CM711" s="34"/>
      <c r="CN711" s="34"/>
      <c r="CO711" s="789"/>
      <c r="CP711" s="658"/>
      <c r="CV711" s="658"/>
      <c r="CX711" s="67"/>
      <c r="CY711" s="67"/>
      <c r="CZ711" s="67"/>
      <c r="DA711" s="67"/>
      <c r="DB711" s="67"/>
      <c r="DC711" s="658"/>
      <c r="DD711" s="67"/>
      <c r="DE711" s="67"/>
      <c r="DF711" s="67"/>
      <c r="DG711" s="67"/>
      <c r="DH711" s="67"/>
      <c r="DI711" s="658"/>
      <c r="DJ711" s="950"/>
      <c r="DK711" s="962"/>
      <c r="DL711" s="67"/>
    </row>
    <row r="712" spans="2:116" x14ac:dyDescent="0.25">
      <c r="B712" s="419"/>
      <c r="N712" s="419"/>
      <c r="O712" s="419"/>
      <c r="S712" s="29"/>
      <c r="T712" s="29"/>
      <c r="U712" s="29"/>
      <c r="V712" s="29"/>
      <c r="W712" s="29"/>
      <c r="X712" s="29"/>
      <c r="Y712" s="552"/>
      <c r="Z712" s="29"/>
      <c r="AA712" s="29"/>
      <c r="AB712" s="29"/>
      <c r="AC712" s="29"/>
      <c r="AD712" s="29"/>
      <c r="AE712" s="29"/>
      <c r="AF712" s="552"/>
      <c r="AG712" s="29"/>
      <c r="AH712" s="29"/>
      <c r="AI712" s="29"/>
      <c r="AJ712" s="29"/>
      <c r="AK712" s="29"/>
      <c r="AL712" s="29"/>
      <c r="AM712" s="552"/>
      <c r="AR712" s="553"/>
      <c r="AT712" s="262"/>
      <c r="AU712" s="44"/>
      <c r="AV712" s="44"/>
      <c r="AW712" s="44"/>
      <c r="AX712" s="44"/>
      <c r="AY712" s="296"/>
      <c r="BA712" s="262"/>
      <c r="BB712" s="34"/>
      <c r="BC712" s="34"/>
      <c r="BD712" s="34"/>
      <c r="BE712" s="34"/>
      <c r="BG712" s="519"/>
      <c r="BJ712" s="472"/>
      <c r="BK712" s="44"/>
      <c r="BL712" s="472"/>
      <c r="BM712" s="472"/>
      <c r="BN712" s="464"/>
      <c r="BP712" s="34"/>
      <c r="BV712" s="520"/>
      <c r="BW712" s="789"/>
      <c r="BX712" s="778"/>
      <c r="BY712" s="44"/>
      <c r="BZ712" s="44"/>
      <c r="CA712" s="44"/>
      <c r="CB712" s="44"/>
      <c r="CC712" s="44"/>
      <c r="CD712" s="814"/>
      <c r="CE712" s="34"/>
      <c r="CF712" s="34"/>
      <c r="CG712" s="34"/>
      <c r="CH712" s="34"/>
      <c r="CJ712" s="658"/>
      <c r="CK712" s="34"/>
      <c r="CL712" s="34"/>
      <c r="CM712" s="34"/>
      <c r="CN712" s="34"/>
      <c r="CO712" s="789"/>
      <c r="CP712" s="658"/>
      <c r="CV712" s="658"/>
      <c r="CX712" s="67"/>
      <c r="CY712" s="67"/>
      <c r="CZ712" s="67"/>
      <c r="DA712" s="67"/>
      <c r="DB712" s="67"/>
      <c r="DC712" s="658"/>
      <c r="DD712" s="67"/>
      <c r="DE712" s="67"/>
      <c r="DF712" s="67"/>
      <c r="DG712" s="67"/>
      <c r="DH712" s="67"/>
      <c r="DI712" s="658"/>
      <c r="DJ712" s="950"/>
      <c r="DK712" s="962"/>
      <c r="DL712" s="67"/>
    </row>
    <row r="713" spans="2:116" x14ac:dyDescent="0.25">
      <c r="B713" s="419"/>
      <c r="N713" s="419"/>
      <c r="O713" s="419"/>
      <c r="S713" s="29"/>
      <c r="T713" s="29"/>
      <c r="U713" s="29"/>
      <c r="V713" s="29"/>
      <c r="W713" s="29"/>
      <c r="X713" s="29"/>
      <c r="Y713" s="552"/>
      <c r="Z713" s="29"/>
      <c r="AA713" s="29"/>
      <c r="AB713" s="29"/>
      <c r="AC713" s="29"/>
      <c r="AD713" s="29"/>
      <c r="AE713" s="29"/>
      <c r="AF713" s="552"/>
      <c r="AG713" s="29"/>
      <c r="AH713" s="29"/>
      <c r="AI713" s="29"/>
      <c r="AJ713" s="29"/>
      <c r="AK713" s="29"/>
      <c r="AL713" s="29"/>
      <c r="AM713" s="552"/>
      <c r="AR713" s="553"/>
      <c r="AT713" s="262"/>
      <c r="AU713" s="44"/>
      <c r="AV713" s="44"/>
      <c r="AW713" s="44"/>
      <c r="AX713" s="44"/>
      <c r="AY713" s="296"/>
      <c r="BA713" s="262"/>
      <c r="BB713" s="34"/>
      <c r="BC713" s="34"/>
      <c r="BD713" s="34"/>
      <c r="BE713" s="34"/>
      <c r="BG713" s="519"/>
      <c r="BJ713" s="472"/>
      <c r="BK713" s="44"/>
      <c r="BL713" s="472"/>
      <c r="BM713" s="472"/>
      <c r="BN713" s="464"/>
      <c r="BP713" s="34"/>
      <c r="BV713" s="520"/>
      <c r="BW713" s="789"/>
      <c r="BX713" s="778"/>
      <c r="BY713" s="44"/>
      <c r="BZ713" s="44"/>
      <c r="CA713" s="44"/>
      <c r="CB713" s="44"/>
      <c r="CC713" s="44"/>
      <c r="CD713" s="814"/>
      <c r="CE713" s="34"/>
      <c r="CF713" s="34"/>
      <c r="CG713" s="34"/>
      <c r="CH713" s="34"/>
      <c r="CJ713" s="658"/>
      <c r="CK713" s="34"/>
      <c r="CL713" s="34"/>
      <c r="CM713" s="34"/>
      <c r="CN713" s="34"/>
      <c r="CO713" s="789"/>
      <c r="CP713" s="658"/>
      <c r="CV713" s="658"/>
      <c r="CX713" s="67"/>
      <c r="CY713" s="67"/>
      <c r="CZ713" s="67"/>
      <c r="DA713" s="67"/>
      <c r="DB713" s="67"/>
      <c r="DC713" s="658"/>
      <c r="DD713" s="67"/>
      <c r="DE713" s="67"/>
      <c r="DF713" s="67"/>
      <c r="DG713" s="67"/>
      <c r="DH713" s="67"/>
      <c r="DI713" s="658"/>
      <c r="DJ713" s="950"/>
      <c r="DK713" s="962"/>
      <c r="DL713" s="67"/>
    </row>
    <row r="714" spans="2:116" x14ac:dyDescent="0.25">
      <c r="B714" s="419"/>
      <c r="N714" s="419"/>
      <c r="O714" s="419"/>
      <c r="S714" s="29"/>
      <c r="T714" s="29"/>
      <c r="U714" s="29"/>
      <c r="V714" s="29"/>
      <c r="W714" s="29"/>
      <c r="X714" s="29"/>
      <c r="Y714" s="552"/>
      <c r="Z714" s="29"/>
      <c r="AA714" s="29"/>
      <c r="AB714" s="29"/>
      <c r="AC714" s="29"/>
      <c r="AD714" s="29"/>
      <c r="AE714" s="29"/>
      <c r="AF714" s="552"/>
      <c r="AG714" s="29"/>
      <c r="AH714" s="29"/>
      <c r="AI714" s="29"/>
      <c r="AJ714" s="29"/>
      <c r="AK714" s="29"/>
      <c r="AL714" s="29"/>
      <c r="AM714" s="552"/>
      <c r="AR714" s="553"/>
      <c r="AT714" s="262"/>
      <c r="AU714" s="44"/>
      <c r="AV714" s="44"/>
      <c r="AW714" s="44"/>
      <c r="AX714" s="44"/>
      <c r="AY714" s="296"/>
      <c r="BA714" s="262"/>
      <c r="BB714" s="34"/>
      <c r="BC714" s="34"/>
      <c r="BD714" s="34"/>
      <c r="BE714" s="34"/>
      <c r="BG714" s="519"/>
      <c r="BJ714" s="472"/>
      <c r="BK714" s="44"/>
      <c r="BL714" s="472"/>
      <c r="BM714" s="472"/>
      <c r="BN714" s="464"/>
      <c r="BP714" s="34"/>
      <c r="BV714" s="520"/>
      <c r="BW714" s="789"/>
      <c r="BX714" s="778"/>
      <c r="BY714" s="44"/>
      <c r="BZ714" s="44"/>
      <c r="CA714" s="44"/>
      <c r="CB714" s="44"/>
      <c r="CC714" s="44"/>
      <c r="CD714" s="814"/>
      <c r="CE714" s="34"/>
      <c r="CF714" s="34"/>
      <c r="CG714" s="34"/>
      <c r="CH714" s="34"/>
      <c r="CJ714" s="658"/>
      <c r="CK714" s="34"/>
      <c r="CL714" s="34"/>
      <c r="CM714" s="34"/>
      <c r="CN714" s="34"/>
      <c r="CO714" s="789"/>
      <c r="CP714" s="658"/>
      <c r="CV714" s="658"/>
      <c r="CX714" s="67"/>
      <c r="CY714" s="67"/>
      <c r="CZ714" s="67"/>
      <c r="DA714" s="67"/>
      <c r="DB714" s="67"/>
      <c r="DC714" s="658"/>
      <c r="DD714" s="67"/>
      <c r="DE714" s="67"/>
      <c r="DF714" s="67"/>
      <c r="DG714" s="67"/>
      <c r="DH714" s="67"/>
      <c r="DI714" s="658"/>
      <c r="DJ714" s="950"/>
      <c r="DK714" s="962"/>
      <c r="DL714" s="67"/>
    </row>
    <row r="715" spans="2:116" x14ac:dyDescent="0.25">
      <c r="B715" s="419"/>
      <c r="N715" s="419"/>
      <c r="O715" s="419"/>
      <c r="S715" s="29"/>
      <c r="T715" s="29"/>
      <c r="U715" s="29"/>
      <c r="V715" s="29"/>
      <c r="W715" s="29"/>
      <c r="X715" s="29"/>
      <c r="Y715" s="552"/>
      <c r="Z715" s="29"/>
      <c r="AA715" s="29"/>
      <c r="AB715" s="29"/>
      <c r="AC715" s="29"/>
      <c r="AD715" s="29"/>
      <c r="AE715" s="29"/>
      <c r="AF715" s="552"/>
      <c r="AG715" s="29"/>
      <c r="AH715" s="29"/>
      <c r="AI715" s="29"/>
      <c r="AJ715" s="29"/>
      <c r="AK715" s="29"/>
      <c r="AL715" s="29"/>
      <c r="AM715" s="552"/>
      <c r="AR715" s="553"/>
      <c r="AT715" s="262"/>
      <c r="AU715" s="44"/>
      <c r="AV715" s="44"/>
      <c r="AW715" s="44"/>
      <c r="AX715" s="44"/>
      <c r="AY715" s="296"/>
      <c r="BA715" s="262"/>
      <c r="BB715" s="34"/>
      <c r="BC715" s="34"/>
      <c r="BD715" s="34"/>
      <c r="BE715" s="34"/>
      <c r="BG715" s="519"/>
      <c r="BJ715" s="472"/>
      <c r="BK715" s="44"/>
      <c r="BL715" s="472"/>
      <c r="BM715" s="472"/>
      <c r="BN715" s="464"/>
      <c r="BP715" s="34"/>
      <c r="BV715" s="520"/>
      <c r="BW715" s="789"/>
      <c r="BX715" s="778"/>
      <c r="BY715" s="44"/>
      <c r="BZ715" s="44"/>
      <c r="CA715" s="44"/>
      <c r="CB715" s="44"/>
      <c r="CC715" s="44"/>
      <c r="CD715" s="814"/>
      <c r="CE715" s="34"/>
      <c r="CF715" s="34"/>
      <c r="CG715" s="34"/>
      <c r="CH715" s="34"/>
      <c r="CJ715" s="658"/>
      <c r="CK715" s="34"/>
      <c r="CL715" s="34"/>
      <c r="CM715" s="34"/>
      <c r="CN715" s="34"/>
      <c r="CO715" s="789"/>
      <c r="CP715" s="658"/>
      <c r="CV715" s="658"/>
      <c r="CX715" s="67"/>
      <c r="CY715" s="67"/>
      <c r="CZ715" s="67"/>
      <c r="DA715" s="67"/>
      <c r="DB715" s="67"/>
      <c r="DC715" s="658"/>
      <c r="DD715" s="67"/>
      <c r="DE715" s="67"/>
      <c r="DF715" s="67"/>
      <c r="DG715" s="67"/>
      <c r="DH715" s="67"/>
      <c r="DI715" s="658"/>
      <c r="DJ715" s="950"/>
      <c r="DK715" s="962"/>
      <c r="DL715" s="67"/>
    </row>
    <row r="716" spans="2:116" x14ac:dyDescent="0.25">
      <c r="B716" s="419"/>
      <c r="N716" s="419"/>
      <c r="O716" s="419"/>
      <c r="S716" s="29"/>
      <c r="T716" s="29"/>
      <c r="U716" s="29"/>
      <c r="V716" s="29"/>
      <c r="W716" s="29"/>
      <c r="X716" s="29"/>
      <c r="Y716" s="552"/>
      <c r="Z716" s="29"/>
      <c r="AA716" s="29"/>
      <c r="AB716" s="29"/>
      <c r="AC716" s="29"/>
      <c r="AD716" s="29"/>
      <c r="AE716" s="29"/>
      <c r="AF716" s="552"/>
      <c r="AG716" s="29"/>
      <c r="AH716" s="29"/>
      <c r="AI716" s="29"/>
      <c r="AJ716" s="29"/>
      <c r="AK716" s="29"/>
      <c r="AL716" s="29"/>
      <c r="AM716" s="552"/>
      <c r="AR716" s="553"/>
      <c r="AT716" s="262"/>
      <c r="AU716" s="44"/>
      <c r="AV716" s="44"/>
      <c r="AW716" s="44"/>
      <c r="AX716" s="44"/>
      <c r="AY716" s="296"/>
      <c r="BA716" s="262"/>
      <c r="BB716" s="34"/>
      <c r="BC716" s="34"/>
      <c r="BD716" s="34"/>
      <c r="BE716" s="34"/>
      <c r="BG716" s="519"/>
      <c r="BJ716" s="472"/>
      <c r="BK716" s="44"/>
      <c r="BL716" s="472"/>
      <c r="BM716" s="472"/>
      <c r="BN716" s="464"/>
      <c r="BP716" s="34"/>
      <c r="BV716" s="520"/>
      <c r="BW716" s="789"/>
      <c r="BX716" s="778"/>
      <c r="BY716" s="44"/>
      <c r="BZ716" s="44"/>
      <c r="CA716" s="44"/>
      <c r="CB716" s="44"/>
      <c r="CC716" s="44"/>
      <c r="CD716" s="814"/>
      <c r="CE716" s="34"/>
      <c r="CF716" s="34"/>
      <c r="CG716" s="34"/>
      <c r="CH716" s="34"/>
      <c r="CJ716" s="658"/>
      <c r="CK716" s="34"/>
      <c r="CL716" s="34"/>
      <c r="CM716" s="34"/>
      <c r="CN716" s="34"/>
      <c r="CO716" s="789"/>
      <c r="CP716" s="658"/>
      <c r="CV716" s="658"/>
      <c r="CX716" s="67"/>
      <c r="CY716" s="67"/>
      <c r="CZ716" s="67"/>
      <c r="DA716" s="67"/>
      <c r="DB716" s="67"/>
      <c r="DC716" s="658"/>
      <c r="DD716" s="67"/>
      <c r="DE716" s="67"/>
      <c r="DF716" s="67"/>
      <c r="DG716" s="67"/>
      <c r="DH716" s="67"/>
      <c r="DI716" s="658"/>
      <c r="DJ716" s="950"/>
      <c r="DK716" s="962"/>
      <c r="DL716" s="67"/>
    </row>
    <row r="717" spans="2:116" x14ac:dyDescent="0.25">
      <c r="B717" s="419"/>
      <c r="N717" s="419"/>
      <c r="O717" s="419"/>
      <c r="S717" s="29"/>
      <c r="T717" s="29"/>
      <c r="U717" s="29"/>
      <c r="V717" s="29"/>
      <c r="W717" s="29"/>
      <c r="X717" s="29"/>
      <c r="Y717" s="552"/>
      <c r="Z717" s="29"/>
      <c r="AA717" s="29"/>
      <c r="AB717" s="29"/>
      <c r="AC717" s="29"/>
      <c r="AD717" s="29"/>
      <c r="AE717" s="29"/>
      <c r="AF717" s="552"/>
      <c r="AG717" s="29"/>
      <c r="AH717" s="29"/>
      <c r="AI717" s="29"/>
      <c r="AJ717" s="29"/>
      <c r="AK717" s="29"/>
      <c r="AL717" s="29"/>
      <c r="AM717" s="552"/>
      <c r="AR717" s="553"/>
      <c r="AT717" s="262"/>
      <c r="AU717" s="44"/>
      <c r="AV717" s="44"/>
      <c r="AW717" s="44"/>
      <c r="AX717" s="44"/>
      <c r="AY717" s="296"/>
      <c r="BA717" s="262"/>
      <c r="BB717" s="34"/>
      <c r="BC717" s="34"/>
      <c r="BD717" s="34"/>
      <c r="BE717" s="34"/>
      <c r="BG717" s="519"/>
      <c r="BJ717" s="472"/>
      <c r="BK717" s="44"/>
      <c r="BL717" s="472"/>
      <c r="BM717" s="472"/>
      <c r="BN717" s="464"/>
      <c r="BP717" s="34"/>
      <c r="BV717" s="520"/>
      <c r="BW717" s="789"/>
      <c r="BX717" s="778"/>
      <c r="BY717" s="44"/>
      <c r="BZ717" s="44"/>
      <c r="CA717" s="44"/>
      <c r="CB717" s="44"/>
      <c r="CC717" s="44"/>
      <c r="CD717" s="814"/>
      <c r="CE717" s="34"/>
      <c r="CF717" s="34"/>
      <c r="CG717" s="34"/>
      <c r="CH717" s="34"/>
      <c r="CJ717" s="658"/>
      <c r="CK717" s="34"/>
      <c r="CL717" s="34"/>
      <c r="CM717" s="34"/>
      <c r="CN717" s="34"/>
      <c r="CO717" s="789"/>
      <c r="CP717" s="658"/>
      <c r="CV717" s="658"/>
      <c r="CX717" s="67"/>
      <c r="CY717" s="67"/>
      <c r="CZ717" s="67"/>
      <c r="DA717" s="67"/>
      <c r="DB717" s="67"/>
      <c r="DC717" s="658"/>
      <c r="DD717" s="67"/>
      <c r="DE717" s="67"/>
      <c r="DF717" s="67"/>
      <c r="DG717" s="67"/>
      <c r="DH717" s="67"/>
      <c r="DI717" s="658"/>
      <c r="DJ717" s="950"/>
      <c r="DK717" s="962"/>
      <c r="DL717" s="67"/>
    </row>
    <row r="718" spans="2:116" x14ac:dyDescent="0.25">
      <c r="B718" s="419"/>
      <c r="N718" s="419"/>
      <c r="O718" s="419"/>
      <c r="S718" s="29"/>
      <c r="T718" s="29"/>
      <c r="U718" s="29"/>
      <c r="V718" s="29"/>
      <c r="W718" s="29"/>
      <c r="X718" s="29"/>
      <c r="Y718" s="552"/>
      <c r="Z718" s="29"/>
      <c r="AA718" s="29"/>
      <c r="AB718" s="29"/>
      <c r="AC718" s="29"/>
      <c r="AD718" s="29"/>
      <c r="AE718" s="29"/>
      <c r="AF718" s="552"/>
      <c r="AG718" s="29"/>
      <c r="AH718" s="29"/>
      <c r="AI718" s="29"/>
      <c r="AJ718" s="29"/>
      <c r="AK718" s="29"/>
      <c r="AL718" s="29"/>
      <c r="AM718" s="552"/>
      <c r="AR718" s="553"/>
      <c r="AT718" s="262"/>
      <c r="AU718" s="44"/>
      <c r="AV718" s="44"/>
      <c r="AW718" s="44"/>
      <c r="AX718" s="44"/>
      <c r="AY718" s="296"/>
      <c r="BA718" s="262"/>
      <c r="BB718" s="34"/>
      <c r="BC718" s="34"/>
      <c r="BD718" s="34"/>
      <c r="BE718" s="34"/>
      <c r="BG718" s="519"/>
      <c r="BJ718" s="472"/>
      <c r="BK718" s="44"/>
      <c r="BL718" s="472"/>
      <c r="BM718" s="472"/>
      <c r="BN718" s="464"/>
      <c r="BP718" s="34"/>
      <c r="BV718" s="520"/>
      <c r="BW718" s="789"/>
      <c r="BX718" s="778"/>
      <c r="BY718" s="44"/>
      <c r="BZ718" s="44"/>
      <c r="CA718" s="44"/>
      <c r="CB718" s="44"/>
      <c r="CC718" s="44"/>
      <c r="CD718" s="814"/>
      <c r="CE718" s="34"/>
      <c r="CF718" s="34"/>
      <c r="CG718" s="34"/>
      <c r="CH718" s="34"/>
      <c r="CJ718" s="658"/>
      <c r="CK718" s="34"/>
      <c r="CL718" s="34"/>
      <c r="CM718" s="34"/>
      <c r="CN718" s="34"/>
      <c r="CO718" s="789"/>
      <c r="CP718" s="658"/>
      <c r="CV718" s="658"/>
      <c r="CX718" s="67"/>
      <c r="CY718" s="67"/>
      <c r="CZ718" s="67"/>
      <c r="DA718" s="67"/>
      <c r="DB718" s="67"/>
      <c r="DC718" s="658"/>
      <c r="DD718" s="67"/>
      <c r="DE718" s="67"/>
      <c r="DF718" s="67"/>
      <c r="DG718" s="67"/>
      <c r="DH718" s="67"/>
      <c r="DI718" s="658"/>
      <c r="DJ718" s="950"/>
      <c r="DK718" s="962"/>
      <c r="DL718" s="67"/>
    </row>
    <row r="719" spans="2:116" x14ac:dyDescent="0.25">
      <c r="B719" s="419"/>
      <c r="N719" s="419"/>
      <c r="O719" s="419"/>
      <c r="S719" s="29"/>
      <c r="T719" s="29"/>
      <c r="U719" s="29"/>
      <c r="V719" s="29"/>
      <c r="W719" s="29"/>
      <c r="X719" s="29"/>
      <c r="Y719" s="552"/>
      <c r="Z719" s="29"/>
      <c r="AA719" s="29"/>
      <c r="AB719" s="29"/>
      <c r="AC719" s="29"/>
      <c r="AD719" s="29"/>
      <c r="AE719" s="29"/>
      <c r="AF719" s="552"/>
      <c r="AG719" s="29"/>
      <c r="AH719" s="29"/>
      <c r="AI719" s="29"/>
      <c r="AJ719" s="29"/>
      <c r="AK719" s="29"/>
      <c r="AL719" s="29"/>
      <c r="AM719" s="552"/>
      <c r="AR719" s="553"/>
      <c r="AT719" s="262"/>
      <c r="AU719" s="44"/>
      <c r="AV719" s="44"/>
      <c r="AW719" s="44"/>
      <c r="AX719" s="44"/>
      <c r="AY719" s="296"/>
      <c r="BA719" s="262"/>
      <c r="BB719" s="34"/>
      <c r="BC719" s="34"/>
      <c r="BD719" s="34"/>
      <c r="BE719" s="34"/>
      <c r="BG719" s="519"/>
      <c r="BJ719" s="472"/>
      <c r="BK719" s="44"/>
      <c r="BL719" s="472"/>
      <c r="BM719" s="472"/>
      <c r="BN719" s="464"/>
      <c r="BP719" s="34"/>
      <c r="BV719" s="520"/>
      <c r="BW719" s="789"/>
      <c r="BX719" s="778"/>
      <c r="BY719" s="44"/>
      <c r="BZ719" s="44"/>
      <c r="CA719" s="44"/>
      <c r="CB719" s="44"/>
      <c r="CC719" s="44"/>
      <c r="CD719" s="814"/>
      <c r="CE719" s="34"/>
      <c r="CF719" s="34"/>
      <c r="CG719" s="34"/>
      <c r="CH719" s="34"/>
      <c r="CJ719" s="658"/>
      <c r="CK719" s="34"/>
      <c r="CL719" s="34"/>
      <c r="CM719" s="34"/>
      <c r="CN719" s="34"/>
      <c r="CO719" s="789"/>
      <c r="CP719" s="658"/>
      <c r="CV719" s="658"/>
      <c r="CX719" s="67"/>
      <c r="CY719" s="67"/>
      <c r="CZ719" s="67"/>
      <c r="DA719" s="67"/>
      <c r="DB719" s="67"/>
      <c r="DC719" s="658"/>
      <c r="DD719" s="67"/>
      <c r="DE719" s="67"/>
      <c r="DF719" s="67"/>
      <c r="DG719" s="67"/>
      <c r="DH719" s="67"/>
      <c r="DI719" s="658"/>
      <c r="DJ719" s="950"/>
      <c r="DK719" s="962"/>
      <c r="DL719" s="67"/>
    </row>
    <row r="720" spans="2:116" x14ac:dyDescent="0.25">
      <c r="B720" s="419"/>
      <c r="N720" s="419"/>
      <c r="O720" s="419"/>
      <c r="S720" s="29"/>
      <c r="T720" s="29"/>
      <c r="U720" s="29"/>
      <c r="V720" s="29"/>
      <c r="W720" s="29"/>
      <c r="X720" s="29"/>
      <c r="Y720" s="552"/>
      <c r="Z720" s="29"/>
      <c r="AA720" s="29"/>
      <c r="AB720" s="29"/>
      <c r="AC720" s="29"/>
      <c r="AD720" s="29"/>
      <c r="AE720" s="29"/>
      <c r="AF720" s="552"/>
      <c r="AG720" s="29"/>
      <c r="AH720" s="29"/>
      <c r="AI720" s="29"/>
      <c r="AJ720" s="29"/>
      <c r="AK720" s="29"/>
      <c r="AL720" s="29"/>
      <c r="AM720" s="552"/>
      <c r="AR720" s="553"/>
      <c r="AT720" s="262"/>
      <c r="AU720" s="44"/>
      <c r="AV720" s="44"/>
      <c r="AW720" s="44"/>
      <c r="AX720" s="44"/>
      <c r="AY720" s="296"/>
      <c r="BA720" s="262"/>
      <c r="BB720" s="34"/>
      <c r="BC720" s="34"/>
      <c r="BD720" s="34"/>
      <c r="BE720" s="34"/>
      <c r="BG720" s="519"/>
      <c r="BJ720" s="472"/>
      <c r="BK720" s="44"/>
      <c r="BL720" s="472"/>
      <c r="BM720" s="472"/>
      <c r="BN720" s="464"/>
      <c r="BP720" s="34"/>
      <c r="BV720" s="520"/>
      <c r="BW720" s="789"/>
      <c r="BX720" s="778"/>
      <c r="BY720" s="44"/>
      <c r="BZ720" s="44"/>
      <c r="CA720" s="44"/>
      <c r="CB720" s="44"/>
      <c r="CC720" s="44"/>
      <c r="CD720" s="814"/>
      <c r="CE720" s="34"/>
      <c r="CF720" s="34"/>
      <c r="CG720" s="34"/>
      <c r="CH720" s="34"/>
      <c r="CJ720" s="658"/>
      <c r="CK720" s="34"/>
      <c r="CL720" s="34"/>
      <c r="CM720" s="34"/>
      <c r="CN720" s="34"/>
      <c r="CO720" s="789"/>
      <c r="CP720" s="658"/>
      <c r="CV720" s="658"/>
      <c r="CX720" s="67"/>
      <c r="CY720" s="67"/>
      <c r="CZ720" s="67"/>
      <c r="DA720" s="67"/>
      <c r="DB720" s="67"/>
      <c r="DC720" s="658"/>
      <c r="DD720" s="67"/>
      <c r="DE720" s="67"/>
      <c r="DF720" s="67"/>
      <c r="DG720" s="67"/>
      <c r="DH720" s="67"/>
      <c r="DI720" s="658"/>
      <c r="DJ720" s="950"/>
      <c r="DK720" s="962"/>
      <c r="DL720" s="67"/>
    </row>
    <row r="721" spans="2:116" x14ac:dyDescent="0.25">
      <c r="B721" s="419"/>
      <c r="N721" s="419"/>
      <c r="O721" s="419"/>
      <c r="S721" s="29"/>
      <c r="T721" s="29"/>
      <c r="U721" s="29"/>
      <c r="V721" s="29"/>
      <c r="W721" s="29"/>
      <c r="X721" s="29"/>
      <c r="Y721" s="552"/>
      <c r="Z721" s="29"/>
      <c r="AA721" s="29"/>
      <c r="AB721" s="29"/>
      <c r="AC721" s="29"/>
      <c r="AD721" s="29"/>
      <c r="AE721" s="29"/>
      <c r="AF721" s="552"/>
      <c r="AG721" s="29"/>
      <c r="AH721" s="29"/>
      <c r="AI721" s="29"/>
      <c r="AJ721" s="29"/>
      <c r="AK721" s="29"/>
      <c r="AL721" s="29"/>
      <c r="AM721" s="552"/>
      <c r="AR721" s="553"/>
      <c r="AT721" s="262"/>
      <c r="AU721" s="44"/>
      <c r="AV721" s="44"/>
      <c r="AW721" s="44"/>
      <c r="AX721" s="44"/>
      <c r="AY721" s="296"/>
      <c r="BA721" s="262"/>
      <c r="BB721" s="34"/>
      <c r="BC721" s="34"/>
      <c r="BD721" s="34"/>
      <c r="BE721" s="34"/>
      <c r="BG721" s="519"/>
      <c r="BJ721" s="472"/>
      <c r="BK721" s="44"/>
      <c r="BL721" s="472"/>
      <c r="BM721" s="472"/>
      <c r="BN721" s="464"/>
      <c r="BP721" s="34"/>
      <c r="BV721" s="520"/>
      <c r="BW721" s="789"/>
      <c r="BX721" s="778"/>
      <c r="BY721" s="44"/>
      <c r="BZ721" s="44"/>
      <c r="CA721" s="44"/>
      <c r="CB721" s="44"/>
      <c r="CC721" s="44"/>
      <c r="CD721" s="814"/>
      <c r="CE721" s="34"/>
      <c r="CF721" s="34"/>
      <c r="CG721" s="34"/>
      <c r="CH721" s="34"/>
      <c r="CJ721" s="658"/>
      <c r="CK721" s="34"/>
      <c r="CL721" s="34"/>
      <c r="CM721" s="34"/>
      <c r="CN721" s="34"/>
      <c r="CO721" s="789"/>
      <c r="CP721" s="658"/>
      <c r="CV721" s="658"/>
      <c r="CX721" s="67"/>
      <c r="CY721" s="67"/>
      <c r="CZ721" s="67"/>
      <c r="DA721" s="67"/>
      <c r="DB721" s="67"/>
      <c r="DC721" s="658"/>
      <c r="DD721" s="67"/>
      <c r="DE721" s="67"/>
      <c r="DF721" s="67"/>
      <c r="DG721" s="67"/>
      <c r="DH721" s="67"/>
      <c r="DI721" s="658"/>
      <c r="DJ721" s="950"/>
      <c r="DK721" s="962"/>
      <c r="DL721" s="67"/>
    </row>
    <row r="722" spans="2:116" x14ac:dyDescent="0.25">
      <c r="B722" s="419"/>
      <c r="N722" s="419"/>
      <c r="O722" s="419"/>
      <c r="S722" s="29"/>
      <c r="T722" s="29"/>
      <c r="U722" s="29"/>
      <c r="V722" s="29"/>
      <c r="W722" s="29"/>
      <c r="X722" s="29"/>
      <c r="Y722" s="552"/>
      <c r="Z722" s="29"/>
      <c r="AA722" s="29"/>
      <c r="AB722" s="29"/>
      <c r="AC722" s="29"/>
      <c r="AD722" s="29"/>
      <c r="AE722" s="29"/>
      <c r="AF722" s="552"/>
      <c r="AG722" s="29"/>
      <c r="AH722" s="29"/>
      <c r="AI722" s="29"/>
      <c r="AJ722" s="29"/>
      <c r="AK722" s="29"/>
      <c r="AL722" s="29"/>
      <c r="AM722" s="552"/>
      <c r="AR722" s="553"/>
      <c r="AT722" s="262"/>
      <c r="AU722" s="44"/>
      <c r="AV722" s="44"/>
      <c r="AW722" s="44"/>
      <c r="AX722" s="44"/>
      <c r="AY722" s="296"/>
      <c r="BA722" s="262"/>
      <c r="BB722" s="34"/>
      <c r="BC722" s="34"/>
      <c r="BD722" s="34"/>
      <c r="BE722" s="34"/>
      <c r="BG722" s="519"/>
      <c r="BJ722" s="472"/>
      <c r="BK722" s="44"/>
      <c r="BL722" s="472"/>
      <c r="BM722" s="472"/>
      <c r="BN722" s="464"/>
      <c r="BP722" s="34"/>
      <c r="BV722" s="520"/>
      <c r="BW722" s="789"/>
      <c r="BX722" s="778"/>
      <c r="BY722" s="44"/>
      <c r="BZ722" s="44"/>
      <c r="CA722" s="44"/>
      <c r="CB722" s="44"/>
      <c r="CC722" s="44"/>
      <c r="CD722" s="814"/>
      <c r="CE722" s="34"/>
      <c r="CF722" s="34"/>
      <c r="CG722" s="34"/>
      <c r="CH722" s="34"/>
      <c r="CJ722" s="658"/>
      <c r="CK722" s="34"/>
      <c r="CL722" s="34"/>
      <c r="CM722" s="34"/>
      <c r="CN722" s="34"/>
      <c r="CO722" s="789"/>
      <c r="CP722" s="658"/>
      <c r="CV722" s="658"/>
      <c r="CX722" s="67"/>
      <c r="CY722" s="67"/>
      <c r="CZ722" s="67"/>
      <c r="DA722" s="67"/>
      <c r="DB722" s="67"/>
      <c r="DC722" s="658"/>
      <c r="DD722" s="67"/>
      <c r="DE722" s="67"/>
      <c r="DF722" s="67"/>
      <c r="DG722" s="67"/>
      <c r="DH722" s="67"/>
      <c r="DI722" s="658"/>
      <c r="DJ722" s="950"/>
      <c r="DK722" s="962"/>
      <c r="DL722" s="67"/>
    </row>
    <row r="723" spans="2:116" x14ac:dyDescent="0.25">
      <c r="B723" s="419"/>
      <c r="C723" s="11"/>
      <c r="K723" s="350"/>
      <c r="L723" s="164"/>
      <c r="M723" s="419"/>
      <c r="N723" s="419"/>
      <c r="O723" s="419"/>
      <c r="S723" s="29"/>
      <c r="T723" s="29"/>
      <c r="U723" s="29"/>
      <c r="V723" s="29"/>
      <c r="W723" s="29"/>
      <c r="X723" s="29"/>
      <c r="Y723" s="552"/>
      <c r="Z723" s="29"/>
      <c r="AA723" s="29"/>
      <c r="AB723" s="29"/>
      <c r="AC723" s="29"/>
      <c r="AD723" s="29"/>
      <c r="AE723" s="29"/>
      <c r="AF723" s="552"/>
      <c r="AG723" s="29"/>
      <c r="AH723" s="29"/>
      <c r="AI723" s="29"/>
      <c r="AJ723" s="29"/>
      <c r="AK723" s="29"/>
      <c r="AL723" s="29"/>
      <c r="AM723" s="552"/>
      <c r="AR723" s="553"/>
      <c r="AT723" s="262"/>
      <c r="AU723" s="44"/>
      <c r="AV723" s="44"/>
      <c r="AW723" s="44"/>
      <c r="AX723" s="44"/>
      <c r="AY723" s="296"/>
      <c r="BA723" s="262"/>
      <c r="BB723" s="34"/>
      <c r="BC723" s="34"/>
      <c r="BD723" s="34"/>
      <c r="BE723" s="34"/>
      <c r="BG723" s="519"/>
      <c r="BJ723" s="472"/>
      <c r="BK723" s="44"/>
      <c r="BL723" s="472"/>
      <c r="BM723" s="472"/>
      <c r="BN723" s="464"/>
      <c r="BP723" s="34"/>
      <c r="BV723" s="520"/>
      <c r="BW723" s="789"/>
      <c r="BX723" s="778"/>
      <c r="BY723" s="44"/>
      <c r="BZ723" s="44"/>
      <c r="CA723" s="44"/>
      <c r="CB723" s="44"/>
      <c r="CC723" s="44"/>
      <c r="CD723" s="814"/>
      <c r="CE723" s="34"/>
      <c r="CF723" s="34"/>
      <c r="CG723" s="34"/>
      <c r="CH723" s="34"/>
      <c r="CJ723" s="658"/>
      <c r="CK723" s="34"/>
      <c r="CL723" s="34"/>
      <c r="CM723" s="34"/>
      <c r="CN723" s="34"/>
      <c r="CO723" s="789"/>
      <c r="CP723" s="658"/>
      <c r="CV723" s="658"/>
      <c r="CX723" s="67"/>
      <c r="CY723" s="67"/>
      <c r="CZ723" s="67"/>
      <c r="DA723" s="67"/>
      <c r="DB723" s="67"/>
      <c r="DC723" s="658"/>
      <c r="DD723" s="67"/>
      <c r="DE723" s="67"/>
      <c r="DF723" s="67"/>
      <c r="DG723" s="67"/>
      <c r="DH723" s="67"/>
      <c r="DI723" s="658"/>
      <c r="DJ723" s="950"/>
      <c r="DK723" s="962"/>
      <c r="DL723" s="67"/>
    </row>
    <row r="724" spans="2:116" x14ac:dyDescent="0.25">
      <c r="B724" s="419"/>
      <c r="C724" s="11"/>
      <c r="K724" s="350"/>
      <c r="L724" s="164"/>
      <c r="M724" s="419"/>
      <c r="N724" s="419"/>
      <c r="O724" s="419"/>
      <c r="S724" s="29"/>
      <c r="T724" s="29"/>
      <c r="U724" s="29"/>
      <c r="V724" s="29"/>
      <c r="W724" s="29"/>
      <c r="X724" s="29"/>
      <c r="Y724" s="552"/>
      <c r="Z724" s="29"/>
      <c r="AA724" s="29"/>
      <c r="AB724" s="29"/>
      <c r="AC724" s="29"/>
      <c r="AD724" s="29"/>
      <c r="AE724" s="29"/>
      <c r="AF724" s="552"/>
      <c r="AG724" s="29"/>
      <c r="AH724" s="29"/>
      <c r="AI724" s="29"/>
      <c r="AJ724" s="29"/>
      <c r="AK724" s="29"/>
      <c r="AL724" s="29"/>
      <c r="AM724" s="552"/>
      <c r="AR724" s="553"/>
      <c r="AT724" s="262"/>
      <c r="AU724" s="44"/>
      <c r="AV724" s="44"/>
      <c r="AW724" s="44"/>
      <c r="AX724" s="44"/>
      <c r="AY724" s="296"/>
      <c r="BA724" s="262"/>
      <c r="BB724" s="34"/>
      <c r="BC724" s="34"/>
      <c r="BD724" s="34"/>
      <c r="BE724" s="34"/>
      <c r="BG724" s="519"/>
      <c r="BJ724" s="472"/>
      <c r="BK724" s="44"/>
      <c r="BL724" s="472"/>
      <c r="BM724" s="472"/>
      <c r="BN724" s="464"/>
      <c r="BP724" s="34"/>
      <c r="BV724" s="520"/>
      <c r="BW724" s="789"/>
      <c r="BX724" s="778"/>
      <c r="BY724" s="44"/>
      <c r="BZ724" s="44"/>
      <c r="CA724" s="44"/>
      <c r="CB724" s="44"/>
      <c r="CC724" s="44"/>
      <c r="CD724" s="814"/>
      <c r="CE724" s="34"/>
      <c r="CF724" s="34"/>
      <c r="CG724" s="34"/>
      <c r="CH724" s="34"/>
      <c r="CJ724" s="658"/>
      <c r="CK724" s="34"/>
      <c r="CL724" s="34"/>
      <c r="CM724" s="34"/>
      <c r="CN724" s="34"/>
      <c r="CO724" s="789"/>
      <c r="CP724" s="658"/>
      <c r="CV724" s="658"/>
      <c r="CX724" s="67"/>
      <c r="CY724" s="67"/>
      <c r="CZ724" s="67"/>
      <c r="DA724" s="67"/>
      <c r="DB724" s="67"/>
      <c r="DC724" s="658"/>
      <c r="DD724" s="67"/>
      <c r="DE724" s="67"/>
      <c r="DF724" s="67"/>
      <c r="DG724" s="67"/>
      <c r="DH724" s="67"/>
      <c r="DI724" s="658"/>
      <c r="DJ724" s="950"/>
      <c r="DK724" s="962"/>
      <c r="DL724" s="67"/>
    </row>
    <row r="725" spans="2:116" x14ac:dyDescent="0.25">
      <c r="B725" s="419"/>
      <c r="C725" s="11"/>
      <c r="K725" s="350"/>
      <c r="L725" s="164"/>
      <c r="M725" s="419"/>
      <c r="N725" s="419"/>
      <c r="O725" s="419"/>
      <c r="S725" s="29"/>
      <c r="T725" s="29"/>
      <c r="U725" s="29"/>
      <c r="V725" s="29"/>
      <c r="W725" s="29"/>
      <c r="X725" s="29"/>
      <c r="Y725" s="552"/>
      <c r="Z725" s="29"/>
      <c r="AA725" s="29"/>
      <c r="AB725" s="29"/>
      <c r="AC725" s="29"/>
      <c r="AD725" s="29"/>
      <c r="AE725" s="29"/>
      <c r="AF725" s="552"/>
      <c r="AG725" s="29"/>
      <c r="AH725" s="29"/>
      <c r="AI725" s="29"/>
      <c r="AJ725" s="29"/>
      <c r="AK725" s="29"/>
      <c r="AL725" s="29"/>
      <c r="AM725" s="552"/>
      <c r="AR725" s="553"/>
      <c r="AT725" s="262"/>
      <c r="AU725" s="44"/>
      <c r="AV725" s="44"/>
      <c r="AW725" s="44"/>
      <c r="AX725" s="44"/>
      <c r="AY725" s="296"/>
      <c r="BA725" s="262"/>
      <c r="BB725" s="34"/>
      <c r="BC725" s="34"/>
      <c r="BD725" s="34"/>
      <c r="BE725" s="34"/>
      <c r="BG725" s="519"/>
      <c r="BJ725" s="472"/>
      <c r="BK725" s="44"/>
      <c r="BL725" s="472"/>
      <c r="BM725" s="472"/>
      <c r="BN725" s="464"/>
      <c r="BP725" s="34"/>
      <c r="BV725" s="520"/>
      <c r="BW725" s="789"/>
      <c r="BX725" s="778"/>
      <c r="BY725" s="44"/>
      <c r="BZ725" s="44"/>
      <c r="CA725" s="44"/>
      <c r="CB725" s="44"/>
      <c r="CC725" s="44"/>
      <c r="CD725" s="814"/>
      <c r="CE725" s="34"/>
      <c r="CF725" s="34"/>
      <c r="CG725" s="34"/>
      <c r="CH725" s="34"/>
      <c r="CJ725" s="658"/>
      <c r="CK725" s="34"/>
      <c r="CL725" s="34"/>
      <c r="CM725" s="34"/>
      <c r="CN725" s="34"/>
      <c r="CO725" s="789"/>
      <c r="CP725" s="658"/>
      <c r="CV725" s="658"/>
      <c r="CX725" s="67"/>
      <c r="CY725" s="67"/>
      <c r="CZ725" s="67"/>
      <c r="DA725" s="67"/>
      <c r="DB725" s="67"/>
      <c r="DC725" s="658"/>
      <c r="DD725" s="67"/>
      <c r="DE725" s="67"/>
      <c r="DF725" s="67"/>
      <c r="DG725" s="67"/>
      <c r="DH725" s="67"/>
      <c r="DI725" s="658"/>
      <c r="DJ725" s="950"/>
      <c r="DK725" s="962"/>
      <c r="DL725" s="67"/>
    </row>
    <row r="726" spans="2:116" x14ac:dyDescent="0.25">
      <c r="B726" s="419"/>
      <c r="C726" s="11"/>
      <c r="K726" s="350"/>
      <c r="L726" s="164"/>
      <c r="M726" s="419"/>
      <c r="N726" s="419"/>
      <c r="O726" s="419"/>
      <c r="S726" s="29"/>
      <c r="T726" s="29"/>
      <c r="U726" s="29"/>
      <c r="V726" s="29"/>
      <c r="W726" s="29"/>
      <c r="X726" s="29"/>
      <c r="Y726" s="552"/>
      <c r="Z726" s="29"/>
      <c r="AA726" s="29"/>
      <c r="AB726" s="29"/>
      <c r="AC726" s="29"/>
      <c r="AD726" s="29"/>
      <c r="AE726" s="29"/>
      <c r="AF726" s="552"/>
      <c r="AG726" s="29"/>
      <c r="AH726" s="29"/>
      <c r="AI726" s="29"/>
      <c r="AJ726" s="29"/>
      <c r="AK726" s="29"/>
      <c r="AL726" s="29"/>
      <c r="AM726" s="552"/>
      <c r="AR726" s="553"/>
      <c r="AT726" s="262"/>
      <c r="AU726" s="44"/>
      <c r="AV726" s="44"/>
      <c r="AW726" s="44"/>
      <c r="AX726" s="44"/>
      <c r="AY726" s="296"/>
      <c r="BA726" s="262"/>
      <c r="BB726" s="34"/>
      <c r="BC726" s="34"/>
      <c r="BD726" s="34"/>
      <c r="BE726" s="34"/>
      <c r="BG726" s="519"/>
      <c r="BJ726" s="472"/>
      <c r="BK726" s="44"/>
      <c r="BL726" s="472"/>
      <c r="BM726" s="472"/>
      <c r="BN726" s="464"/>
      <c r="BP726" s="34"/>
      <c r="BV726" s="520"/>
      <c r="BW726" s="789"/>
      <c r="BX726" s="778"/>
      <c r="BY726" s="44"/>
      <c r="BZ726" s="44"/>
      <c r="CA726" s="44"/>
      <c r="CB726" s="44"/>
      <c r="CC726" s="44"/>
      <c r="CD726" s="814"/>
      <c r="CE726" s="34"/>
      <c r="CF726" s="34"/>
      <c r="CG726" s="34"/>
      <c r="CH726" s="34"/>
      <c r="CJ726" s="658"/>
      <c r="CK726" s="34"/>
      <c r="CL726" s="34"/>
      <c r="CM726" s="34"/>
      <c r="CN726" s="34"/>
      <c r="CO726" s="789"/>
      <c r="CP726" s="658"/>
      <c r="CV726" s="658"/>
      <c r="CX726" s="67"/>
      <c r="CY726" s="67"/>
      <c r="CZ726" s="67"/>
      <c r="DA726" s="67"/>
      <c r="DB726" s="67"/>
      <c r="DC726" s="658"/>
      <c r="DD726" s="67"/>
      <c r="DE726" s="67"/>
      <c r="DF726" s="67"/>
      <c r="DG726" s="67"/>
      <c r="DH726" s="67"/>
      <c r="DI726" s="658"/>
      <c r="DJ726" s="950"/>
      <c r="DK726" s="962"/>
      <c r="DL726" s="67"/>
    </row>
    <row r="727" spans="2:116" x14ac:dyDescent="0.25">
      <c r="B727" s="419"/>
      <c r="C727" s="11"/>
      <c r="K727" s="350"/>
      <c r="L727" s="164"/>
      <c r="M727" s="419"/>
      <c r="N727" s="419"/>
      <c r="O727" s="419"/>
      <c r="S727" s="29"/>
      <c r="T727" s="29"/>
      <c r="U727" s="29"/>
      <c r="V727" s="29"/>
      <c r="W727" s="29"/>
      <c r="X727" s="29"/>
      <c r="Y727" s="552"/>
      <c r="Z727" s="29"/>
      <c r="AA727" s="29"/>
      <c r="AB727" s="29"/>
      <c r="AC727" s="29"/>
      <c r="AD727" s="29"/>
      <c r="AE727" s="29"/>
      <c r="AF727" s="552"/>
      <c r="AG727" s="29"/>
      <c r="AH727" s="29"/>
      <c r="AI727" s="29"/>
      <c r="AJ727" s="29"/>
      <c r="AK727" s="29"/>
      <c r="AL727" s="29"/>
      <c r="AM727" s="552"/>
      <c r="AR727" s="553"/>
      <c r="AT727" s="262"/>
      <c r="AU727" s="44"/>
      <c r="AV727" s="44"/>
      <c r="AW727" s="44"/>
      <c r="AX727" s="44"/>
      <c r="AY727" s="296"/>
      <c r="BA727" s="262"/>
      <c r="BB727" s="34"/>
      <c r="BC727" s="34"/>
      <c r="BD727" s="34"/>
      <c r="BE727" s="34"/>
      <c r="BG727" s="519"/>
      <c r="BJ727" s="472"/>
      <c r="BK727" s="44"/>
      <c r="BL727" s="472"/>
      <c r="BM727" s="472"/>
      <c r="BN727" s="464"/>
      <c r="BP727" s="34"/>
      <c r="BV727" s="520"/>
      <c r="BW727" s="789"/>
      <c r="BX727" s="778"/>
      <c r="BY727" s="44"/>
      <c r="BZ727" s="44"/>
      <c r="CA727" s="44"/>
      <c r="CB727" s="44"/>
      <c r="CC727" s="44"/>
      <c r="CD727" s="814"/>
      <c r="CE727" s="34"/>
      <c r="CF727" s="34"/>
      <c r="CG727" s="34"/>
      <c r="CH727" s="34"/>
      <c r="CJ727" s="658"/>
      <c r="CK727" s="34"/>
      <c r="CL727" s="34"/>
      <c r="CM727" s="34"/>
      <c r="CN727" s="34"/>
      <c r="CO727" s="789"/>
      <c r="CP727" s="658"/>
      <c r="CV727" s="658"/>
      <c r="CX727" s="67"/>
      <c r="CY727" s="67"/>
      <c r="CZ727" s="67"/>
      <c r="DA727" s="67"/>
      <c r="DB727" s="67"/>
      <c r="DC727" s="658"/>
      <c r="DD727" s="67"/>
      <c r="DE727" s="67"/>
      <c r="DF727" s="67"/>
      <c r="DG727" s="67"/>
      <c r="DH727" s="67"/>
      <c r="DI727" s="658"/>
      <c r="DJ727" s="950"/>
      <c r="DK727" s="962"/>
      <c r="DL727" s="67"/>
    </row>
    <row r="728" spans="2:116" x14ac:dyDescent="0.25">
      <c r="B728" s="419"/>
      <c r="C728" s="11"/>
      <c r="D728" s="11"/>
      <c r="E728" s="102"/>
      <c r="F728" s="102"/>
      <c r="G728" s="419"/>
      <c r="H728" s="420"/>
      <c r="I728" s="420"/>
      <c r="J728" s="102"/>
      <c r="K728" s="350"/>
      <c r="L728" s="164"/>
      <c r="M728" s="419"/>
      <c r="N728" s="419"/>
      <c r="O728" s="419"/>
      <c r="S728" s="29"/>
      <c r="T728" s="29"/>
      <c r="U728" s="29"/>
      <c r="V728" s="29"/>
      <c r="W728" s="29"/>
      <c r="X728" s="29"/>
      <c r="Y728" s="552"/>
      <c r="Z728" s="29"/>
      <c r="AA728" s="29"/>
      <c r="AB728" s="29"/>
      <c r="AC728" s="29"/>
      <c r="AD728" s="29"/>
      <c r="AE728" s="29"/>
      <c r="AF728" s="552"/>
      <c r="AG728" s="29"/>
      <c r="AH728" s="29"/>
      <c r="AI728" s="29"/>
      <c r="AJ728" s="29"/>
      <c r="AK728" s="29"/>
      <c r="AL728" s="29"/>
      <c r="AM728" s="552"/>
      <c r="AR728" s="553"/>
      <c r="AT728" s="262"/>
      <c r="AU728" s="44"/>
      <c r="AV728" s="44"/>
      <c r="AW728" s="44"/>
      <c r="AX728" s="44"/>
      <c r="AY728" s="296"/>
      <c r="BA728" s="262"/>
      <c r="BB728" s="34"/>
      <c r="BC728" s="34"/>
      <c r="BD728" s="34"/>
      <c r="BE728" s="34"/>
      <c r="BG728" s="519"/>
      <c r="BJ728" s="472"/>
      <c r="BK728" s="44"/>
      <c r="BL728" s="472"/>
      <c r="BM728" s="472"/>
      <c r="BN728" s="464"/>
      <c r="BP728" s="34"/>
      <c r="BV728" s="520"/>
      <c r="BW728" s="789"/>
      <c r="BX728" s="778"/>
      <c r="BY728" s="44"/>
      <c r="BZ728" s="44"/>
      <c r="CA728" s="44"/>
      <c r="CB728" s="44"/>
      <c r="CC728" s="44"/>
      <c r="CD728" s="814"/>
      <c r="CE728" s="34"/>
      <c r="CF728" s="34"/>
      <c r="CG728" s="34"/>
      <c r="CH728" s="34"/>
      <c r="CJ728" s="658"/>
      <c r="CK728" s="34"/>
      <c r="CL728" s="34"/>
      <c r="CM728" s="34"/>
      <c r="CN728" s="34"/>
      <c r="CO728" s="789"/>
      <c r="CP728" s="658"/>
      <c r="CV728" s="658"/>
      <c r="CX728" s="67"/>
      <c r="CY728" s="67"/>
      <c r="CZ728" s="67"/>
      <c r="DA728" s="67"/>
      <c r="DB728" s="67"/>
      <c r="DC728" s="658"/>
      <c r="DD728" s="67"/>
      <c r="DE728" s="67"/>
      <c r="DF728" s="67"/>
      <c r="DG728" s="67"/>
      <c r="DH728" s="67"/>
      <c r="DI728" s="658"/>
      <c r="DJ728" s="950"/>
      <c r="DK728" s="962"/>
      <c r="DL728" s="67"/>
    </row>
    <row r="729" spans="2:116" x14ac:dyDescent="0.25">
      <c r="B729" s="419"/>
      <c r="C729" s="11"/>
      <c r="D729" s="11"/>
      <c r="E729" s="102"/>
      <c r="F729" s="102"/>
      <c r="G729" s="419"/>
      <c r="H729" s="420"/>
      <c r="I729" s="420"/>
      <c r="J729" s="102"/>
      <c r="K729" s="350"/>
      <c r="L729" s="164"/>
      <c r="M729" s="419"/>
      <c r="N729" s="419"/>
      <c r="O729" s="419"/>
      <c r="S729" s="29"/>
      <c r="T729" s="29"/>
      <c r="U729" s="29"/>
      <c r="V729" s="29"/>
      <c r="W729" s="29"/>
      <c r="X729" s="29"/>
      <c r="Y729" s="552"/>
      <c r="Z729" s="29"/>
      <c r="AA729" s="29"/>
      <c r="AB729" s="29"/>
      <c r="AC729" s="29"/>
      <c r="AD729" s="29"/>
      <c r="AE729" s="29"/>
      <c r="AF729" s="552"/>
      <c r="AG729" s="29"/>
      <c r="AH729" s="29"/>
      <c r="AI729" s="29"/>
      <c r="AJ729" s="29"/>
      <c r="AK729" s="29"/>
      <c r="AL729" s="29"/>
      <c r="AM729" s="552"/>
      <c r="AR729" s="553"/>
      <c r="AT729" s="262"/>
      <c r="AU729" s="44"/>
      <c r="AV729" s="44"/>
      <c r="AW729" s="44"/>
      <c r="AX729" s="44"/>
      <c r="AY729" s="296"/>
      <c r="BA729" s="262"/>
      <c r="BB729" s="34"/>
      <c r="BC729" s="34"/>
      <c r="BD729" s="34"/>
      <c r="BE729" s="34"/>
      <c r="BG729" s="519"/>
      <c r="BJ729" s="472"/>
      <c r="BK729" s="44"/>
      <c r="BL729" s="472"/>
      <c r="BM729" s="472"/>
      <c r="BN729" s="464"/>
      <c r="BP729" s="34"/>
      <c r="BV729" s="520"/>
      <c r="BW729" s="789"/>
      <c r="BX729" s="778"/>
      <c r="BY729" s="44"/>
      <c r="BZ729" s="44"/>
      <c r="CA729" s="44"/>
      <c r="CB729" s="44"/>
      <c r="CC729" s="44"/>
      <c r="CD729" s="814"/>
      <c r="CE729" s="34"/>
      <c r="CF729" s="34"/>
      <c r="CG729" s="34"/>
      <c r="CH729" s="34"/>
      <c r="CJ729" s="658"/>
      <c r="CK729" s="34"/>
      <c r="CL729" s="34"/>
      <c r="CM729" s="34"/>
      <c r="CN729" s="34"/>
      <c r="CO729" s="789"/>
      <c r="CP729" s="658"/>
      <c r="CV729" s="658"/>
      <c r="CX729" s="67"/>
      <c r="CY729" s="67"/>
      <c r="CZ729" s="67"/>
      <c r="DA729" s="67"/>
      <c r="DB729" s="67"/>
      <c r="DC729" s="658"/>
      <c r="DD729" s="67"/>
      <c r="DE729" s="67"/>
      <c r="DF729" s="67"/>
      <c r="DG729" s="67"/>
      <c r="DH729" s="67"/>
      <c r="DI729" s="658"/>
      <c r="DJ729" s="950"/>
      <c r="DK729" s="962"/>
      <c r="DL729" s="67"/>
    </row>
    <row r="730" spans="2:116" x14ac:dyDescent="0.25">
      <c r="B730" s="419"/>
      <c r="C730" s="11"/>
      <c r="D730" s="11"/>
      <c r="E730" s="102"/>
      <c r="F730" s="102"/>
      <c r="G730" s="419"/>
      <c r="H730" s="420"/>
      <c r="I730" s="420"/>
      <c r="J730" s="102"/>
      <c r="K730" s="350"/>
      <c r="L730" s="164"/>
      <c r="M730" s="419"/>
      <c r="N730" s="419"/>
      <c r="O730" s="419"/>
      <c r="S730" s="34"/>
      <c r="T730" s="34"/>
      <c r="U730" s="34"/>
      <c r="V730" s="34"/>
      <c r="W730" s="34"/>
      <c r="X730" s="34"/>
      <c r="Y730" s="308"/>
      <c r="Z730" s="34"/>
      <c r="AA730" s="34"/>
      <c r="AB730" s="34"/>
      <c r="AC730" s="34"/>
      <c r="AD730" s="34"/>
      <c r="AE730" s="34"/>
      <c r="AF730" s="308"/>
      <c r="AG730" s="34"/>
      <c r="AH730" s="34"/>
      <c r="AI730" s="34"/>
      <c r="AJ730" s="34"/>
      <c r="AK730" s="34"/>
      <c r="AL730" s="34"/>
      <c r="AM730" s="308"/>
      <c r="AN730" s="34"/>
      <c r="AO730" s="34"/>
      <c r="AP730" s="34"/>
      <c r="AQ730" s="34"/>
      <c r="AR730" s="282"/>
      <c r="AS730" s="651"/>
      <c r="AT730" s="262"/>
      <c r="AU730" s="44"/>
      <c r="AV730" s="44"/>
      <c r="AW730" s="44"/>
      <c r="AX730" s="44"/>
      <c r="AY730" s="296"/>
      <c r="BA730" s="262"/>
      <c r="BB730" s="34"/>
      <c r="BC730" s="34"/>
      <c r="BD730" s="34"/>
      <c r="BE730" s="34"/>
      <c r="BG730" s="658"/>
      <c r="BJ730" s="472"/>
      <c r="BK730" s="44"/>
      <c r="BL730" s="472"/>
      <c r="BM730" s="472"/>
      <c r="BN730" s="67"/>
      <c r="BP730" s="34"/>
      <c r="BV730" s="520"/>
      <c r="BW730" s="789"/>
      <c r="BX730" s="778"/>
      <c r="BY730" s="44"/>
      <c r="BZ730" s="44"/>
      <c r="CA730" s="44"/>
      <c r="CB730" s="44"/>
      <c r="CC730" s="44"/>
      <c r="CD730" s="814"/>
      <c r="CE730" s="34"/>
      <c r="CF730" s="34"/>
      <c r="CG730" s="34"/>
      <c r="CH730" s="34"/>
      <c r="CJ730" s="658"/>
      <c r="CK730" s="34"/>
      <c r="CL730" s="34"/>
      <c r="CM730" s="34"/>
      <c r="CN730" s="34"/>
      <c r="CO730" s="789"/>
      <c r="CP730" s="658"/>
      <c r="CV730" s="658"/>
      <c r="CX730" s="67"/>
      <c r="CY730" s="67"/>
      <c r="CZ730" s="67"/>
      <c r="DA730" s="67"/>
      <c r="DB730" s="67"/>
      <c r="DC730" s="658"/>
      <c r="DD730" s="67"/>
      <c r="DE730" s="67"/>
      <c r="DF730" s="67"/>
      <c r="DG730" s="67"/>
      <c r="DH730" s="67"/>
      <c r="DI730" s="658"/>
      <c r="DJ730" s="950"/>
      <c r="DK730" s="962"/>
      <c r="DL730" s="67"/>
    </row>
    <row r="731" spans="2:116" x14ac:dyDescent="0.25">
      <c r="B731" s="419"/>
      <c r="C731" s="11"/>
      <c r="D731" s="11"/>
      <c r="E731" s="102"/>
      <c r="F731" s="102"/>
      <c r="G731" s="419"/>
      <c r="H731" s="420"/>
      <c r="I731" s="420"/>
      <c r="J731" s="102"/>
      <c r="K731" s="350"/>
      <c r="L731" s="164"/>
      <c r="M731" s="419"/>
      <c r="N731" s="419"/>
      <c r="O731" s="419"/>
      <c r="S731" s="34"/>
      <c r="T731" s="34"/>
      <c r="U731" s="34"/>
      <c r="V731" s="34"/>
      <c r="W731" s="34"/>
      <c r="X731" s="34"/>
      <c r="Y731" s="308"/>
      <c r="Z731" s="34"/>
      <c r="AA731" s="34"/>
      <c r="AB731" s="34"/>
      <c r="AC731" s="34"/>
      <c r="AD731" s="34"/>
      <c r="AE731" s="34"/>
      <c r="AF731" s="308"/>
      <c r="AG731" s="34"/>
      <c r="AH731" s="34"/>
      <c r="AI731" s="34"/>
      <c r="AJ731" s="34"/>
      <c r="AK731" s="34"/>
      <c r="AL731" s="34"/>
      <c r="AM731" s="308"/>
      <c r="AN731" s="34"/>
      <c r="AO731" s="34"/>
      <c r="AP731" s="34"/>
      <c r="AQ731" s="34"/>
      <c r="AR731" s="282"/>
      <c r="AS731" s="651"/>
      <c r="AT731" s="262"/>
      <c r="AU731" s="44"/>
      <c r="AV731" s="44"/>
      <c r="AW731" s="44"/>
      <c r="AX731" s="44"/>
      <c r="AY731" s="296"/>
      <c r="BA731" s="262"/>
      <c r="BB731" s="34"/>
      <c r="BC731" s="34"/>
      <c r="BD731" s="34"/>
      <c r="BE731" s="34"/>
      <c r="BG731" s="658"/>
      <c r="BJ731" s="472"/>
      <c r="BK731" s="44"/>
      <c r="BL731" s="472"/>
      <c r="BM731" s="472"/>
      <c r="BN731" s="67"/>
      <c r="BP731" s="34"/>
      <c r="BV731" s="520"/>
      <c r="BW731" s="789"/>
      <c r="BX731" s="778"/>
      <c r="BY731" s="44"/>
      <c r="BZ731" s="44"/>
      <c r="CA731" s="44"/>
      <c r="CB731" s="44"/>
      <c r="CC731" s="44"/>
      <c r="CD731" s="814"/>
      <c r="CE731" s="34"/>
      <c r="CF731" s="34"/>
      <c r="CG731" s="34"/>
      <c r="CH731" s="34"/>
      <c r="CJ731" s="658"/>
      <c r="CK731" s="34"/>
      <c r="CL731" s="34"/>
      <c r="CM731" s="34"/>
      <c r="CN731" s="34"/>
      <c r="CO731" s="789"/>
      <c r="CP731" s="658"/>
      <c r="CV731" s="658"/>
      <c r="CX731" s="67"/>
      <c r="CY731" s="67"/>
      <c r="CZ731" s="67"/>
      <c r="DA731" s="67"/>
      <c r="DB731" s="67"/>
      <c r="DC731" s="658"/>
      <c r="DD731" s="67"/>
      <c r="DE731" s="67"/>
      <c r="DF731" s="67"/>
      <c r="DG731" s="67"/>
      <c r="DH731" s="67"/>
      <c r="DI731" s="658"/>
      <c r="DJ731" s="950"/>
      <c r="DK731" s="962"/>
      <c r="DL731" s="67"/>
    </row>
    <row r="732" spans="2:116" x14ac:dyDescent="0.25">
      <c r="B732" s="419"/>
      <c r="C732" s="11"/>
      <c r="D732" s="11"/>
      <c r="E732" s="102"/>
      <c r="F732" s="102"/>
      <c r="G732" s="419"/>
      <c r="H732" s="420"/>
      <c r="I732" s="420"/>
      <c r="J732" s="102"/>
      <c r="K732" s="350"/>
      <c r="L732" s="164"/>
      <c r="M732" s="419"/>
      <c r="N732" s="419"/>
      <c r="O732" s="419"/>
      <c r="S732" s="34"/>
      <c r="T732" s="34"/>
      <c r="U732" s="34"/>
      <c r="V732" s="34"/>
      <c r="W732" s="34"/>
      <c r="X732" s="34"/>
      <c r="Y732" s="308"/>
      <c r="Z732" s="34"/>
      <c r="AA732" s="34"/>
      <c r="AB732" s="34"/>
      <c r="AC732" s="34"/>
      <c r="AD732" s="34"/>
      <c r="AE732" s="34"/>
      <c r="AF732" s="308"/>
      <c r="AG732" s="34"/>
      <c r="AH732" s="34"/>
      <c r="AI732" s="34"/>
      <c r="AJ732" s="34"/>
      <c r="AK732" s="34"/>
      <c r="AL732" s="34"/>
      <c r="AM732" s="308"/>
      <c r="AN732" s="34"/>
      <c r="AO732" s="34"/>
      <c r="AP732" s="34"/>
      <c r="AQ732" s="34"/>
      <c r="AR732" s="282"/>
      <c r="AS732" s="651"/>
      <c r="AT732" s="262"/>
      <c r="AU732" s="44"/>
      <c r="AV732" s="44"/>
      <c r="AW732" s="44"/>
      <c r="AX732" s="44"/>
      <c r="AY732" s="296"/>
      <c r="BA732" s="262"/>
      <c r="BB732" s="34"/>
      <c r="BC732" s="34"/>
      <c r="BD732" s="34"/>
      <c r="BE732" s="34"/>
      <c r="BG732" s="658"/>
      <c r="BJ732" s="472"/>
      <c r="BK732" s="44"/>
      <c r="BL732" s="472"/>
      <c r="BM732" s="472"/>
      <c r="BN732" s="67"/>
      <c r="BP732" s="34"/>
      <c r="BV732" s="520"/>
      <c r="BW732" s="789"/>
      <c r="BX732" s="778"/>
      <c r="BY732" s="44"/>
      <c r="BZ732" s="44"/>
      <c r="CA732" s="44"/>
      <c r="CB732" s="44"/>
      <c r="CC732" s="44"/>
      <c r="CD732" s="814"/>
      <c r="CE732" s="34"/>
      <c r="CF732" s="34"/>
      <c r="CG732" s="34"/>
      <c r="CH732" s="34"/>
      <c r="CJ732" s="658"/>
      <c r="CK732" s="34"/>
      <c r="CL732" s="34"/>
      <c r="CM732" s="34"/>
      <c r="CN732" s="34"/>
      <c r="CO732" s="789"/>
      <c r="CP732" s="658"/>
      <c r="CV732" s="658"/>
      <c r="CX732" s="67"/>
      <c r="CY732" s="67"/>
      <c r="CZ732" s="67"/>
      <c r="DA732" s="67"/>
      <c r="DB732" s="67"/>
      <c r="DC732" s="658"/>
      <c r="DD732" s="67"/>
      <c r="DE732" s="67"/>
      <c r="DF732" s="67"/>
      <c r="DG732" s="67"/>
      <c r="DH732" s="67"/>
      <c r="DI732" s="658"/>
      <c r="DJ732" s="950"/>
      <c r="DK732" s="962"/>
      <c r="DL732" s="67"/>
    </row>
    <row r="733" spans="2:116" x14ac:dyDescent="0.25">
      <c r="B733" s="419"/>
      <c r="C733" s="11"/>
      <c r="D733" s="11"/>
      <c r="E733" s="102"/>
      <c r="F733" s="102"/>
      <c r="G733" s="419"/>
      <c r="H733" s="420"/>
      <c r="I733" s="420"/>
      <c r="J733" s="102"/>
      <c r="K733" s="350"/>
      <c r="L733" s="164"/>
      <c r="M733" s="419"/>
      <c r="N733" s="419"/>
      <c r="O733" s="419"/>
      <c r="S733" s="34"/>
      <c r="T733" s="34"/>
      <c r="U733" s="34"/>
      <c r="V733" s="34"/>
      <c r="W733" s="34"/>
      <c r="X733" s="34"/>
      <c r="Y733" s="308"/>
      <c r="Z733" s="34"/>
      <c r="AA733" s="34"/>
      <c r="AB733" s="34"/>
      <c r="AC733" s="34"/>
      <c r="AD733" s="34"/>
      <c r="AE733" s="34"/>
      <c r="AF733" s="308"/>
      <c r="AG733" s="34"/>
      <c r="AH733" s="34"/>
      <c r="AI733" s="34"/>
      <c r="AJ733" s="34"/>
      <c r="AK733" s="34"/>
      <c r="AL733" s="34"/>
      <c r="AM733" s="308"/>
      <c r="AN733" s="34"/>
      <c r="AO733" s="34"/>
      <c r="AP733" s="34"/>
      <c r="AQ733" s="34"/>
      <c r="AR733" s="282"/>
      <c r="AS733" s="651"/>
      <c r="AT733" s="262"/>
      <c r="AU733" s="44"/>
      <c r="AV733" s="44"/>
      <c r="AW733" s="44"/>
      <c r="AX733" s="44"/>
      <c r="AY733" s="296"/>
      <c r="BA733" s="262"/>
      <c r="BB733" s="34"/>
      <c r="BC733" s="34"/>
      <c r="BD733" s="34"/>
      <c r="BE733" s="34"/>
      <c r="BG733" s="658"/>
      <c r="BJ733" s="472"/>
      <c r="BK733" s="44"/>
      <c r="BL733" s="472"/>
      <c r="BM733" s="472"/>
      <c r="BN733" s="67"/>
      <c r="BP733" s="34"/>
      <c r="BV733" s="520"/>
      <c r="BW733" s="789"/>
      <c r="BX733" s="778"/>
      <c r="BY733" s="44"/>
      <c r="BZ733" s="44"/>
      <c r="CA733" s="44"/>
      <c r="CB733" s="44"/>
      <c r="CC733" s="44"/>
      <c r="CD733" s="814"/>
      <c r="CE733" s="34"/>
      <c r="CF733" s="34"/>
      <c r="CG733" s="34"/>
      <c r="CH733" s="34"/>
      <c r="CJ733" s="658"/>
      <c r="CK733" s="34"/>
      <c r="CL733" s="34"/>
      <c r="CM733" s="34"/>
      <c r="CN733" s="34"/>
      <c r="CO733" s="789"/>
      <c r="CP733" s="658"/>
      <c r="CV733" s="658"/>
      <c r="CX733" s="67"/>
      <c r="CY733" s="67"/>
      <c r="CZ733" s="67"/>
      <c r="DA733" s="67"/>
      <c r="DB733" s="67"/>
      <c r="DC733" s="658"/>
      <c r="DD733" s="67"/>
      <c r="DE733" s="67"/>
      <c r="DF733" s="67"/>
      <c r="DG733" s="67"/>
      <c r="DH733" s="67"/>
      <c r="DI733" s="658"/>
      <c r="DJ733" s="950"/>
      <c r="DK733" s="962"/>
      <c r="DL733" s="67"/>
    </row>
    <row r="734" spans="2:116" x14ac:dyDescent="0.25">
      <c r="B734" s="419"/>
      <c r="C734" s="11"/>
      <c r="D734" s="11"/>
      <c r="E734" s="102"/>
      <c r="F734" s="102"/>
      <c r="G734" s="419"/>
      <c r="H734" s="420"/>
      <c r="I734" s="420"/>
      <c r="J734" s="102"/>
      <c r="K734" s="350"/>
      <c r="L734" s="164"/>
      <c r="M734" s="419"/>
      <c r="N734" s="419"/>
      <c r="O734" s="419"/>
      <c r="S734" s="34"/>
      <c r="T734" s="34"/>
      <c r="U734" s="34"/>
      <c r="V734" s="34"/>
      <c r="W734" s="34"/>
      <c r="X734" s="34"/>
      <c r="Y734" s="308"/>
      <c r="Z734" s="34"/>
      <c r="AA734" s="34"/>
      <c r="AB734" s="34"/>
      <c r="AC734" s="34"/>
      <c r="AD734" s="34"/>
      <c r="AE734" s="34"/>
      <c r="AF734" s="308"/>
      <c r="AG734" s="34"/>
      <c r="AH734" s="34"/>
      <c r="AI734" s="34"/>
      <c r="AJ734" s="34"/>
      <c r="AK734" s="34"/>
      <c r="AL734" s="34"/>
      <c r="AM734" s="308"/>
      <c r="AN734" s="34"/>
      <c r="AO734" s="34"/>
      <c r="AP734" s="34"/>
      <c r="AQ734" s="34"/>
      <c r="AR734" s="282"/>
      <c r="AS734" s="651"/>
      <c r="AT734" s="262"/>
      <c r="AU734" s="44"/>
      <c r="AV734" s="44"/>
      <c r="AW734" s="44"/>
      <c r="AX734" s="44"/>
      <c r="AY734" s="296"/>
      <c r="BA734" s="262"/>
      <c r="BB734" s="34"/>
      <c r="BC734" s="34"/>
      <c r="BD734" s="34"/>
      <c r="BE734" s="34"/>
      <c r="BG734" s="658"/>
      <c r="BJ734" s="472"/>
      <c r="BK734" s="44"/>
      <c r="BL734" s="472"/>
      <c r="BM734" s="472"/>
      <c r="BN734" s="67"/>
      <c r="BP734" s="34"/>
      <c r="BV734" s="520"/>
      <c r="BW734" s="789"/>
      <c r="BX734" s="778"/>
      <c r="BY734" s="44"/>
      <c r="BZ734" s="44"/>
      <c r="CA734" s="44"/>
      <c r="CB734" s="44"/>
      <c r="CC734" s="44"/>
      <c r="CD734" s="814"/>
      <c r="CE734" s="34"/>
      <c r="CF734" s="34"/>
      <c r="CG734" s="34"/>
      <c r="CH734" s="34"/>
      <c r="CJ734" s="658"/>
      <c r="CK734" s="34"/>
      <c r="CL734" s="34"/>
      <c r="CM734" s="34"/>
      <c r="CN734" s="34"/>
      <c r="CO734" s="789"/>
      <c r="CP734" s="658"/>
      <c r="CV734" s="658"/>
      <c r="CX734" s="67"/>
      <c r="CY734" s="67"/>
      <c r="CZ734" s="67"/>
      <c r="DA734" s="67"/>
      <c r="DB734" s="67"/>
      <c r="DC734" s="658"/>
      <c r="DD734" s="67"/>
      <c r="DE734" s="67"/>
      <c r="DF734" s="67"/>
      <c r="DG734" s="67"/>
      <c r="DH734" s="67"/>
      <c r="DI734" s="658"/>
      <c r="DJ734" s="950"/>
      <c r="DK734" s="962"/>
      <c r="DL734" s="67"/>
    </row>
    <row r="735" spans="2:116" x14ac:dyDescent="0.25">
      <c r="B735" s="419"/>
      <c r="C735" s="11"/>
      <c r="D735" s="11"/>
      <c r="E735" s="102"/>
      <c r="F735" s="102"/>
      <c r="G735" s="419"/>
      <c r="H735" s="420"/>
      <c r="I735" s="420"/>
      <c r="J735" s="102"/>
      <c r="K735" s="350"/>
      <c r="L735" s="164"/>
      <c r="M735" s="419"/>
      <c r="N735" s="419"/>
      <c r="O735" s="419"/>
      <c r="S735" s="34"/>
      <c r="T735" s="34"/>
      <c r="U735" s="34"/>
      <c r="V735" s="34"/>
      <c r="W735" s="34"/>
      <c r="X735" s="34"/>
      <c r="Y735" s="308"/>
      <c r="Z735" s="34"/>
      <c r="AA735" s="34"/>
      <c r="AB735" s="34"/>
      <c r="AC735" s="34"/>
      <c r="AD735" s="34"/>
      <c r="AE735" s="34"/>
      <c r="AF735" s="308"/>
      <c r="AG735" s="34"/>
      <c r="AH735" s="34"/>
      <c r="AI735" s="34"/>
      <c r="AJ735" s="34"/>
      <c r="AK735" s="34"/>
      <c r="AL735" s="34"/>
      <c r="AM735" s="308"/>
      <c r="AN735" s="34"/>
      <c r="AO735" s="34"/>
      <c r="AP735" s="34"/>
      <c r="AQ735" s="34"/>
      <c r="AR735" s="282"/>
      <c r="AS735" s="651"/>
      <c r="AT735" s="262"/>
      <c r="AU735" s="44"/>
      <c r="AV735" s="44"/>
      <c r="AW735" s="44"/>
      <c r="AX735" s="44"/>
      <c r="AY735" s="296"/>
      <c r="BA735" s="262"/>
      <c r="BB735" s="34"/>
      <c r="BC735" s="34"/>
      <c r="BD735" s="34"/>
      <c r="BE735" s="34"/>
      <c r="BG735" s="658"/>
      <c r="BJ735" s="472"/>
      <c r="BK735" s="44"/>
      <c r="BL735" s="472"/>
      <c r="BM735" s="472"/>
      <c r="BN735" s="67"/>
      <c r="BP735" s="34"/>
      <c r="BV735" s="520"/>
      <c r="BW735" s="789"/>
      <c r="BX735" s="778"/>
      <c r="BY735" s="44"/>
      <c r="BZ735" s="44"/>
      <c r="CA735" s="44"/>
      <c r="CB735" s="44"/>
      <c r="CC735" s="44"/>
      <c r="CD735" s="814"/>
      <c r="CE735" s="34"/>
      <c r="CF735" s="34"/>
      <c r="CG735" s="34"/>
      <c r="CH735" s="34"/>
      <c r="CJ735" s="658"/>
      <c r="CK735" s="34"/>
      <c r="CL735" s="34"/>
      <c r="CM735" s="34"/>
      <c r="CN735" s="34"/>
      <c r="CO735" s="789"/>
      <c r="CP735" s="658"/>
      <c r="CV735" s="658"/>
      <c r="CX735" s="67"/>
      <c r="CY735" s="67"/>
      <c r="CZ735" s="67"/>
      <c r="DA735" s="67"/>
      <c r="DB735" s="67"/>
      <c r="DC735" s="658"/>
      <c r="DD735" s="67"/>
      <c r="DE735" s="67"/>
      <c r="DF735" s="67"/>
      <c r="DG735" s="67"/>
      <c r="DH735" s="67"/>
      <c r="DI735" s="658"/>
      <c r="DJ735" s="950"/>
      <c r="DK735" s="962"/>
      <c r="DL735" s="67"/>
    </row>
    <row r="736" spans="2:116" x14ac:dyDescent="0.25">
      <c r="B736" s="419"/>
      <c r="C736" s="11"/>
      <c r="D736" s="11"/>
      <c r="E736" s="102"/>
      <c r="F736" s="102"/>
      <c r="G736" s="419"/>
      <c r="H736" s="420"/>
      <c r="I736" s="420"/>
      <c r="J736" s="102"/>
      <c r="K736" s="350"/>
      <c r="L736" s="164"/>
      <c r="M736" s="419"/>
      <c r="N736" s="419"/>
      <c r="O736" s="419"/>
      <c r="S736" s="34"/>
      <c r="T736" s="34"/>
      <c r="U736" s="34"/>
      <c r="V736" s="34"/>
      <c r="W736" s="34"/>
      <c r="X736" s="34"/>
      <c r="Y736" s="308"/>
      <c r="Z736" s="34"/>
      <c r="AA736" s="34"/>
      <c r="AB736" s="34"/>
      <c r="AC736" s="34"/>
      <c r="AD736" s="34"/>
      <c r="AE736" s="34"/>
      <c r="AF736" s="308"/>
      <c r="AG736" s="34"/>
      <c r="AH736" s="34"/>
      <c r="AI736" s="34"/>
      <c r="AJ736" s="34"/>
      <c r="AK736" s="34"/>
      <c r="AL736" s="34"/>
      <c r="AM736" s="308"/>
      <c r="AN736" s="34"/>
      <c r="AO736" s="34"/>
      <c r="AP736" s="34"/>
      <c r="AQ736" s="34"/>
      <c r="AR736" s="282"/>
      <c r="AS736" s="651"/>
      <c r="AT736" s="262"/>
      <c r="AU736" s="44"/>
      <c r="AV736" s="44"/>
      <c r="AW736" s="44"/>
      <c r="AX736" s="44"/>
      <c r="AY736" s="296"/>
      <c r="BA736" s="262"/>
      <c r="BB736" s="34"/>
      <c r="BC736" s="34"/>
      <c r="BD736" s="34"/>
      <c r="BE736" s="34"/>
      <c r="BG736" s="658"/>
      <c r="BJ736" s="472"/>
      <c r="BK736" s="44"/>
      <c r="BL736" s="472"/>
      <c r="BM736" s="472"/>
      <c r="BN736" s="67"/>
      <c r="BP736" s="34"/>
      <c r="BV736" s="520"/>
      <c r="BW736" s="789"/>
      <c r="BX736" s="778"/>
      <c r="BY736" s="44"/>
      <c r="BZ736" s="44"/>
      <c r="CA736" s="44"/>
      <c r="CB736" s="44"/>
      <c r="CC736" s="44"/>
      <c r="CD736" s="814"/>
      <c r="CE736" s="34"/>
      <c r="CF736" s="34"/>
      <c r="CG736" s="34"/>
      <c r="CH736" s="34"/>
      <c r="CJ736" s="658"/>
      <c r="CK736" s="34"/>
      <c r="CL736" s="34"/>
      <c r="CM736" s="34"/>
      <c r="CN736" s="34"/>
      <c r="CO736" s="789"/>
      <c r="CP736" s="658"/>
      <c r="CV736" s="658"/>
      <c r="CX736" s="67"/>
      <c r="CY736" s="67"/>
      <c r="CZ736" s="67"/>
      <c r="DA736" s="67"/>
      <c r="DB736" s="67"/>
      <c r="DC736" s="658"/>
      <c r="DD736" s="67"/>
      <c r="DE736" s="67"/>
      <c r="DF736" s="67"/>
      <c r="DG736" s="67"/>
      <c r="DH736" s="67"/>
      <c r="DI736" s="658"/>
      <c r="DJ736" s="950"/>
      <c r="DK736" s="962"/>
      <c r="DL736" s="67"/>
    </row>
    <row r="737" spans="2:116" x14ac:dyDescent="0.25">
      <c r="B737" s="419"/>
      <c r="C737" s="11"/>
      <c r="D737" s="11"/>
      <c r="E737" s="102"/>
      <c r="F737" s="102"/>
      <c r="G737" s="419"/>
      <c r="H737" s="420"/>
      <c r="I737" s="420"/>
      <c r="J737" s="102"/>
      <c r="K737" s="350"/>
      <c r="L737" s="164"/>
      <c r="M737" s="419"/>
      <c r="N737" s="419"/>
      <c r="O737" s="419"/>
      <c r="S737" s="34"/>
      <c r="T737" s="34"/>
      <c r="U737" s="34"/>
      <c r="V737" s="34"/>
      <c r="W737" s="34"/>
      <c r="X737" s="34"/>
      <c r="Y737" s="308"/>
      <c r="Z737" s="34"/>
      <c r="AA737" s="34"/>
      <c r="AB737" s="34"/>
      <c r="AC737" s="34"/>
      <c r="AD737" s="34"/>
      <c r="AE737" s="34"/>
      <c r="AF737" s="308"/>
      <c r="AG737" s="34"/>
      <c r="AH737" s="34"/>
      <c r="AI737" s="34"/>
      <c r="AJ737" s="34"/>
      <c r="AK737" s="34"/>
      <c r="AL737" s="34"/>
      <c r="AM737" s="308"/>
      <c r="AN737" s="34"/>
      <c r="AO737" s="34"/>
      <c r="AP737" s="34"/>
      <c r="AQ737" s="34"/>
      <c r="AR737" s="282"/>
      <c r="AS737" s="651"/>
      <c r="AT737" s="262"/>
      <c r="AU737" s="44"/>
      <c r="AV737" s="44"/>
      <c r="AW737" s="44"/>
      <c r="AX737" s="44"/>
      <c r="AY737" s="296"/>
      <c r="BA737" s="262"/>
      <c r="BB737" s="34"/>
      <c r="BC737" s="34"/>
      <c r="BD737" s="34"/>
      <c r="BE737" s="34"/>
      <c r="BG737" s="658"/>
      <c r="BJ737" s="472"/>
      <c r="BK737" s="44"/>
      <c r="BL737" s="472"/>
      <c r="BM737" s="472"/>
      <c r="BN737" s="67"/>
      <c r="BP737" s="34"/>
      <c r="BV737" s="520"/>
      <c r="BW737" s="789"/>
      <c r="BX737" s="778"/>
      <c r="BY737" s="44"/>
      <c r="BZ737" s="44"/>
      <c r="CA737" s="44"/>
      <c r="CB737" s="44"/>
      <c r="CC737" s="44"/>
      <c r="CD737" s="814"/>
      <c r="CE737" s="34"/>
      <c r="CF737" s="34"/>
      <c r="CG737" s="34"/>
      <c r="CH737" s="34"/>
      <c r="CJ737" s="658"/>
      <c r="CK737" s="34"/>
      <c r="CL737" s="34"/>
      <c r="CM737" s="34"/>
      <c r="CN737" s="34"/>
      <c r="CO737" s="789"/>
      <c r="CP737" s="658"/>
      <c r="CV737" s="658"/>
      <c r="CX737" s="67"/>
      <c r="CY737" s="67"/>
      <c r="CZ737" s="67"/>
      <c r="DA737" s="67"/>
      <c r="DB737" s="67"/>
      <c r="DC737" s="658"/>
      <c r="DD737" s="67"/>
      <c r="DE737" s="67"/>
      <c r="DF737" s="67"/>
      <c r="DG737" s="67"/>
      <c r="DH737" s="67"/>
      <c r="DI737" s="658"/>
      <c r="DJ737" s="950"/>
      <c r="DK737" s="962"/>
      <c r="DL737" s="67"/>
    </row>
    <row r="738" spans="2:116" x14ac:dyDescent="0.25">
      <c r="B738" s="419"/>
      <c r="C738" s="11"/>
      <c r="D738" s="11"/>
      <c r="E738" s="102"/>
      <c r="F738" s="102"/>
      <c r="G738" s="419"/>
      <c r="H738" s="420"/>
      <c r="I738" s="420"/>
      <c r="J738" s="102"/>
      <c r="K738" s="350"/>
      <c r="L738" s="164"/>
      <c r="M738" s="419"/>
      <c r="N738" s="419"/>
      <c r="O738" s="419"/>
      <c r="S738" s="34"/>
      <c r="T738" s="34"/>
      <c r="U738" s="34"/>
      <c r="V738" s="34"/>
      <c r="W738" s="34"/>
      <c r="X738" s="34"/>
      <c r="Y738" s="308"/>
      <c r="Z738" s="34"/>
      <c r="AA738" s="34"/>
      <c r="AB738" s="34"/>
      <c r="AC738" s="34"/>
      <c r="AD738" s="34"/>
      <c r="AE738" s="34"/>
      <c r="AF738" s="308"/>
      <c r="AG738" s="34"/>
      <c r="AH738" s="34"/>
      <c r="AI738" s="34"/>
      <c r="AJ738" s="34"/>
      <c r="AK738" s="34"/>
      <c r="AL738" s="34"/>
      <c r="AM738" s="308"/>
      <c r="AN738" s="34"/>
      <c r="AO738" s="34"/>
      <c r="AP738" s="34"/>
      <c r="AQ738" s="34"/>
      <c r="AR738" s="282"/>
      <c r="AS738" s="651"/>
      <c r="AT738" s="262"/>
      <c r="AU738" s="44"/>
      <c r="AV738" s="44"/>
      <c r="AW738" s="44"/>
      <c r="AX738" s="44"/>
      <c r="AY738" s="296"/>
      <c r="BA738" s="262"/>
      <c r="BB738" s="34"/>
      <c r="BC738" s="34"/>
      <c r="BD738" s="34"/>
      <c r="BE738" s="34"/>
      <c r="BG738" s="658"/>
      <c r="BJ738" s="472"/>
      <c r="BK738" s="44"/>
      <c r="BL738" s="472"/>
      <c r="BM738" s="472"/>
      <c r="BN738" s="67"/>
      <c r="BP738" s="34"/>
      <c r="BV738" s="520"/>
      <c r="BW738" s="789"/>
      <c r="BX738" s="778"/>
      <c r="BY738" s="44"/>
      <c r="BZ738" s="44"/>
      <c r="CA738" s="44"/>
      <c r="CB738" s="44"/>
      <c r="CC738" s="44"/>
      <c r="CD738" s="814"/>
      <c r="CE738" s="34"/>
      <c r="CF738" s="34"/>
      <c r="CG738" s="34"/>
      <c r="CH738" s="34"/>
      <c r="CJ738" s="658"/>
      <c r="CK738" s="34"/>
      <c r="CL738" s="34"/>
      <c r="CM738" s="34"/>
      <c r="CN738" s="34"/>
      <c r="CO738" s="789"/>
      <c r="CP738" s="658"/>
      <c r="CV738" s="658"/>
      <c r="CX738" s="67"/>
      <c r="CY738" s="67"/>
      <c r="CZ738" s="67"/>
      <c r="DA738" s="67"/>
      <c r="DB738" s="67"/>
      <c r="DC738" s="658"/>
      <c r="DD738" s="67"/>
      <c r="DE738" s="67"/>
      <c r="DF738" s="67"/>
      <c r="DG738" s="67"/>
      <c r="DH738" s="67"/>
      <c r="DI738" s="658"/>
      <c r="DJ738" s="950"/>
      <c r="DK738" s="962"/>
      <c r="DL738" s="67"/>
    </row>
    <row r="739" spans="2:116" x14ac:dyDescent="0.25">
      <c r="B739" s="419"/>
      <c r="C739" s="11"/>
      <c r="D739" s="11"/>
      <c r="E739" s="102"/>
      <c r="F739" s="102"/>
      <c r="G739" s="419"/>
      <c r="H739" s="420"/>
      <c r="I739" s="420"/>
      <c r="J739" s="102"/>
      <c r="K739" s="350"/>
      <c r="L739" s="164"/>
      <c r="M739" s="419"/>
      <c r="N739" s="419"/>
      <c r="O739" s="419"/>
      <c r="S739" s="34"/>
      <c r="T739" s="34"/>
      <c r="U739" s="34"/>
      <c r="V739" s="34"/>
      <c r="W739" s="34"/>
      <c r="X739" s="34"/>
      <c r="Y739" s="308"/>
      <c r="Z739" s="34"/>
      <c r="AA739" s="34"/>
      <c r="AB739" s="34"/>
      <c r="AC739" s="34"/>
      <c r="AD739" s="34"/>
      <c r="AE739" s="34"/>
      <c r="AF739" s="308"/>
      <c r="AG739" s="34"/>
      <c r="AH739" s="34"/>
      <c r="AI739" s="34"/>
      <c r="AJ739" s="34"/>
      <c r="AK739" s="34"/>
      <c r="AL739" s="34"/>
      <c r="AM739" s="308"/>
      <c r="AN739" s="34"/>
      <c r="AO739" s="34"/>
      <c r="AP739" s="34"/>
      <c r="AQ739" s="34"/>
      <c r="AR739" s="282"/>
      <c r="AS739" s="651"/>
      <c r="AT739" s="262"/>
      <c r="AU739" s="44"/>
      <c r="AV739" s="44"/>
      <c r="AW739" s="44"/>
      <c r="AX739" s="44"/>
      <c r="AY739" s="296"/>
      <c r="BA739" s="262"/>
      <c r="BB739" s="34"/>
      <c r="BC739" s="34"/>
      <c r="BD739" s="34"/>
      <c r="BE739" s="34"/>
      <c r="BG739" s="658"/>
      <c r="BJ739" s="472"/>
      <c r="BK739" s="44"/>
      <c r="BL739" s="472"/>
      <c r="BM739" s="472"/>
      <c r="BN739" s="67"/>
      <c r="BP739" s="34"/>
      <c r="BV739" s="520"/>
      <c r="BW739" s="789"/>
      <c r="BX739" s="778"/>
      <c r="BY739" s="44"/>
      <c r="BZ739" s="44"/>
      <c r="CA739" s="44"/>
      <c r="CB739" s="44"/>
      <c r="CC739" s="44"/>
      <c r="CD739" s="814"/>
      <c r="CE739" s="34"/>
      <c r="CF739" s="34"/>
      <c r="CG739" s="34"/>
      <c r="CH739" s="34"/>
      <c r="CJ739" s="658"/>
      <c r="CK739" s="34"/>
      <c r="CL739" s="34"/>
      <c r="CM739" s="34"/>
      <c r="CN739" s="34"/>
      <c r="CO739" s="789"/>
      <c r="CP739" s="658"/>
      <c r="CV739" s="658"/>
      <c r="CX739" s="67"/>
      <c r="CY739" s="67"/>
      <c r="CZ739" s="67"/>
      <c r="DA739" s="67"/>
      <c r="DB739" s="67"/>
      <c r="DC739" s="658"/>
      <c r="DD739" s="67"/>
      <c r="DE739" s="67"/>
      <c r="DF739" s="67"/>
      <c r="DG739" s="67"/>
      <c r="DH739" s="67"/>
      <c r="DI739" s="658"/>
      <c r="DJ739" s="950"/>
      <c r="DK739" s="962"/>
      <c r="DL739" s="67"/>
    </row>
    <row r="740" spans="2:116" x14ac:dyDescent="0.25">
      <c r="B740" s="419"/>
      <c r="C740" s="11"/>
      <c r="D740" s="11"/>
      <c r="E740" s="102"/>
      <c r="F740" s="102"/>
      <c r="G740" s="419"/>
      <c r="H740" s="420"/>
      <c r="I740" s="420"/>
      <c r="J740" s="102"/>
      <c r="K740" s="350"/>
      <c r="L740" s="164"/>
      <c r="M740" s="419"/>
      <c r="N740" s="419"/>
      <c r="O740" s="419"/>
      <c r="S740" s="34"/>
      <c r="T740" s="34"/>
      <c r="U740" s="34"/>
      <c r="V740" s="34"/>
      <c r="W740" s="34"/>
      <c r="X740" s="34"/>
      <c r="Y740" s="308"/>
      <c r="Z740" s="34"/>
      <c r="AA740" s="34"/>
      <c r="AB740" s="34"/>
      <c r="AC740" s="34"/>
      <c r="AD740" s="34"/>
      <c r="AE740" s="34"/>
      <c r="AF740" s="308"/>
      <c r="AG740" s="34"/>
      <c r="AH740" s="34"/>
      <c r="AI740" s="34"/>
      <c r="AJ740" s="34"/>
      <c r="AK740" s="34"/>
      <c r="AL740" s="34"/>
      <c r="AM740" s="308"/>
      <c r="AN740" s="34"/>
      <c r="AO740" s="34"/>
      <c r="AP740" s="34"/>
      <c r="AQ740" s="34"/>
      <c r="AR740" s="282"/>
      <c r="AS740" s="651"/>
      <c r="AT740" s="262"/>
      <c r="AU740" s="44"/>
      <c r="AV740" s="44"/>
      <c r="AW740" s="44"/>
      <c r="AX740" s="44"/>
      <c r="AY740" s="296"/>
      <c r="BA740" s="262"/>
      <c r="BB740" s="34"/>
      <c r="BC740" s="34"/>
      <c r="BD740" s="34"/>
      <c r="BE740" s="34"/>
      <c r="BG740" s="658"/>
      <c r="BJ740" s="472"/>
      <c r="BK740" s="44"/>
      <c r="BL740" s="472"/>
      <c r="BM740" s="472"/>
      <c r="BN740" s="67"/>
      <c r="BP740" s="34"/>
      <c r="BV740" s="520"/>
      <c r="BW740" s="789"/>
      <c r="BX740" s="778"/>
      <c r="BY740" s="44"/>
      <c r="BZ740" s="44"/>
      <c r="CA740" s="44"/>
      <c r="CB740" s="44"/>
      <c r="CC740" s="44"/>
      <c r="CD740" s="814"/>
      <c r="CE740" s="34"/>
      <c r="CF740" s="34"/>
      <c r="CG740" s="34"/>
      <c r="CH740" s="34"/>
      <c r="CJ740" s="658"/>
      <c r="CK740" s="34"/>
      <c r="CL740" s="34"/>
      <c r="CM740" s="34"/>
      <c r="CN740" s="34"/>
      <c r="CO740" s="789"/>
      <c r="CP740" s="658"/>
      <c r="CV740" s="658"/>
      <c r="CX740" s="67"/>
      <c r="CY740" s="67"/>
      <c r="CZ740" s="67"/>
      <c r="DA740" s="67"/>
      <c r="DB740" s="67"/>
      <c r="DC740" s="658"/>
      <c r="DD740" s="67"/>
      <c r="DE740" s="67"/>
      <c r="DF740" s="67"/>
      <c r="DG740" s="67"/>
      <c r="DH740" s="67"/>
      <c r="DI740" s="658"/>
      <c r="DJ740" s="950"/>
      <c r="DK740" s="962"/>
      <c r="DL740" s="67"/>
    </row>
    <row r="741" spans="2:116" x14ac:dyDescent="0.25">
      <c r="B741" s="419"/>
      <c r="C741" s="11"/>
      <c r="D741" s="11"/>
      <c r="E741" s="102"/>
      <c r="F741" s="102"/>
      <c r="G741" s="419"/>
      <c r="H741" s="420"/>
      <c r="I741" s="420"/>
      <c r="J741" s="102"/>
      <c r="K741" s="350"/>
      <c r="L741" s="164"/>
      <c r="M741" s="419"/>
      <c r="N741" s="419"/>
      <c r="O741" s="419"/>
      <c r="S741" s="34"/>
      <c r="T741" s="34"/>
      <c r="U741" s="34"/>
      <c r="V741" s="34"/>
      <c r="W741" s="34"/>
      <c r="X741" s="34"/>
      <c r="Y741" s="308"/>
      <c r="Z741" s="34"/>
      <c r="AA741" s="34"/>
      <c r="AB741" s="34"/>
      <c r="AC741" s="34"/>
      <c r="AD741" s="34"/>
      <c r="AE741" s="34"/>
      <c r="AF741" s="308"/>
      <c r="AG741" s="34"/>
      <c r="AH741" s="34"/>
      <c r="AI741" s="34"/>
      <c r="AJ741" s="34"/>
      <c r="AK741" s="34"/>
      <c r="AL741" s="34"/>
      <c r="AM741" s="308"/>
      <c r="AN741" s="34"/>
      <c r="AO741" s="34"/>
      <c r="AP741" s="34"/>
      <c r="AQ741" s="34"/>
      <c r="AR741" s="282"/>
      <c r="AS741" s="651"/>
      <c r="AT741" s="262"/>
      <c r="AU741" s="44"/>
      <c r="AV741" s="44"/>
      <c r="AW741" s="44"/>
      <c r="AX741" s="44"/>
      <c r="AY741" s="296"/>
      <c r="BA741" s="262"/>
      <c r="BB741" s="34"/>
      <c r="BC741" s="34"/>
      <c r="BD741" s="34"/>
      <c r="BE741" s="34"/>
      <c r="BG741" s="658"/>
      <c r="BJ741" s="472"/>
      <c r="BK741" s="44"/>
      <c r="BL741" s="472"/>
      <c r="BM741" s="472"/>
      <c r="BN741" s="67"/>
      <c r="BP741" s="34"/>
      <c r="BV741" s="520"/>
      <c r="BW741" s="789"/>
      <c r="BX741" s="778"/>
      <c r="BY741" s="44"/>
      <c r="BZ741" s="44"/>
      <c r="CA741" s="44"/>
      <c r="CB741" s="44"/>
      <c r="CC741" s="44"/>
      <c r="CD741" s="814"/>
      <c r="CE741" s="34"/>
      <c r="CF741" s="34"/>
      <c r="CG741" s="34"/>
      <c r="CH741" s="34"/>
      <c r="CJ741" s="658"/>
      <c r="CK741" s="34"/>
      <c r="CL741" s="34"/>
      <c r="CM741" s="34"/>
      <c r="CN741" s="34"/>
      <c r="CO741" s="789"/>
      <c r="CP741" s="658"/>
      <c r="CV741" s="658"/>
      <c r="CX741" s="67"/>
      <c r="CY741" s="67"/>
      <c r="CZ741" s="67"/>
      <c r="DA741" s="67"/>
      <c r="DB741" s="67"/>
      <c r="DC741" s="658"/>
      <c r="DD741" s="67"/>
      <c r="DE741" s="67"/>
      <c r="DF741" s="67"/>
      <c r="DG741" s="67"/>
      <c r="DH741" s="67"/>
      <c r="DI741" s="658"/>
      <c r="DJ741" s="950"/>
      <c r="DK741" s="962"/>
      <c r="DL741" s="67"/>
    </row>
    <row r="742" spans="2:116" x14ac:dyDescent="0.25">
      <c r="B742" s="419"/>
      <c r="C742" s="11"/>
      <c r="D742" s="11"/>
      <c r="E742" s="102"/>
      <c r="F742" s="102"/>
      <c r="G742" s="419"/>
      <c r="H742" s="420"/>
      <c r="I742" s="420"/>
      <c r="J742" s="102"/>
      <c r="K742" s="350"/>
      <c r="L742" s="164"/>
      <c r="M742" s="419"/>
      <c r="N742" s="419"/>
      <c r="O742" s="419"/>
      <c r="S742" s="34"/>
      <c r="T742" s="34"/>
      <c r="U742" s="34"/>
      <c r="V742" s="34"/>
      <c r="W742" s="34"/>
      <c r="X742" s="34"/>
      <c r="Y742" s="308"/>
      <c r="Z742" s="34"/>
      <c r="AA742" s="34"/>
      <c r="AB742" s="34"/>
      <c r="AC742" s="34"/>
      <c r="AD742" s="34"/>
      <c r="AE742" s="34"/>
      <c r="AF742" s="308"/>
      <c r="AG742" s="34"/>
      <c r="AH742" s="34"/>
      <c r="AI742" s="34"/>
      <c r="AJ742" s="34"/>
      <c r="AK742" s="34"/>
      <c r="AL742" s="34"/>
      <c r="AM742" s="308"/>
      <c r="AN742" s="34"/>
      <c r="AO742" s="34"/>
      <c r="AP742" s="34"/>
      <c r="AQ742" s="34"/>
      <c r="AR742" s="282"/>
      <c r="AS742" s="651"/>
      <c r="AT742" s="262"/>
      <c r="AU742" s="44"/>
      <c r="AV742" s="44"/>
      <c r="AW742" s="44"/>
      <c r="AX742" s="44"/>
      <c r="AY742" s="296"/>
      <c r="BA742" s="262"/>
      <c r="BB742" s="34"/>
      <c r="BC742" s="34"/>
      <c r="BD742" s="34"/>
      <c r="BE742" s="34"/>
      <c r="BG742" s="658"/>
      <c r="BJ742" s="472"/>
      <c r="BK742" s="44"/>
      <c r="BL742" s="472"/>
      <c r="BM742" s="472"/>
      <c r="BN742" s="67"/>
      <c r="BP742" s="34"/>
      <c r="BV742" s="520"/>
      <c r="BW742" s="789"/>
      <c r="BX742" s="778"/>
      <c r="BY742" s="44"/>
      <c r="BZ742" s="44"/>
      <c r="CA742" s="44"/>
      <c r="CB742" s="44"/>
      <c r="CC742" s="44"/>
      <c r="CD742" s="814"/>
      <c r="CE742" s="34"/>
      <c r="CF742" s="34"/>
      <c r="CG742" s="34"/>
      <c r="CH742" s="34"/>
      <c r="CJ742" s="658"/>
      <c r="CK742" s="34"/>
      <c r="CL742" s="34"/>
      <c r="CM742" s="34"/>
      <c r="CN742" s="34"/>
      <c r="CO742" s="789"/>
      <c r="CP742" s="658"/>
      <c r="CV742" s="658"/>
      <c r="CX742" s="67"/>
      <c r="CY742" s="67"/>
      <c r="CZ742" s="67"/>
      <c r="DA742" s="67"/>
      <c r="DB742" s="67"/>
      <c r="DC742" s="658"/>
      <c r="DD742" s="67"/>
      <c r="DE742" s="67"/>
      <c r="DF742" s="67"/>
      <c r="DG742" s="67"/>
      <c r="DH742" s="67"/>
      <c r="DI742" s="658"/>
      <c r="DJ742" s="950"/>
      <c r="DK742" s="962"/>
      <c r="DL742" s="67"/>
    </row>
    <row r="743" spans="2:116" x14ac:dyDescent="0.25">
      <c r="B743" s="419"/>
      <c r="C743" s="11"/>
      <c r="D743" s="11"/>
      <c r="E743" s="102"/>
      <c r="F743" s="102"/>
      <c r="G743" s="419"/>
      <c r="H743" s="420"/>
      <c r="I743" s="420"/>
      <c r="J743" s="102"/>
      <c r="K743" s="350"/>
      <c r="L743" s="164"/>
      <c r="M743" s="419"/>
      <c r="N743" s="419"/>
      <c r="O743" s="419"/>
      <c r="S743" s="34"/>
      <c r="T743" s="34"/>
      <c r="U743" s="34"/>
      <c r="V743" s="34"/>
      <c r="W743" s="34"/>
      <c r="X743" s="34"/>
      <c r="Y743" s="308"/>
      <c r="Z743" s="34"/>
      <c r="AA743" s="34"/>
      <c r="AB743" s="34"/>
      <c r="AC743" s="34"/>
      <c r="AD743" s="34"/>
      <c r="AE743" s="34"/>
      <c r="AF743" s="308"/>
      <c r="AG743" s="34"/>
      <c r="AH743" s="34"/>
      <c r="AI743" s="34"/>
      <c r="AJ743" s="34"/>
      <c r="AK743" s="34"/>
      <c r="AL743" s="34"/>
      <c r="AM743" s="308"/>
      <c r="AN743" s="34"/>
      <c r="AO743" s="34"/>
      <c r="AP743" s="34"/>
      <c r="AQ743" s="34"/>
      <c r="AR743" s="282"/>
      <c r="AS743" s="651"/>
      <c r="AT743" s="262"/>
      <c r="AU743" s="44"/>
      <c r="AV743" s="44"/>
      <c r="AW743" s="44"/>
      <c r="AX743" s="44"/>
      <c r="AY743" s="296"/>
      <c r="BA743" s="262"/>
      <c r="BB743" s="34"/>
      <c r="BC743" s="34"/>
      <c r="BD743" s="34"/>
      <c r="BE743" s="34"/>
      <c r="BG743" s="658"/>
      <c r="BJ743" s="472"/>
      <c r="BK743" s="44"/>
      <c r="BL743" s="472"/>
      <c r="BM743" s="472"/>
      <c r="BN743" s="67"/>
      <c r="BP743" s="34"/>
      <c r="BV743" s="520"/>
      <c r="BW743" s="789"/>
      <c r="BX743" s="778"/>
      <c r="BY743" s="44"/>
      <c r="BZ743" s="44"/>
      <c r="CA743" s="44"/>
      <c r="CB743" s="44"/>
      <c r="CC743" s="44"/>
      <c r="CD743" s="814"/>
      <c r="CE743" s="34"/>
      <c r="CF743" s="34"/>
      <c r="CG743" s="34"/>
      <c r="CH743" s="34"/>
      <c r="CJ743" s="658"/>
      <c r="CK743" s="34"/>
      <c r="CL743" s="34"/>
      <c r="CM743" s="34"/>
      <c r="CN743" s="34"/>
      <c r="CO743" s="789"/>
      <c r="CP743" s="658"/>
      <c r="CV743" s="658"/>
      <c r="CX743" s="67"/>
      <c r="CY743" s="67"/>
      <c r="CZ743" s="67"/>
      <c r="DA743" s="67"/>
      <c r="DB743" s="67"/>
      <c r="DC743" s="658"/>
      <c r="DD743" s="67"/>
      <c r="DE743" s="67"/>
      <c r="DF743" s="67"/>
      <c r="DG743" s="67"/>
      <c r="DH743" s="67"/>
      <c r="DI743" s="658"/>
      <c r="DJ743" s="950"/>
      <c r="DK743" s="962"/>
      <c r="DL743" s="67"/>
    </row>
    <row r="744" spans="2:116" x14ac:dyDescent="0.25">
      <c r="B744" s="419"/>
      <c r="C744" s="11"/>
      <c r="D744" s="11"/>
      <c r="E744" s="102"/>
      <c r="F744" s="102"/>
      <c r="G744" s="419"/>
      <c r="H744" s="420"/>
      <c r="I744" s="420"/>
      <c r="J744" s="102"/>
      <c r="K744" s="350"/>
      <c r="L744" s="164"/>
      <c r="M744" s="419"/>
      <c r="N744" s="419"/>
      <c r="O744" s="419"/>
      <c r="S744" s="34"/>
      <c r="T744" s="34"/>
      <c r="U744" s="34"/>
      <c r="V744" s="34"/>
      <c r="W744" s="34"/>
      <c r="X744" s="34"/>
      <c r="Y744" s="308"/>
      <c r="Z744" s="34"/>
      <c r="AA744" s="34"/>
      <c r="AB744" s="34"/>
      <c r="AC744" s="34"/>
      <c r="AD744" s="34"/>
      <c r="AE744" s="34"/>
      <c r="AF744" s="308"/>
      <c r="AG744" s="34"/>
      <c r="AH744" s="34"/>
      <c r="AI744" s="34"/>
      <c r="AJ744" s="34"/>
      <c r="AK744" s="34"/>
      <c r="AL744" s="34"/>
      <c r="AM744" s="308"/>
      <c r="AN744" s="34"/>
      <c r="AO744" s="34"/>
      <c r="AP744" s="34"/>
      <c r="AQ744" s="34"/>
      <c r="AR744" s="282"/>
      <c r="AS744" s="651"/>
      <c r="AT744" s="262"/>
      <c r="AU744" s="44"/>
      <c r="AV744" s="44"/>
      <c r="AW744" s="44"/>
      <c r="AX744" s="44"/>
      <c r="AY744" s="296"/>
      <c r="BA744" s="262"/>
      <c r="BB744" s="34"/>
      <c r="BC744" s="34"/>
      <c r="BD744" s="34"/>
      <c r="BE744" s="34"/>
      <c r="BG744" s="658"/>
      <c r="BJ744" s="472"/>
      <c r="BK744" s="44"/>
      <c r="BL744" s="472"/>
      <c r="BM744" s="472"/>
      <c r="BN744" s="67"/>
      <c r="BP744" s="34"/>
      <c r="BV744" s="520"/>
      <c r="BW744" s="789"/>
      <c r="BX744" s="778"/>
      <c r="BY744" s="44"/>
      <c r="BZ744" s="44"/>
      <c r="CA744" s="44"/>
      <c r="CB744" s="44"/>
      <c r="CC744" s="44"/>
      <c r="CD744" s="814"/>
      <c r="CE744" s="34"/>
      <c r="CF744" s="34"/>
      <c r="CG744" s="34"/>
      <c r="CH744" s="34"/>
      <c r="CJ744" s="658"/>
      <c r="CK744" s="34"/>
      <c r="CL744" s="34"/>
      <c r="CM744" s="34"/>
      <c r="CN744" s="34"/>
      <c r="CO744" s="789"/>
      <c r="CP744" s="658"/>
      <c r="CV744" s="658"/>
      <c r="CX744" s="67"/>
      <c r="CY744" s="67"/>
      <c r="CZ744" s="67"/>
      <c r="DA744" s="67"/>
      <c r="DB744" s="67"/>
      <c r="DC744" s="658"/>
      <c r="DD744" s="67"/>
      <c r="DE744" s="67"/>
      <c r="DF744" s="67"/>
      <c r="DG744" s="67"/>
      <c r="DH744" s="67"/>
      <c r="DI744" s="658"/>
      <c r="DJ744" s="950"/>
      <c r="DK744" s="962"/>
      <c r="DL744" s="67"/>
    </row>
    <row r="745" spans="2:116" x14ac:dyDescent="0.25">
      <c r="B745" s="419"/>
      <c r="C745" s="11"/>
      <c r="D745" s="11"/>
      <c r="E745" s="102"/>
      <c r="F745" s="102"/>
      <c r="G745" s="419"/>
      <c r="H745" s="420"/>
      <c r="I745" s="420"/>
      <c r="J745" s="102"/>
      <c r="K745" s="350"/>
      <c r="L745" s="164"/>
      <c r="M745" s="419"/>
      <c r="N745" s="419"/>
      <c r="O745" s="419"/>
      <c r="S745" s="34"/>
      <c r="T745" s="34"/>
      <c r="U745" s="34"/>
      <c r="V745" s="34"/>
      <c r="W745" s="34"/>
      <c r="X745" s="34"/>
      <c r="Y745" s="308"/>
      <c r="Z745" s="34"/>
      <c r="AA745" s="34"/>
      <c r="AB745" s="34"/>
      <c r="AC745" s="34"/>
      <c r="AD745" s="34"/>
      <c r="AE745" s="34"/>
      <c r="AF745" s="308"/>
      <c r="AG745" s="34"/>
      <c r="AH745" s="34"/>
      <c r="AI745" s="34"/>
      <c r="AJ745" s="34"/>
      <c r="AK745" s="34"/>
      <c r="AL745" s="34"/>
      <c r="AM745" s="308"/>
      <c r="AN745" s="34"/>
      <c r="AO745" s="34"/>
      <c r="AP745" s="34"/>
      <c r="AQ745" s="34"/>
      <c r="AR745" s="282"/>
      <c r="AS745" s="651"/>
      <c r="AT745" s="262"/>
      <c r="AU745" s="44"/>
      <c r="AV745" s="44"/>
      <c r="AW745" s="44"/>
      <c r="AX745" s="44"/>
      <c r="AY745" s="296"/>
      <c r="BA745" s="262"/>
      <c r="BB745" s="34"/>
      <c r="BC745" s="34"/>
      <c r="BD745" s="34"/>
      <c r="BE745" s="34"/>
      <c r="BG745" s="658"/>
      <c r="BJ745" s="472"/>
      <c r="BK745" s="44"/>
      <c r="BL745" s="472"/>
      <c r="BM745" s="472"/>
      <c r="BN745" s="67"/>
      <c r="BP745" s="34"/>
      <c r="BV745" s="520"/>
      <c r="BW745" s="789"/>
      <c r="BX745" s="778"/>
      <c r="BY745" s="44"/>
      <c r="BZ745" s="44"/>
      <c r="CA745" s="44"/>
      <c r="CB745" s="44"/>
      <c r="CC745" s="44"/>
      <c r="CD745" s="814"/>
      <c r="CE745" s="34"/>
      <c r="CF745" s="34"/>
      <c r="CG745" s="34"/>
      <c r="CH745" s="34"/>
      <c r="CJ745" s="658"/>
      <c r="CK745" s="34"/>
      <c r="CL745" s="34"/>
      <c r="CM745" s="34"/>
      <c r="CN745" s="34"/>
      <c r="CO745" s="789"/>
      <c r="CP745" s="658"/>
      <c r="CV745" s="658"/>
      <c r="CX745" s="67"/>
      <c r="CY745" s="67"/>
      <c r="CZ745" s="67"/>
      <c r="DA745" s="67"/>
      <c r="DB745" s="67"/>
      <c r="DC745" s="658"/>
      <c r="DD745" s="67"/>
      <c r="DE745" s="67"/>
      <c r="DF745" s="67"/>
      <c r="DG745" s="67"/>
      <c r="DH745" s="67"/>
      <c r="DI745" s="658"/>
      <c r="DJ745" s="950"/>
      <c r="DK745" s="962"/>
      <c r="DL745" s="67"/>
    </row>
    <row r="746" spans="2:116" x14ac:dyDescent="0.25">
      <c r="B746" s="419"/>
      <c r="C746" s="11"/>
      <c r="D746" s="11"/>
      <c r="E746" s="102"/>
      <c r="F746" s="102"/>
      <c r="G746" s="419"/>
      <c r="H746" s="420"/>
      <c r="I746" s="420"/>
      <c r="J746" s="102"/>
      <c r="K746" s="350"/>
      <c r="L746" s="164"/>
      <c r="M746" s="419"/>
      <c r="N746" s="419"/>
      <c r="O746" s="419"/>
      <c r="S746" s="34"/>
      <c r="T746" s="34"/>
      <c r="U746" s="34"/>
      <c r="V746" s="34"/>
      <c r="W746" s="34"/>
      <c r="X746" s="34"/>
      <c r="Y746" s="308"/>
      <c r="Z746" s="34"/>
      <c r="AA746" s="34"/>
      <c r="AB746" s="34"/>
      <c r="AC746" s="34"/>
      <c r="AD746" s="34"/>
      <c r="AE746" s="34"/>
      <c r="AF746" s="308"/>
      <c r="AG746" s="34"/>
      <c r="AH746" s="34"/>
      <c r="AI746" s="34"/>
      <c r="AJ746" s="34"/>
      <c r="AK746" s="34"/>
      <c r="AL746" s="34"/>
      <c r="AM746" s="308"/>
      <c r="AN746" s="34"/>
      <c r="AO746" s="34"/>
      <c r="AP746" s="34"/>
      <c r="AQ746" s="34"/>
      <c r="AR746" s="282"/>
      <c r="AS746" s="651"/>
      <c r="AT746" s="262"/>
      <c r="AU746" s="44"/>
      <c r="AV746" s="44"/>
      <c r="AW746" s="44"/>
      <c r="AX746" s="44"/>
      <c r="AY746" s="296"/>
      <c r="BA746" s="262"/>
      <c r="BB746" s="34"/>
      <c r="BC746" s="34"/>
      <c r="BD746" s="34"/>
      <c r="BE746" s="34"/>
      <c r="BG746" s="658"/>
      <c r="BJ746" s="472"/>
      <c r="BK746" s="44"/>
      <c r="BL746" s="472"/>
      <c r="BM746" s="472"/>
      <c r="BN746" s="67"/>
      <c r="BP746" s="34"/>
      <c r="BV746" s="520"/>
      <c r="BW746" s="789"/>
      <c r="BX746" s="778"/>
      <c r="BY746" s="44"/>
      <c r="BZ746" s="44"/>
      <c r="CA746" s="44"/>
      <c r="CB746" s="44"/>
      <c r="CC746" s="44"/>
      <c r="CD746" s="814"/>
      <c r="CE746" s="34"/>
      <c r="CF746" s="34"/>
      <c r="CG746" s="34"/>
      <c r="CH746" s="34"/>
      <c r="CJ746" s="658"/>
      <c r="CK746" s="34"/>
      <c r="CL746" s="34"/>
      <c r="CM746" s="34"/>
      <c r="CN746" s="34"/>
      <c r="CO746" s="789"/>
      <c r="CP746" s="658"/>
      <c r="CV746" s="658"/>
      <c r="CX746" s="67"/>
      <c r="CY746" s="67"/>
      <c r="CZ746" s="67"/>
      <c r="DA746" s="67"/>
      <c r="DB746" s="67"/>
      <c r="DC746" s="658"/>
      <c r="DD746" s="67"/>
      <c r="DE746" s="67"/>
      <c r="DF746" s="67"/>
      <c r="DG746" s="67"/>
      <c r="DH746" s="67"/>
      <c r="DI746" s="658"/>
      <c r="DJ746" s="950"/>
      <c r="DK746" s="962"/>
      <c r="DL746" s="67"/>
    </row>
    <row r="747" spans="2:116" x14ac:dyDescent="0.25">
      <c r="B747" s="419"/>
      <c r="C747" s="11"/>
      <c r="D747" s="11"/>
      <c r="E747" s="102"/>
      <c r="F747" s="102"/>
      <c r="G747" s="419"/>
      <c r="H747" s="420"/>
      <c r="I747" s="420"/>
      <c r="J747" s="102"/>
      <c r="K747" s="350"/>
      <c r="L747" s="164"/>
      <c r="M747" s="419"/>
      <c r="N747" s="419"/>
      <c r="O747" s="419"/>
      <c r="S747" s="34"/>
      <c r="T747" s="34"/>
      <c r="U747" s="34"/>
      <c r="V747" s="34"/>
      <c r="W747" s="34"/>
      <c r="X747" s="34"/>
      <c r="Y747" s="308"/>
      <c r="Z747" s="34"/>
      <c r="AA747" s="34"/>
      <c r="AB747" s="34"/>
      <c r="AC747" s="34"/>
      <c r="AD747" s="34"/>
      <c r="AE747" s="34"/>
      <c r="AF747" s="308"/>
      <c r="AG747" s="34"/>
      <c r="AH747" s="34"/>
      <c r="AI747" s="34"/>
      <c r="AJ747" s="34"/>
      <c r="AK747" s="34"/>
      <c r="AL747" s="34"/>
      <c r="AM747" s="308"/>
      <c r="AN747" s="34"/>
      <c r="AO747" s="34"/>
      <c r="AP747" s="34"/>
      <c r="AQ747" s="34"/>
      <c r="AR747" s="282"/>
      <c r="AS747" s="651"/>
      <c r="AT747" s="262"/>
      <c r="AU747" s="44"/>
      <c r="AV747" s="44"/>
      <c r="AW747" s="44"/>
      <c r="AX747" s="44"/>
      <c r="AY747" s="296"/>
      <c r="BA747" s="262"/>
      <c r="BB747" s="34"/>
      <c r="BC747" s="34"/>
      <c r="BD747" s="34"/>
      <c r="BE747" s="34"/>
      <c r="BG747" s="658"/>
      <c r="BJ747" s="472"/>
      <c r="BK747" s="44"/>
      <c r="BL747" s="472"/>
      <c r="BM747" s="472"/>
      <c r="BN747" s="67"/>
      <c r="BP747" s="34"/>
      <c r="BV747" s="520"/>
      <c r="BW747" s="789"/>
      <c r="BX747" s="778"/>
      <c r="BY747" s="44"/>
      <c r="BZ747" s="44"/>
      <c r="CA747" s="44"/>
      <c r="CB747" s="44"/>
      <c r="CC747" s="44"/>
      <c r="CD747" s="814"/>
      <c r="CE747" s="34"/>
      <c r="CF747" s="34"/>
      <c r="CG747" s="34"/>
      <c r="CH747" s="34"/>
      <c r="CJ747" s="658"/>
      <c r="CK747" s="34"/>
      <c r="CL747" s="34"/>
      <c r="CM747" s="34"/>
      <c r="CN747" s="34"/>
      <c r="CO747" s="789"/>
      <c r="CP747" s="658"/>
      <c r="CV747" s="658"/>
      <c r="CX747" s="67"/>
      <c r="CY747" s="67"/>
      <c r="CZ747" s="67"/>
      <c r="DA747" s="67"/>
      <c r="DB747" s="67"/>
      <c r="DC747" s="658"/>
      <c r="DD747" s="67"/>
      <c r="DE747" s="67"/>
      <c r="DF747" s="67"/>
      <c r="DG747" s="67"/>
      <c r="DH747" s="67"/>
      <c r="DI747" s="658"/>
      <c r="DJ747" s="950"/>
      <c r="DK747" s="962"/>
      <c r="DL747" s="67"/>
    </row>
    <row r="748" spans="2:116" x14ac:dyDescent="0.25">
      <c r="B748" s="419"/>
      <c r="C748" s="11"/>
      <c r="D748" s="11"/>
      <c r="E748" s="102"/>
      <c r="F748" s="102"/>
      <c r="G748" s="419"/>
      <c r="H748" s="420"/>
      <c r="I748" s="420"/>
      <c r="J748" s="102"/>
      <c r="K748" s="350"/>
      <c r="L748" s="164"/>
      <c r="M748" s="419"/>
      <c r="N748" s="419"/>
      <c r="O748" s="419"/>
      <c r="S748" s="34"/>
      <c r="T748" s="34"/>
      <c r="U748" s="34"/>
      <c r="V748" s="34"/>
      <c r="W748" s="34"/>
      <c r="X748" s="34"/>
      <c r="Y748" s="308"/>
      <c r="Z748" s="34"/>
      <c r="AA748" s="34"/>
      <c r="AB748" s="34"/>
      <c r="AC748" s="34"/>
      <c r="AD748" s="34"/>
      <c r="AE748" s="34"/>
      <c r="AF748" s="308"/>
      <c r="AG748" s="34"/>
      <c r="AH748" s="34"/>
      <c r="AI748" s="34"/>
      <c r="AJ748" s="34"/>
      <c r="AK748" s="34"/>
      <c r="AL748" s="34"/>
      <c r="AM748" s="308"/>
      <c r="AN748" s="34"/>
      <c r="AO748" s="34"/>
      <c r="AP748" s="34"/>
      <c r="AQ748" s="34"/>
      <c r="AR748" s="282"/>
      <c r="AS748" s="651"/>
      <c r="AT748" s="262"/>
      <c r="AU748" s="44"/>
      <c r="AV748" s="44"/>
      <c r="AW748" s="44"/>
      <c r="AX748" s="44"/>
      <c r="AY748" s="296"/>
      <c r="BA748" s="262"/>
      <c r="BB748" s="34"/>
      <c r="BC748" s="34"/>
      <c r="BD748" s="34"/>
      <c r="BE748" s="34"/>
      <c r="BG748" s="658"/>
      <c r="BJ748" s="472"/>
      <c r="BK748" s="44"/>
      <c r="BL748" s="472"/>
      <c r="BM748" s="472"/>
      <c r="BN748" s="67"/>
      <c r="BP748" s="34"/>
      <c r="BV748" s="520"/>
      <c r="BW748" s="789"/>
      <c r="BX748" s="778"/>
      <c r="BY748" s="44"/>
      <c r="BZ748" s="44"/>
      <c r="CA748" s="44"/>
      <c r="CB748" s="44"/>
      <c r="CC748" s="44"/>
      <c r="CD748" s="814"/>
      <c r="CE748" s="34"/>
      <c r="CF748" s="34"/>
      <c r="CG748" s="34"/>
      <c r="CH748" s="34"/>
      <c r="CJ748" s="658"/>
      <c r="CK748" s="34"/>
      <c r="CL748" s="34"/>
      <c r="CM748" s="34"/>
      <c r="CN748" s="34"/>
      <c r="CO748" s="789"/>
      <c r="CP748" s="658"/>
      <c r="CV748" s="658"/>
      <c r="CX748" s="67"/>
      <c r="CY748" s="67"/>
      <c r="CZ748" s="67"/>
      <c r="DA748" s="67"/>
      <c r="DB748" s="67"/>
      <c r="DC748" s="658"/>
      <c r="DD748" s="67"/>
      <c r="DE748" s="67"/>
      <c r="DF748" s="67"/>
      <c r="DG748" s="67"/>
      <c r="DH748" s="67"/>
      <c r="DI748" s="658"/>
      <c r="DJ748" s="950"/>
      <c r="DK748" s="962"/>
      <c r="DL748" s="67"/>
    </row>
    <row r="749" spans="2:116" x14ac:dyDescent="0.25">
      <c r="B749" s="419"/>
      <c r="C749" s="11"/>
      <c r="D749" s="11"/>
      <c r="E749" s="102"/>
      <c r="F749" s="102"/>
      <c r="G749" s="419"/>
      <c r="H749" s="420"/>
      <c r="I749" s="420"/>
      <c r="J749" s="102"/>
      <c r="K749" s="350"/>
      <c r="L749" s="164"/>
      <c r="M749" s="419"/>
      <c r="N749" s="419"/>
      <c r="O749" s="419"/>
      <c r="S749" s="34"/>
      <c r="T749" s="34"/>
      <c r="U749" s="34"/>
      <c r="V749" s="34"/>
      <c r="W749" s="34"/>
      <c r="X749" s="34"/>
      <c r="Y749" s="308"/>
      <c r="Z749" s="34"/>
      <c r="AA749" s="34"/>
      <c r="AB749" s="34"/>
      <c r="AC749" s="34"/>
      <c r="AD749" s="34"/>
      <c r="AE749" s="34"/>
      <c r="AF749" s="308"/>
      <c r="AG749" s="34"/>
      <c r="AH749" s="34"/>
      <c r="AI749" s="34"/>
      <c r="AJ749" s="34"/>
      <c r="AK749" s="34"/>
      <c r="AL749" s="34"/>
      <c r="AM749" s="308"/>
      <c r="AN749" s="34"/>
      <c r="AO749" s="34"/>
      <c r="AP749" s="34"/>
      <c r="AQ749" s="34"/>
      <c r="AR749" s="282"/>
      <c r="AS749" s="651"/>
      <c r="AT749" s="262"/>
      <c r="AU749" s="44"/>
      <c r="AV749" s="44"/>
      <c r="AW749" s="44"/>
      <c r="AX749" s="44"/>
      <c r="AY749" s="296"/>
      <c r="BA749" s="262"/>
      <c r="BB749" s="34"/>
      <c r="BC749" s="34"/>
      <c r="BD749" s="34"/>
      <c r="BE749" s="34"/>
      <c r="BG749" s="658"/>
      <c r="BJ749" s="472"/>
      <c r="BK749" s="44"/>
      <c r="BL749" s="472"/>
      <c r="BM749" s="472"/>
      <c r="BN749" s="67"/>
      <c r="BP749" s="34"/>
      <c r="BV749" s="520"/>
      <c r="BW749" s="789"/>
      <c r="BX749" s="778"/>
      <c r="BY749" s="44"/>
      <c r="BZ749" s="44"/>
      <c r="CA749" s="44"/>
      <c r="CB749" s="44"/>
      <c r="CC749" s="44"/>
      <c r="CD749" s="814"/>
      <c r="CE749" s="34"/>
      <c r="CF749" s="34"/>
      <c r="CG749" s="34"/>
      <c r="CH749" s="34"/>
      <c r="CJ749" s="658"/>
      <c r="CK749" s="34"/>
      <c r="CL749" s="34"/>
      <c r="CM749" s="34"/>
      <c r="CN749" s="34"/>
      <c r="CO749" s="789"/>
      <c r="CP749" s="658"/>
      <c r="CV749" s="658"/>
      <c r="CX749" s="67"/>
      <c r="CY749" s="67"/>
      <c r="CZ749" s="67"/>
      <c r="DA749" s="67"/>
      <c r="DB749" s="67"/>
      <c r="DC749" s="658"/>
      <c r="DD749" s="67"/>
      <c r="DE749" s="67"/>
      <c r="DF749" s="67"/>
      <c r="DG749" s="67"/>
      <c r="DH749" s="67"/>
      <c r="DI749" s="658"/>
      <c r="DJ749" s="950"/>
      <c r="DK749" s="962"/>
      <c r="DL749" s="67"/>
    </row>
    <row r="750" spans="2:116" x14ac:dyDescent="0.25">
      <c r="B750" s="419"/>
      <c r="C750" s="11"/>
      <c r="D750" s="11"/>
      <c r="E750" s="102"/>
      <c r="F750" s="102"/>
      <c r="G750" s="419"/>
      <c r="H750" s="420"/>
      <c r="I750" s="420"/>
      <c r="J750" s="102"/>
      <c r="K750" s="350"/>
      <c r="L750" s="164"/>
      <c r="M750" s="419"/>
      <c r="N750" s="419"/>
      <c r="O750" s="419"/>
      <c r="S750" s="34"/>
      <c r="T750" s="34"/>
      <c r="U750" s="34"/>
      <c r="V750" s="34"/>
      <c r="W750" s="34"/>
      <c r="X750" s="34"/>
      <c r="Y750" s="308"/>
      <c r="Z750" s="34"/>
      <c r="AA750" s="34"/>
      <c r="AB750" s="34"/>
      <c r="AC750" s="34"/>
      <c r="AD750" s="34"/>
      <c r="AE750" s="34"/>
      <c r="AF750" s="308"/>
      <c r="AG750" s="34"/>
      <c r="AH750" s="34"/>
      <c r="AI750" s="34"/>
      <c r="AJ750" s="34"/>
      <c r="AK750" s="34"/>
      <c r="AL750" s="34"/>
      <c r="AM750" s="308"/>
      <c r="AN750" s="34"/>
      <c r="AO750" s="34"/>
      <c r="AP750" s="34"/>
      <c r="AQ750" s="34"/>
      <c r="AR750" s="282"/>
      <c r="AS750" s="651"/>
      <c r="AT750" s="262"/>
      <c r="AU750" s="44"/>
      <c r="AV750" s="44"/>
      <c r="AW750" s="44"/>
      <c r="AX750" s="44"/>
      <c r="AY750" s="296"/>
      <c r="BA750" s="262"/>
      <c r="BB750" s="34"/>
      <c r="BC750" s="34"/>
      <c r="BD750" s="34"/>
      <c r="BE750" s="34"/>
      <c r="BG750" s="658"/>
      <c r="BJ750" s="472"/>
      <c r="BK750" s="44"/>
      <c r="BL750" s="472"/>
      <c r="BM750" s="472"/>
      <c r="BN750" s="67"/>
      <c r="BP750" s="34"/>
      <c r="BV750" s="520"/>
      <c r="BW750" s="789"/>
      <c r="BX750" s="778"/>
      <c r="BY750" s="44"/>
      <c r="BZ750" s="44"/>
      <c r="CA750" s="44"/>
      <c r="CB750" s="44"/>
      <c r="CC750" s="44"/>
      <c r="CD750" s="814"/>
      <c r="CE750" s="34"/>
      <c r="CF750" s="34"/>
      <c r="CG750" s="34"/>
      <c r="CH750" s="34"/>
      <c r="CJ750" s="658"/>
      <c r="CK750" s="34"/>
      <c r="CL750" s="34"/>
      <c r="CM750" s="34"/>
      <c r="CN750" s="34"/>
      <c r="CO750" s="789"/>
      <c r="CP750" s="658"/>
      <c r="CV750" s="658"/>
      <c r="CX750" s="67"/>
      <c r="CY750" s="67"/>
      <c r="CZ750" s="67"/>
      <c r="DA750" s="67"/>
      <c r="DB750" s="67"/>
      <c r="DC750" s="658"/>
      <c r="DD750" s="67"/>
      <c r="DE750" s="67"/>
      <c r="DF750" s="67"/>
      <c r="DG750" s="67"/>
      <c r="DH750" s="67"/>
      <c r="DI750" s="658"/>
      <c r="DJ750" s="950"/>
      <c r="DK750" s="962"/>
      <c r="DL750" s="67"/>
    </row>
    <row r="751" spans="2:116" x14ac:dyDescent="0.25">
      <c r="B751" s="419"/>
      <c r="C751" s="11"/>
      <c r="D751" s="11"/>
      <c r="E751" s="102"/>
      <c r="F751" s="102"/>
      <c r="G751" s="419"/>
      <c r="H751" s="420"/>
      <c r="I751" s="420"/>
      <c r="J751" s="102"/>
      <c r="K751" s="350"/>
      <c r="L751" s="164"/>
      <c r="M751" s="419"/>
      <c r="N751" s="419"/>
      <c r="O751" s="419"/>
      <c r="S751" s="34"/>
      <c r="T751" s="34"/>
      <c r="U751" s="34"/>
      <c r="V751" s="34"/>
      <c r="W751" s="34"/>
      <c r="X751" s="34"/>
      <c r="Y751" s="308"/>
      <c r="Z751" s="34"/>
      <c r="AA751" s="34"/>
      <c r="AB751" s="34"/>
      <c r="AC751" s="34"/>
      <c r="AD751" s="34"/>
      <c r="AE751" s="34"/>
      <c r="AF751" s="308"/>
      <c r="AG751" s="34"/>
      <c r="AH751" s="34"/>
      <c r="AI751" s="34"/>
      <c r="AJ751" s="34"/>
      <c r="AK751" s="34"/>
      <c r="AL751" s="34"/>
      <c r="AM751" s="308"/>
      <c r="AN751" s="34"/>
      <c r="AO751" s="34"/>
      <c r="AP751" s="34"/>
      <c r="AQ751" s="34"/>
      <c r="AR751" s="282"/>
      <c r="AS751" s="651"/>
      <c r="AT751" s="262"/>
      <c r="AU751" s="44"/>
      <c r="AV751" s="44"/>
      <c r="AW751" s="44"/>
      <c r="AX751" s="44"/>
      <c r="AY751" s="296"/>
      <c r="BA751" s="262"/>
      <c r="BB751" s="34"/>
      <c r="BC751" s="34"/>
      <c r="BD751" s="34"/>
      <c r="BE751" s="34"/>
      <c r="BG751" s="658"/>
      <c r="BJ751" s="472"/>
      <c r="BK751" s="44"/>
      <c r="BL751" s="472"/>
      <c r="BM751" s="472"/>
      <c r="BN751" s="67"/>
      <c r="BP751" s="34"/>
      <c r="BV751" s="520"/>
      <c r="BW751" s="789"/>
      <c r="BX751" s="778"/>
      <c r="BY751" s="44"/>
      <c r="BZ751" s="44"/>
      <c r="CA751" s="44"/>
      <c r="CB751" s="44"/>
      <c r="CC751" s="44"/>
      <c r="CD751" s="814"/>
      <c r="CE751" s="34"/>
      <c r="CF751" s="34"/>
      <c r="CG751" s="34"/>
      <c r="CH751" s="34"/>
      <c r="CJ751" s="658"/>
      <c r="CK751" s="34"/>
      <c r="CL751" s="34"/>
      <c r="CM751" s="34"/>
      <c r="CN751" s="34"/>
      <c r="CO751" s="789"/>
      <c r="CP751" s="658"/>
      <c r="CV751" s="658"/>
      <c r="CX751" s="67"/>
      <c r="CY751" s="67"/>
      <c r="CZ751" s="67"/>
      <c r="DA751" s="67"/>
      <c r="DB751" s="67"/>
      <c r="DC751" s="658"/>
      <c r="DD751" s="67"/>
      <c r="DE751" s="67"/>
      <c r="DF751" s="67"/>
      <c r="DG751" s="67"/>
      <c r="DH751" s="67"/>
      <c r="DI751" s="658"/>
      <c r="DJ751" s="950"/>
      <c r="DK751" s="962"/>
      <c r="DL751" s="67"/>
    </row>
    <row r="752" spans="2:116" x14ac:dyDescent="0.25">
      <c r="B752" s="419"/>
      <c r="C752" s="11"/>
      <c r="D752" s="11"/>
      <c r="E752" s="102"/>
      <c r="F752" s="102"/>
      <c r="G752" s="419"/>
      <c r="H752" s="420"/>
      <c r="I752" s="420"/>
      <c r="J752" s="102"/>
      <c r="K752" s="350"/>
      <c r="L752" s="164"/>
      <c r="M752" s="419"/>
      <c r="N752" s="419"/>
      <c r="O752" s="419"/>
      <c r="S752" s="34"/>
      <c r="T752" s="34"/>
      <c r="U752" s="34"/>
      <c r="V752" s="34"/>
      <c r="W752" s="34"/>
      <c r="X752" s="34"/>
      <c r="Y752" s="308"/>
      <c r="Z752" s="34"/>
      <c r="AA752" s="34"/>
      <c r="AB752" s="34"/>
      <c r="AC752" s="34"/>
      <c r="AD752" s="34"/>
      <c r="AE752" s="34"/>
      <c r="AF752" s="308"/>
      <c r="AG752" s="34"/>
      <c r="AH752" s="34"/>
      <c r="AI752" s="34"/>
      <c r="AJ752" s="34"/>
      <c r="AK752" s="34"/>
      <c r="AL752" s="34"/>
      <c r="AM752" s="308"/>
      <c r="AN752" s="34"/>
      <c r="AO752" s="34"/>
      <c r="AP752" s="34"/>
      <c r="AQ752" s="34"/>
      <c r="AR752" s="282"/>
      <c r="AS752" s="651"/>
      <c r="AT752" s="262"/>
      <c r="AU752" s="44"/>
      <c r="AV752" s="44"/>
      <c r="AW752" s="44"/>
      <c r="AX752" s="44"/>
      <c r="AY752" s="296"/>
      <c r="BA752" s="262"/>
      <c r="BB752" s="34"/>
      <c r="BC752" s="34"/>
      <c r="BD752" s="34"/>
      <c r="BE752" s="34"/>
      <c r="BG752" s="658"/>
      <c r="BJ752" s="472"/>
      <c r="BK752" s="44"/>
      <c r="BL752" s="472"/>
      <c r="BM752" s="472"/>
      <c r="BN752" s="67"/>
      <c r="BP752" s="34"/>
      <c r="BV752" s="520"/>
      <c r="BW752" s="789"/>
      <c r="BX752" s="778"/>
      <c r="BY752" s="44"/>
      <c r="BZ752" s="44"/>
      <c r="CA752" s="44"/>
      <c r="CB752" s="44"/>
      <c r="CC752" s="44"/>
      <c r="CD752" s="814"/>
      <c r="CE752" s="34"/>
      <c r="CF752" s="34"/>
      <c r="CG752" s="34"/>
      <c r="CH752" s="34"/>
      <c r="CJ752" s="658"/>
      <c r="CK752" s="34"/>
      <c r="CL752" s="34"/>
      <c r="CM752" s="34"/>
      <c r="CN752" s="34"/>
      <c r="CO752" s="789"/>
      <c r="CP752" s="658"/>
      <c r="CV752" s="658"/>
      <c r="CX752" s="67"/>
      <c r="CY752" s="67"/>
      <c r="CZ752" s="67"/>
      <c r="DA752" s="67"/>
      <c r="DB752" s="67"/>
      <c r="DC752" s="658"/>
      <c r="DD752" s="67"/>
      <c r="DE752" s="67"/>
      <c r="DF752" s="67"/>
      <c r="DG752" s="67"/>
      <c r="DH752" s="67"/>
      <c r="DI752" s="658"/>
      <c r="DJ752" s="950"/>
      <c r="DK752" s="962"/>
      <c r="DL752" s="67"/>
    </row>
    <row r="753" spans="2:116" x14ac:dyDescent="0.25">
      <c r="B753" s="419"/>
      <c r="C753" s="11"/>
      <c r="D753" s="11"/>
      <c r="E753" s="102"/>
      <c r="F753" s="102"/>
      <c r="G753" s="419"/>
      <c r="H753" s="420"/>
      <c r="I753" s="420"/>
      <c r="J753" s="102"/>
      <c r="K753" s="350"/>
      <c r="L753" s="164"/>
      <c r="M753" s="419"/>
      <c r="N753" s="419"/>
      <c r="O753" s="419"/>
      <c r="S753" s="34"/>
      <c r="T753" s="34"/>
      <c r="U753" s="34"/>
      <c r="V753" s="34"/>
      <c r="W753" s="34"/>
      <c r="X753" s="34"/>
      <c r="Y753" s="308"/>
      <c r="Z753" s="34"/>
      <c r="AA753" s="34"/>
      <c r="AB753" s="34"/>
      <c r="AC753" s="34"/>
      <c r="AD753" s="34"/>
      <c r="AE753" s="34"/>
      <c r="AF753" s="308"/>
      <c r="AG753" s="34"/>
      <c r="AH753" s="34"/>
      <c r="AI753" s="34"/>
      <c r="AJ753" s="34"/>
      <c r="AK753" s="34"/>
      <c r="AL753" s="34"/>
      <c r="AM753" s="308"/>
      <c r="AN753" s="34"/>
      <c r="AO753" s="34"/>
      <c r="AP753" s="34"/>
      <c r="AQ753" s="34"/>
      <c r="AR753" s="282"/>
      <c r="AS753" s="651"/>
      <c r="AT753" s="262"/>
      <c r="AU753" s="44"/>
      <c r="AV753" s="44"/>
      <c r="AW753" s="44"/>
      <c r="AX753" s="44"/>
      <c r="AY753" s="296"/>
      <c r="BA753" s="262"/>
      <c r="BB753" s="34"/>
      <c r="BC753" s="34"/>
      <c r="BD753" s="34"/>
      <c r="BE753" s="34"/>
      <c r="BG753" s="658"/>
      <c r="BJ753" s="472"/>
      <c r="BK753" s="44"/>
      <c r="BL753" s="472"/>
      <c r="BM753" s="472"/>
      <c r="BN753" s="67"/>
      <c r="BP753" s="34"/>
      <c r="BV753" s="520"/>
      <c r="BW753" s="789"/>
      <c r="BX753" s="778"/>
      <c r="BY753" s="44"/>
      <c r="BZ753" s="44"/>
      <c r="CA753" s="44"/>
      <c r="CB753" s="44"/>
      <c r="CC753" s="44"/>
      <c r="CD753" s="814"/>
      <c r="CE753" s="34"/>
      <c r="CF753" s="34"/>
      <c r="CG753" s="34"/>
      <c r="CH753" s="34"/>
      <c r="CJ753" s="658"/>
      <c r="CK753" s="34"/>
      <c r="CL753" s="34"/>
      <c r="CM753" s="34"/>
      <c r="CN753" s="34"/>
      <c r="CO753" s="789"/>
      <c r="CP753" s="658"/>
      <c r="CV753" s="658"/>
      <c r="CX753" s="67"/>
      <c r="CY753" s="67"/>
      <c r="CZ753" s="67"/>
      <c r="DA753" s="67"/>
      <c r="DB753" s="67"/>
      <c r="DC753" s="658"/>
      <c r="DD753" s="67"/>
      <c r="DE753" s="67"/>
      <c r="DF753" s="67"/>
      <c r="DG753" s="67"/>
      <c r="DH753" s="67"/>
      <c r="DI753" s="658"/>
      <c r="DJ753" s="950"/>
      <c r="DK753" s="962"/>
      <c r="DL753" s="67"/>
    </row>
    <row r="754" spans="2:116" x14ac:dyDescent="0.25">
      <c r="B754" s="419"/>
      <c r="C754" s="11"/>
      <c r="D754" s="11"/>
      <c r="E754" s="102"/>
      <c r="F754" s="102"/>
      <c r="G754" s="419"/>
      <c r="H754" s="420"/>
      <c r="I754" s="420"/>
      <c r="J754" s="102"/>
      <c r="K754" s="350"/>
      <c r="L754" s="164"/>
      <c r="M754" s="419"/>
      <c r="N754" s="419"/>
      <c r="O754" s="419"/>
      <c r="S754" s="34"/>
      <c r="T754" s="34"/>
      <c r="U754" s="34"/>
      <c r="V754" s="34"/>
      <c r="W754" s="34"/>
      <c r="X754" s="34"/>
      <c r="Y754" s="308"/>
      <c r="Z754" s="34"/>
      <c r="AA754" s="34"/>
      <c r="AB754" s="34"/>
      <c r="AC754" s="34"/>
      <c r="AD754" s="34"/>
      <c r="AE754" s="34"/>
      <c r="AF754" s="308"/>
      <c r="AG754" s="34"/>
      <c r="AH754" s="34"/>
      <c r="AI754" s="34"/>
      <c r="AJ754" s="34"/>
      <c r="AK754" s="34"/>
      <c r="AL754" s="34"/>
      <c r="AM754" s="308"/>
      <c r="AN754" s="34"/>
      <c r="AO754" s="34"/>
      <c r="AP754" s="34"/>
      <c r="AQ754" s="34"/>
      <c r="AR754" s="282"/>
      <c r="AS754" s="651"/>
      <c r="AT754" s="262"/>
      <c r="AU754" s="44"/>
      <c r="AV754" s="44"/>
      <c r="AW754" s="44"/>
      <c r="AX754" s="44"/>
      <c r="AY754" s="296"/>
      <c r="BA754" s="262"/>
      <c r="BB754" s="34"/>
      <c r="BC754" s="34"/>
      <c r="BD754" s="34"/>
      <c r="BE754" s="34"/>
      <c r="BG754" s="658"/>
      <c r="BJ754" s="472"/>
      <c r="BK754" s="44"/>
      <c r="BL754" s="472"/>
      <c r="BM754" s="472"/>
      <c r="BN754" s="67"/>
      <c r="BP754" s="34"/>
      <c r="BV754" s="520"/>
      <c r="BW754" s="789"/>
      <c r="BX754" s="778"/>
      <c r="BY754" s="44"/>
      <c r="BZ754" s="44"/>
      <c r="CA754" s="44"/>
      <c r="CB754" s="44"/>
      <c r="CC754" s="44"/>
      <c r="CD754" s="814"/>
      <c r="CE754" s="34"/>
      <c r="CF754" s="34"/>
      <c r="CG754" s="34"/>
      <c r="CH754" s="34"/>
      <c r="CJ754" s="658"/>
      <c r="CK754" s="34"/>
      <c r="CL754" s="34"/>
      <c r="CM754" s="34"/>
      <c r="CN754" s="34"/>
      <c r="CO754" s="789"/>
      <c r="CP754" s="658"/>
      <c r="CV754" s="658"/>
      <c r="CX754" s="67"/>
      <c r="CY754" s="67"/>
      <c r="CZ754" s="67"/>
      <c r="DA754" s="67"/>
      <c r="DB754" s="67"/>
      <c r="DC754" s="658"/>
      <c r="DD754" s="67"/>
      <c r="DE754" s="67"/>
      <c r="DF754" s="67"/>
      <c r="DG754" s="67"/>
      <c r="DH754" s="67"/>
      <c r="DI754" s="658"/>
      <c r="DJ754" s="950"/>
      <c r="DK754" s="962"/>
      <c r="DL754" s="67"/>
    </row>
  </sheetData>
  <mergeCells count="1">
    <mergeCell ref="AT2:AU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2F0C6-D71A-4558-B722-9D834A578385}">
  <dimension ref="A1:DY67"/>
  <sheetViews>
    <sheetView tabSelected="1" topLeftCell="P1" zoomScale="80" zoomScaleNormal="80" workbookViewId="0">
      <pane xSplit="4" ySplit="8" topLeftCell="T9" activePane="bottomRight" state="frozen"/>
      <selection activeCell="P1" sqref="P1"/>
      <selection pane="topRight" activeCell="T1" sqref="T1"/>
      <selection pane="bottomLeft" activeCell="P9" sqref="P9"/>
      <selection pane="bottomRight" activeCell="Y25" sqref="Y25"/>
    </sheetView>
  </sheetViews>
  <sheetFormatPr defaultRowHeight="15.75" x14ac:dyDescent="0.25"/>
  <cols>
    <col min="1" max="1" width="9.140625" style="522" hidden="1" customWidth="1"/>
    <col min="2" max="2" width="15.28515625" style="13" hidden="1" customWidth="1"/>
    <col min="3" max="4" width="9.140625" style="132" hidden="1" customWidth="1"/>
    <col min="5" max="5" width="15" style="522" hidden="1" customWidth="1"/>
    <col min="6" max="6" width="11" style="522" hidden="1" customWidth="1"/>
    <col min="7" max="7" width="19.85546875" style="13" hidden="1" customWidth="1"/>
    <col min="8" max="8" width="21.28515625" style="6" hidden="1" customWidth="1"/>
    <col min="9" max="9" width="7" style="6" hidden="1" customWidth="1"/>
    <col min="10" max="10" width="9.5703125" style="522" hidden="1" customWidth="1"/>
    <col min="11" max="11" width="25.28515625" style="351" hidden="1" customWidth="1"/>
    <col min="12" max="12" width="17.28515625" style="528" hidden="1" customWidth="1"/>
    <col min="13" max="13" width="9.140625" style="13" hidden="1" customWidth="1"/>
    <col min="14" max="14" width="7.7109375" style="13" hidden="1" customWidth="1"/>
    <col min="15" max="15" width="11.28515625" style="13" hidden="1" customWidth="1"/>
    <col min="16" max="16" width="17.7109375" style="419" customWidth="1"/>
    <col min="17" max="17" width="12" style="419" customWidth="1"/>
    <col min="18" max="18" width="17.85546875" style="102" customWidth="1"/>
    <col min="19" max="19" width="12.85546875" style="522" customWidth="1"/>
    <col min="20" max="20" width="10.42578125" style="29" customWidth="1"/>
    <col min="21" max="23" width="9.140625" style="464"/>
    <col min="24" max="24" width="9.140625" style="237"/>
    <col min="25" max="25" width="9.85546875" style="521" customWidth="1"/>
    <col min="26" max="26" width="11" style="522" customWidth="1"/>
    <col min="27" max="27" width="12.85546875" style="716" customWidth="1"/>
    <col min="28" max="28" width="10.5703125" style="716" customWidth="1"/>
    <col min="29" max="30" width="10.5703125" style="752" customWidth="1"/>
    <col min="31" max="31" width="12.5703125" style="237" customWidth="1"/>
    <col min="32" max="32" width="10.28515625" style="338" customWidth="1"/>
    <col min="33" max="33" width="10.5703125" style="522" customWidth="1"/>
    <col min="34" max="34" width="9.85546875" style="522" customWidth="1"/>
    <col min="35" max="35" width="8.28515625" style="522" customWidth="1"/>
    <col min="36" max="37" width="9.140625" style="522"/>
    <col min="38" max="38" width="9.7109375" style="518" customWidth="1"/>
    <col min="39" max="39" width="11" style="522" customWidth="1"/>
    <col min="40" max="43" width="9.140625" style="522"/>
    <col min="44" max="44" width="9.7109375" style="522" customWidth="1"/>
    <col min="45" max="45" width="9.7109375" style="518" customWidth="1"/>
    <col min="46" max="47" width="10.7109375" style="522" customWidth="1"/>
    <col min="48" max="49" width="9.7109375" style="522" customWidth="1"/>
    <col min="50" max="50" width="9.140625" style="522"/>
    <col min="51" max="51" width="10" style="522" customWidth="1"/>
    <col min="52" max="52" width="9.7109375" style="518" customWidth="1"/>
    <col min="53" max="53" width="9.42578125" style="29" customWidth="1"/>
    <col min="54" max="54" width="9" style="29" customWidth="1"/>
    <col min="55" max="55" width="9.28515625" style="29" customWidth="1"/>
    <col min="56" max="56" width="13" style="29" customWidth="1"/>
    <col min="57" max="57" width="9.140625" style="412"/>
    <col min="58" max="58" width="15.5703125" style="548" customWidth="1"/>
    <col min="59" max="59" width="12.42578125" style="17" customWidth="1"/>
    <col min="60" max="60" width="11.5703125" style="12" customWidth="1"/>
    <col min="61" max="61" width="10" style="12" customWidth="1"/>
    <col min="62" max="62" width="11" style="12" customWidth="1"/>
    <col min="63" max="63" width="9.140625" style="12"/>
    <col min="64" max="64" width="10.7109375" style="42" customWidth="1"/>
    <col min="65" max="65" width="9.140625" style="520"/>
    <col min="66" max="66" width="11.140625" style="17" customWidth="1"/>
    <col min="67" max="70" width="9.140625" style="522"/>
    <col min="71" max="71" width="12.5703125" style="237" customWidth="1"/>
    <col min="72" max="72" width="12.5703125" style="521" customWidth="1"/>
    <col min="73" max="73" width="9.140625" style="726"/>
    <col min="74" max="74" width="12.5703125" style="67" customWidth="1"/>
    <col min="75" max="75" width="10.85546875" style="473" customWidth="1"/>
    <col min="76" max="76" width="10.7109375" style="12" customWidth="1"/>
    <col min="77" max="78" width="10.7109375" style="473" customWidth="1"/>
    <col min="79" max="79" width="12.5703125" style="13" customWidth="1"/>
    <col min="80" max="80" width="12.42578125" style="520" customWidth="1"/>
    <col min="81" max="81" width="11" style="522" customWidth="1"/>
    <col min="82" max="82" width="12.85546875" style="716" customWidth="1"/>
    <col min="83" max="83" width="10.5703125" style="716" customWidth="1"/>
    <col min="84" max="85" width="10.5703125" style="752" customWidth="1"/>
    <col min="86" max="86" width="12.5703125" style="237" customWidth="1"/>
    <col min="87" max="87" width="10.28515625" style="338" customWidth="1"/>
    <col min="88" max="88" width="10" style="14" customWidth="1"/>
    <col min="89" max="89" width="10" style="781" customWidth="1"/>
    <col min="90" max="90" width="11.140625" style="12" customWidth="1"/>
    <col min="91" max="94" width="9.140625" style="12"/>
    <col min="95" max="95" width="10.7109375" style="815" customWidth="1"/>
    <col min="96" max="96" width="10.28515625" style="522" customWidth="1"/>
    <col min="97" max="99" width="11.42578125" style="522" customWidth="1"/>
    <col min="100" max="100" width="11.42578125" style="237" customWidth="1"/>
    <col min="101" max="101" width="11.42578125" style="521" customWidth="1"/>
    <col min="102" max="102" width="12.7109375" style="522" customWidth="1"/>
    <col min="103" max="103" width="11.85546875" style="522" customWidth="1"/>
    <col min="104" max="105" width="14.85546875" style="522" customWidth="1"/>
    <col min="106" max="106" width="14.85546875" style="14" customWidth="1"/>
    <col min="107" max="107" width="14.85546875" style="521" customWidth="1"/>
    <col min="108" max="108" width="10.42578125" style="29" customWidth="1"/>
    <col min="109" max="111" width="9.140625" style="464"/>
    <col min="112" max="112" width="9.140625" style="237"/>
    <col min="113" max="113" width="9.85546875" style="521" customWidth="1"/>
    <col min="114" max="114" width="9.5703125" style="336" customWidth="1"/>
    <col min="115" max="115" width="10" style="13" customWidth="1"/>
    <col min="116" max="119" width="9.140625" style="13"/>
    <col min="120" max="120" width="10.42578125" style="521" customWidth="1"/>
    <col min="121" max="121" width="11.28515625" style="13" customWidth="1"/>
    <col min="122" max="125" width="9.140625" style="13"/>
    <col min="126" max="126" width="10.42578125" style="521" customWidth="1"/>
    <col min="127" max="127" width="9.140625" style="10"/>
    <col min="128" max="128" width="11.7109375" style="549" customWidth="1"/>
    <col min="129" max="129" width="30.5703125" style="13" customWidth="1"/>
    <col min="130" max="16384" width="9.140625" style="522"/>
  </cols>
  <sheetData>
    <row r="1" spans="1:129" ht="18.75" x14ac:dyDescent="0.3">
      <c r="A1" s="515" t="s">
        <v>3023</v>
      </c>
      <c r="B1" s="132"/>
      <c r="D1" s="515"/>
      <c r="E1" s="515"/>
      <c r="F1" s="515"/>
      <c r="G1" s="515"/>
      <c r="H1" s="515"/>
      <c r="I1" s="13"/>
      <c r="J1" s="516"/>
      <c r="K1" s="517"/>
      <c r="L1" s="13"/>
      <c r="R1" s="419"/>
      <c r="S1" s="419"/>
      <c r="T1" s="464"/>
      <c r="Z1" s="13"/>
      <c r="AC1" s="715"/>
      <c r="AD1" s="715"/>
      <c r="AF1" s="520"/>
      <c r="AG1" s="419"/>
      <c r="AH1" s="419"/>
      <c r="AI1" s="419"/>
      <c r="AJ1" s="419"/>
      <c r="AK1" s="419"/>
      <c r="AL1" s="310"/>
      <c r="AM1" s="419"/>
      <c r="AN1" s="419"/>
      <c r="AO1" s="419"/>
      <c r="AP1" s="419"/>
      <c r="AQ1" s="419"/>
      <c r="AR1" s="419"/>
      <c r="AS1" s="310"/>
      <c r="AT1" s="13"/>
      <c r="AU1" s="13"/>
      <c r="AV1" s="13"/>
      <c r="AW1" s="13"/>
      <c r="AX1" s="13"/>
      <c r="AY1" s="13"/>
      <c r="BA1" s="464"/>
      <c r="BB1" s="464"/>
      <c r="BC1" s="464"/>
      <c r="BD1" s="464"/>
      <c r="BE1" s="330"/>
      <c r="BF1" s="519"/>
      <c r="BG1" s="15"/>
      <c r="BH1" s="19"/>
      <c r="BI1" s="19"/>
      <c r="BJ1" s="19"/>
      <c r="BK1" s="19"/>
      <c r="BL1" s="41"/>
      <c r="BN1" s="15"/>
      <c r="BO1" s="13"/>
      <c r="BP1" s="13"/>
      <c r="BQ1" s="13"/>
      <c r="BR1" s="13"/>
      <c r="BW1" s="25"/>
      <c r="BX1" s="19"/>
      <c r="BY1" s="25"/>
      <c r="BZ1" s="25"/>
      <c r="CA1" s="19"/>
      <c r="CC1" s="13"/>
      <c r="CF1" s="715"/>
      <c r="CG1" s="715"/>
      <c r="CI1" s="520"/>
      <c r="CJ1" s="3"/>
      <c r="CK1" s="504"/>
      <c r="CL1" s="19"/>
      <c r="CM1" s="19"/>
      <c r="CN1" s="19"/>
      <c r="CO1" s="19"/>
      <c r="CP1" s="19"/>
      <c r="CQ1" s="804"/>
      <c r="CR1" s="13"/>
      <c r="CS1" s="13"/>
      <c r="CT1" s="13"/>
      <c r="CU1" s="13"/>
      <c r="CX1" s="35"/>
      <c r="CY1" s="13"/>
      <c r="CZ1" s="13"/>
      <c r="DA1" s="13"/>
      <c r="DB1" s="3"/>
      <c r="DD1" s="464"/>
      <c r="DK1" s="35"/>
    </row>
    <row r="2" spans="1:129" ht="26.25" customHeight="1" x14ac:dyDescent="0.25">
      <c r="A2" s="19"/>
      <c r="B2" s="132"/>
      <c r="D2" s="27"/>
      <c r="E2" s="27"/>
      <c r="F2" s="13"/>
      <c r="G2" s="6"/>
      <c r="I2" s="13"/>
      <c r="J2" s="516"/>
      <c r="K2" s="523"/>
      <c r="L2" s="13"/>
      <c r="T2" s="1007" t="s">
        <v>3154</v>
      </c>
      <c r="U2" s="1007"/>
      <c r="V2" s="1007"/>
      <c r="W2" s="1007"/>
      <c r="X2" s="1007"/>
      <c r="Y2" s="1007"/>
      <c r="Z2" s="1007"/>
      <c r="AA2" s="1007"/>
      <c r="AB2" s="1007"/>
      <c r="AC2" s="1007"/>
      <c r="AD2" s="1007"/>
      <c r="AE2" s="1007"/>
      <c r="AF2" s="1008"/>
      <c r="AH2" s="13"/>
      <c r="AI2" s="13"/>
      <c r="AJ2" s="524"/>
      <c r="AK2" s="13"/>
      <c r="AM2" s="13"/>
      <c r="AN2" s="13"/>
      <c r="AO2" s="13"/>
      <c r="AP2" s="13"/>
      <c r="AQ2" s="13"/>
      <c r="AR2" s="13"/>
      <c r="AT2" s="13"/>
      <c r="AU2" s="13"/>
      <c r="AV2" s="13"/>
      <c r="AW2" s="13"/>
      <c r="AX2" s="13"/>
      <c r="AY2" s="13"/>
      <c r="BA2" s="464"/>
      <c r="BB2" s="464"/>
      <c r="BC2" s="464"/>
      <c r="BD2" s="464"/>
      <c r="BF2" s="519"/>
      <c r="BG2" s="1005" t="s">
        <v>179</v>
      </c>
      <c r="BH2" s="1006"/>
      <c r="BI2" s="19"/>
      <c r="BJ2" s="19"/>
      <c r="BK2" s="19"/>
      <c r="BL2" s="41"/>
      <c r="BN2" s="15"/>
      <c r="BO2" s="13"/>
      <c r="BP2" s="13"/>
      <c r="BQ2" s="13"/>
      <c r="BR2" s="13"/>
      <c r="BV2" s="525"/>
      <c r="BW2" s="526"/>
      <c r="BX2" s="527"/>
      <c r="BY2" s="526"/>
      <c r="BZ2" s="526"/>
      <c r="CA2" s="527"/>
      <c r="CC2" s="13"/>
      <c r="CF2" s="715"/>
      <c r="CG2" s="715"/>
      <c r="CI2" s="520"/>
      <c r="CJ2" s="3"/>
      <c r="CK2" s="504"/>
      <c r="CL2" s="19"/>
      <c r="CM2" s="19"/>
      <c r="CN2" s="19"/>
      <c r="CO2" s="19"/>
      <c r="CP2" s="19"/>
      <c r="CQ2" s="804"/>
      <c r="CR2" s="13"/>
      <c r="CS2" s="13"/>
      <c r="CT2" s="13"/>
      <c r="CU2" s="13"/>
      <c r="CX2" s="35"/>
      <c r="CY2" s="13"/>
      <c r="CZ2" s="13"/>
      <c r="DA2" s="13"/>
      <c r="DB2" s="3"/>
      <c r="DD2" s="464"/>
    </row>
    <row r="3" spans="1:129" ht="26.25" customHeight="1" x14ac:dyDescent="0.25">
      <c r="A3" s="419"/>
      <c r="B3" s="419"/>
      <c r="C3" s="419"/>
      <c r="D3" s="419"/>
      <c r="E3" s="419"/>
      <c r="F3" s="419"/>
      <c r="G3" s="419"/>
      <c r="H3" s="419"/>
      <c r="I3" s="419"/>
      <c r="J3" s="419"/>
      <c r="K3" s="419"/>
      <c r="L3" s="419"/>
      <c r="M3" s="419"/>
      <c r="N3" s="419"/>
      <c r="O3" s="419"/>
      <c r="T3" s="464"/>
      <c r="Z3" s="13"/>
      <c r="AC3" s="715"/>
      <c r="AD3" s="715"/>
      <c r="AF3" s="520"/>
      <c r="AH3" s="13"/>
      <c r="AI3" s="13"/>
      <c r="AJ3" s="524"/>
      <c r="AK3" s="13"/>
      <c r="AM3" s="13"/>
      <c r="AN3" s="13"/>
      <c r="AO3" s="13"/>
      <c r="AP3" s="13"/>
      <c r="AQ3" s="13"/>
      <c r="AR3" s="13"/>
      <c r="AT3" s="13"/>
      <c r="AU3" s="13"/>
      <c r="AV3" s="13"/>
      <c r="AW3" s="13"/>
      <c r="AX3" s="13"/>
      <c r="AY3" s="13"/>
      <c r="BA3" s="464"/>
      <c r="BB3" s="464"/>
      <c r="BC3" s="464"/>
      <c r="BD3" s="464"/>
      <c r="BF3" s="519"/>
      <c r="BG3" s="15"/>
      <c r="BH3" s="15"/>
      <c r="BI3" s="19"/>
      <c r="BJ3" s="19"/>
      <c r="BK3" s="19"/>
      <c r="BL3" s="41"/>
      <c r="BN3" s="525"/>
      <c r="BO3" s="13"/>
      <c r="BP3" s="13"/>
      <c r="BQ3" s="13"/>
      <c r="BR3" s="13"/>
      <c r="BV3" s="525"/>
      <c r="BW3" s="526"/>
      <c r="BX3" s="527"/>
      <c r="BY3" s="526"/>
      <c r="BZ3" s="526"/>
      <c r="CA3" s="527"/>
      <c r="CC3" s="13"/>
      <c r="CF3" s="715"/>
      <c r="CG3" s="715"/>
      <c r="CI3" s="520"/>
      <c r="CJ3" s="3"/>
      <c r="CK3" s="504"/>
      <c r="CL3" s="19"/>
      <c r="CM3" s="19"/>
      <c r="CN3" s="19"/>
      <c r="CO3" s="19"/>
      <c r="CP3" s="19"/>
      <c r="CQ3" s="804"/>
      <c r="CR3" s="13"/>
      <c r="CS3" s="13"/>
      <c r="CT3" s="13"/>
      <c r="CU3" s="13"/>
      <c r="CX3" s="35"/>
      <c r="CY3" s="13"/>
      <c r="CZ3" s="13"/>
      <c r="DA3" s="13"/>
      <c r="DB3" s="3"/>
      <c r="DD3" s="464"/>
    </row>
    <row r="4" spans="1:129" ht="24.75" customHeight="1" x14ac:dyDescent="0.25">
      <c r="C4" s="217" t="s">
        <v>1007</v>
      </c>
      <c r="D4" s="217" t="s">
        <v>1007</v>
      </c>
      <c r="E4" s="217" t="s">
        <v>1007</v>
      </c>
      <c r="F4" s="217" t="s">
        <v>1007</v>
      </c>
      <c r="G4" s="217" t="s">
        <v>1007</v>
      </c>
      <c r="H4" s="217" t="s">
        <v>1007</v>
      </c>
      <c r="I4" s="217" t="s">
        <v>1007</v>
      </c>
      <c r="T4" s="872" t="s">
        <v>516</v>
      </c>
      <c r="U4" s="872" t="s">
        <v>516</v>
      </c>
      <c r="V4" s="872" t="s">
        <v>516</v>
      </c>
      <c r="W4" s="872" t="s">
        <v>516</v>
      </c>
      <c r="X4" s="872" t="s">
        <v>516</v>
      </c>
      <c r="Y4" s="875" t="s">
        <v>516</v>
      </c>
      <c r="Z4" s="484" t="s">
        <v>517</v>
      </c>
      <c r="AA4" s="802" t="s">
        <v>517</v>
      </c>
      <c r="AB4" s="802" t="s">
        <v>517</v>
      </c>
      <c r="AC4" s="802" t="s">
        <v>517</v>
      </c>
      <c r="AD4" s="802" t="s">
        <v>517</v>
      </c>
      <c r="AE4" s="484" t="s">
        <v>517</v>
      </c>
      <c r="AF4" s="803" t="s">
        <v>517</v>
      </c>
      <c r="AH4" s="13"/>
      <c r="AI4" s="13"/>
      <c r="AJ4" s="524"/>
      <c r="AK4" s="13"/>
      <c r="AL4" s="529" t="s">
        <v>2001</v>
      </c>
      <c r="AM4" s="13"/>
      <c r="AN4" s="13"/>
      <c r="AO4" s="13"/>
      <c r="AP4" s="13"/>
      <c r="AQ4" s="13"/>
      <c r="AR4" s="13"/>
      <c r="AS4" s="529" t="s">
        <v>2001</v>
      </c>
      <c r="AT4" s="13"/>
      <c r="AU4" s="13"/>
      <c r="AV4" s="13"/>
      <c r="AW4" s="13"/>
      <c r="AX4" s="13"/>
      <c r="AY4" s="13"/>
      <c r="AZ4" s="529" t="s">
        <v>2001</v>
      </c>
      <c r="BA4" s="464"/>
      <c r="BB4" s="464"/>
      <c r="BC4" s="464"/>
      <c r="BD4" s="464"/>
      <c r="BE4" s="530" t="s">
        <v>2003</v>
      </c>
      <c r="BF4" s="519"/>
      <c r="BG4" s="988" t="s">
        <v>517</v>
      </c>
      <c r="BH4" s="988" t="s">
        <v>517</v>
      </c>
      <c r="BI4" s="988" t="s">
        <v>517</v>
      </c>
      <c r="BJ4" s="988" t="s">
        <v>517</v>
      </c>
      <c r="BK4" s="988" t="s">
        <v>517</v>
      </c>
      <c r="BL4" s="988" t="s">
        <v>517</v>
      </c>
      <c r="BM4" s="989" t="s">
        <v>517</v>
      </c>
      <c r="BN4" s="988" t="s">
        <v>517</v>
      </c>
      <c r="BO4" s="988" t="s">
        <v>517</v>
      </c>
      <c r="BP4" s="988" t="s">
        <v>517</v>
      </c>
      <c r="BQ4" s="988" t="s">
        <v>517</v>
      </c>
      <c r="BR4" s="988" t="s">
        <v>517</v>
      </c>
      <c r="BS4" s="990" t="s">
        <v>517</v>
      </c>
      <c r="BT4" s="991" t="s">
        <v>517</v>
      </c>
      <c r="BU4" s="992" t="s">
        <v>517</v>
      </c>
      <c r="BV4" s="484" t="s">
        <v>517</v>
      </c>
      <c r="BW4" s="467" t="s">
        <v>517</v>
      </c>
      <c r="BX4" s="16" t="s">
        <v>517</v>
      </c>
      <c r="BY4" s="467" t="s">
        <v>517</v>
      </c>
      <c r="BZ4" s="467" t="s">
        <v>517</v>
      </c>
      <c r="CA4" s="325" t="s">
        <v>517</v>
      </c>
      <c r="CB4" s="325" t="s">
        <v>517</v>
      </c>
      <c r="CC4" s="484" t="s">
        <v>517</v>
      </c>
      <c r="CD4" s="802" t="s">
        <v>517</v>
      </c>
      <c r="CE4" s="802" t="s">
        <v>517</v>
      </c>
      <c r="CF4" s="802" t="s">
        <v>517</v>
      </c>
      <c r="CG4" s="802" t="s">
        <v>517</v>
      </c>
      <c r="CH4" s="484" t="s">
        <v>517</v>
      </c>
      <c r="CI4" s="803" t="s">
        <v>517</v>
      </c>
      <c r="CJ4" s="16" t="s">
        <v>517</v>
      </c>
      <c r="CK4" s="325" t="s">
        <v>517</v>
      </c>
      <c r="CL4" s="848" t="s">
        <v>1000</v>
      </c>
      <c r="CM4" s="848" t="s">
        <v>516</v>
      </c>
      <c r="CN4" s="848" t="s">
        <v>516</v>
      </c>
      <c r="CO4" s="848" t="s">
        <v>516</v>
      </c>
      <c r="CP4" s="848" t="s">
        <v>516</v>
      </c>
      <c r="CQ4" s="849" t="s">
        <v>516</v>
      </c>
      <c r="CR4" s="848" t="s">
        <v>516</v>
      </c>
      <c r="CS4" s="848" t="s">
        <v>516</v>
      </c>
      <c r="CT4" s="848" t="s">
        <v>516</v>
      </c>
      <c r="CU4" s="848" t="s">
        <v>516</v>
      </c>
      <c r="CV4" s="848" t="s">
        <v>516</v>
      </c>
      <c r="CW4" s="849" t="s">
        <v>516</v>
      </c>
      <c r="CX4" s="848" t="s">
        <v>516</v>
      </c>
      <c r="CY4" s="848" t="s">
        <v>516</v>
      </c>
      <c r="CZ4" s="848" t="s">
        <v>516</v>
      </c>
      <c r="DA4" s="848" t="s">
        <v>516</v>
      </c>
      <c r="DB4" s="872" t="s">
        <v>516</v>
      </c>
      <c r="DC4" s="875" t="s">
        <v>516</v>
      </c>
      <c r="DD4" s="872" t="s">
        <v>516</v>
      </c>
      <c r="DE4" s="872" t="s">
        <v>516</v>
      </c>
      <c r="DF4" s="872" t="s">
        <v>516</v>
      </c>
      <c r="DG4" s="872" t="s">
        <v>516</v>
      </c>
      <c r="DH4" s="872" t="s">
        <v>516</v>
      </c>
      <c r="DI4" s="875" t="s">
        <v>516</v>
      </c>
      <c r="DJ4" s="901" t="s">
        <v>516</v>
      </c>
      <c r="DK4" s="872" t="s">
        <v>516</v>
      </c>
      <c r="DL4" s="872" t="s">
        <v>516</v>
      </c>
      <c r="DM4" s="872" t="s">
        <v>516</v>
      </c>
      <c r="DN4" s="872" t="s">
        <v>516</v>
      </c>
      <c r="DO4" s="872" t="s">
        <v>516</v>
      </c>
      <c r="DP4" s="875" t="s">
        <v>516</v>
      </c>
      <c r="DQ4" s="872" t="s">
        <v>516</v>
      </c>
      <c r="DR4" s="872" t="s">
        <v>516</v>
      </c>
      <c r="DS4" s="872" t="s">
        <v>516</v>
      </c>
      <c r="DT4" s="872" t="s">
        <v>516</v>
      </c>
      <c r="DU4" s="872" t="s">
        <v>516</v>
      </c>
      <c r="DV4" s="875" t="s">
        <v>516</v>
      </c>
      <c r="DW4" s="947" t="s">
        <v>516</v>
      </c>
      <c r="DX4" s="957" t="s">
        <v>516</v>
      </c>
    </row>
    <row r="5" spans="1:129" ht="23.25" customHeight="1" x14ac:dyDescent="0.25">
      <c r="T5" s="464"/>
      <c r="Z5" s="3"/>
      <c r="AA5" s="733"/>
      <c r="AB5" s="733"/>
      <c r="AC5" s="733"/>
      <c r="AD5" s="733"/>
      <c r="AE5" s="716"/>
      <c r="AF5" s="520"/>
      <c r="AI5" s="314"/>
      <c r="AJ5" s="314"/>
      <c r="AK5" s="315" t="s">
        <v>2006</v>
      </c>
      <c r="AL5" s="316">
        <v>0.3</v>
      </c>
      <c r="AM5" s="13"/>
      <c r="AN5" s="13"/>
      <c r="AP5" s="314"/>
      <c r="AQ5" s="314"/>
      <c r="AR5" s="315" t="s">
        <v>2006</v>
      </c>
      <c r="AS5" s="316">
        <v>0.3</v>
      </c>
      <c r="AU5" s="13"/>
      <c r="AV5" s="13"/>
      <c r="AW5" s="314"/>
      <c r="AX5" s="314"/>
      <c r="AY5" s="315" t="s">
        <v>2006</v>
      </c>
      <c r="AZ5" s="316">
        <v>0.3</v>
      </c>
      <c r="BA5" s="464"/>
      <c r="BB5" s="314"/>
      <c r="BC5" s="314"/>
      <c r="BD5" s="315" t="s">
        <v>2004</v>
      </c>
      <c r="BE5" s="314">
        <v>0.28000000000000003</v>
      </c>
      <c r="BF5" s="519"/>
      <c r="BG5" s="3"/>
      <c r="BH5" s="476"/>
      <c r="BI5" s="476"/>
      <c r="BJ5" s="476"/>
      <c r="BK5" s="476"/>
      <c r="BL5" s="238"/>
      <c r="BM5" s="521"/>
      <c r="BN5" s="238"/>
      <c r="BO5" s="238"/>
      <c r="BP5" s="238"/>
      <c r="BQ5" s="238"/>
      <c r="BR5" s="238"/>
      <c r="BT5" s="500"/>
      <c r="BU5" s="853"/>
      <c r="BV5" s="58"/>
      <c r="BW5" s="477"/>
      <c r="BX5" s="476"/>
      <c r="BY5" s="477"/>
      <c r="BZ5" s="477"/>
      <c r="CA5" s="477"/>
      <c r="CC5" s="3"/>
      <c r="CD5" s="733"/>
      <c r="CE5" s="733"/>
      <c r="CF5" s="733"/>
      <c r="CG5" s="733"/>
      <c r="CH5" s="716"/>
      <c r="CI5" s="520"/>
      <c r="CJ5" s="3"/>
      <c r="CK5" s="504"/>
      <c r="CL5" s="476"/>
      <c r="CM5" s="476"/>
      <c r="CN5" s="476"/>
      <c r="CO5" s="476"/>
      <c r="CP5" s="476"/>
      <c r="CQ5" s="717"/>
      <c r="CR5" s="13"/>
      <c r="CS5" s="13"/>
      <c r="CT5" s="13"/>
      <c r="CU5" s="13"/>
      <c r="CX5" s="13"/>
      <c r="CY5" s="13"/>
      <c r="CZ5" s="13"/>
      <c r="DA5" s="13"/>
      <c r="DB5" s="3"/>
      <c r="DD5" s="464"/>
    </row>
    <row r="6" spans="1:129" ht="23.25" customHeight="1" x14ac:dyDescent="0.25">
      <c r="T6" s="464"/>
      <c r="Z6" s="3"/>
      <c r="AA6" s="733"/>
      <c r="AB6" s="733"/>
      <c r="AC6" s="733"/>
      <c r="AD6" s="733"/>
      <c r="AE6" s="716"/>
      <c r="AF6" s="520"/>
      <c r="AI6" s="314"/>
      <c r="AJ6" s="314"/>
      <c r="AK6" s="315" t="s">
        <v>2007</v>
      </c>
      <c r="AL6" s="316">
        <v>1.2</v>
      </c>
      <c r="AM6" s="13"/>
      <c r="AN6" s="13"/>
      <c r="AP6" s="314"/>
      <c r="AQ6" s="314"/>
      <c r="AR6" s="315" t="s">
        <v>2007</v>
      </c>
      <c r="AS6" s="316">
        <v>1.2</v>
      </c>
      <c r="AU6" s="13"/>
      <c r="AV6" s="13"/>
      <c r="AW6" s="314"/>
      <c r="AX6" s="314"/>
      <c r="AY6" s="315" t="s">
        <v>2007</v>
      </c>
      <c r="AZ6" s="316">
        <v>1.2</v>
      </c>
      <c r="BA6" s="464"/>
      <c r="BB6" s="314"/>
      <c r="BC6" s="314"/>
      <c r="BD6" s="315" t="s">
        <v>2005</v>
      </c>
      <c r="BE6" s="314">
        <v>1.1000000000000001</v>
      </c>
      <c r="BF6" s="519"/>
      <c r="BG6" s="3"/>
      <c r="BH6" s="476"/>
      <c r="BI6" s="476"/>
      <c r="BJ6" s="476"/>
      <c r="BK6" s="476"/>
      <c r="BL6" s="238"/>
      <c r="BM6" s="521"/>
      <c r="BN6" s="238"/>
      <c r="BO6" s="238"/>
      <c r="BP6" s="238"/>
      <c r="BQ6" s="238"/>
      <c r="BR6" s="238"/>
      <c r="BT6" s="500"/>
      <c r="BU6" s="853"/>
      <c r="BV6" s="58"/>
      <c r="BW6" s="477"/>
      <c r="BX6" s="476"/>
      <c r="BY6" s="477"/>
      <c r="BZ6" s="477"/>
      <c r="CA6" s="478"/>
      <c r="CC6" s="3"/>
      <c r="CD6" s="733"/>
      <c r="CE6" s="733"/>
      <c r="CF6" s="733"/>
      <c r="CG6" s="733"/>
      <c r="CH6" s="716"/>
      <c r="CI6" s="520"/>
      <c r="CJ6" s="3"/>
      <c r="CK6" s="504"/>
      <c r="CL6" s="476"/>
      <c r="CM6" s="476"/>
      <c r="CN6" s="476"/>
      <c r="CO6" s="476"/>
      <c r="CP6" s="476"/>
      <c r="CQ6" s="717"/>
      <c r="CR6" s="13"/>
      <c r="CS6" s="13"/>
      <c r="CT6" s="13"/>
      <c r="CU6" s="13"/>
      <c r="CX6" s="13"/>
      <c r="CY6" s="13"/>
      <c r="CZ6" s="13"/>
      <c r="DA6" s="13"/>
      <c r="DB6" s="3"/>
      <c r="DD6" s="464"/>
    </row>
    <row r="7" spans="1:129" ht="61.5" customHeight="1" x14ac:dyDescent="0.25">
      <c r="E7" s="132"/>
      <c r="F7" s="132"/>
      <c r="G7" s="132"/>
      <c r="H7" s="132"/>
      <c r="I7" s="132"/>
      <c r="J7" s="13"/>
      <c r="K7" s="528"/>
      <c r="M7" s="705"/>
      <c r="N7" s="705"/>
      <c r="O7" s="705" t="s">
        <v>1090</v>
      </c>
      <c r="P7" s="532"/>
      <c r="Q7" s="532"/>
      <c r="R7" s="710"/>
      <c r="S7" s="711" t="s">
        <v>0</v>
      </c>
      <c r="T7" s="1003" t="s">
        <v>10</v>
      </c>
      <c r="U7" s="903" t="s">
        <v>11</v>
      </c>
      <c r="V7" s="903" t="s">
        <v>3075</v>
      </c>
      <c r="W7" s="903" t="s">
        <v>3076</v>
      </c>
      <c r="X7" s="903" t="s">
        <v>3077</v>
      </c>
      <c r="Y7" s="903" t="s">
        <v>3005</v>
      </c>
      <c r="Z7" s="796" t="s">
        <v>3024</v>
      </c>
      <c r="AA7" s="1001" t="s">
        <v>3025</v>
      </c>
      <c r="AB7" s="764" t="s">
        <v>3026</v>
      </c>
      <c r="AC7" s="765" t="s">
        <v>3027</v>
      </c>
      <c r="AD7" s="765" t="s">
        <v>3028</v>
      </c>
      <c r="AE7" s="763" t="s">
        <v>3029</v>
      </c>
      <c r="AF7" s="759" t="s">
        <v>3005</v>
      </c>
      <c r="AG7" s="711" t="s">
        <v>0</v>
      </c>
      <c r="AH7" s="711" t="s">
        <v>0</v>
      </c>
      <c r="AI7" s="711" t="s">
        <v>0</v>
      </c>
      <c r="AJ7" s="711" t="s">
        <v>0</v>
      </c>
      <c r="AK7" s="711" t="s">
        <v>0</v>
      </c>
      <c r="AL7" s="712"/>
      <c r="AM7" s="13"/>
      <c r="AN7" s="711" t="s">
        <v>1</v>
      </c>
      <c r="AO7" s="711" t="s">
        <v>1</v>
      </c>
      <c r="AP7" s="711" t="s">
        <v>1</v>
      </c>
      <c r="AQ7" s="711" t="s">
        <v>1</v>
      </c>
      <c r="AR7" s="711" t="s">
        <v>1</v>
      </c>
      <c r="AS7" s="712"/>
      <c r="AT7" s="711"/>
      <c r="AU7" s="711" t="s">
        <v>2</v>
      </c>
      <c r="AV7" s="711" t="s">
        <v>2</v>
      </c>
      <c r="AW7" s="711" t="s">
        <v>2</v>
      </c>
      <c r="AX7" s="711" t="s">
        <v>2</v>
      </c>
      <c r="AY7" s="711" t="s">
        <v>2</v>
      </c>
      <c r="AZ7" s="712"/>
      <c r="BA7" s="713" t="s">
        <v>3</v>
      </c>
      <c r="BB7" s="713" t="s">
        <v>4</v>
      </c>
      <c r="BC7" s="713" t="s">
        <v>5</v>
      </c>
      <c r="BD7" s="713" t="s">
        <v>6</v>
      </c>
      <c r="BF7" s="519"/>
      <c r="BG7" s="757" t="s">
        <v>3009</v>
      </c>
      <c r="BH7" s="757" t="s">
        <v>3010</v>
      </c>
      <c r="BI7" s="757" t="s">
        <v>3011</v>
      </c>
      <c r="BJ7" s="757" t="s">
        <v>3012</v>
      </c>
      <c r="BK7" s="757" t="s">
        <v>3013</v>
      </c>
      <c r="BL7" s="757" t="s">
        <v>3014</v>
      </c>
      <c r="BM7" s="758" t="s">
        <v>3005</v>
      </c>
      <c r="BN7" s="757" t="s">
        <v>3008</v>
      </c>
      <c r="BO7" s="757" t="s">
        <v>3015</v>
      </c>
      <c r="BP7" s="757" t="s">
        <v>3016</v>
      </c>
      <c r="BQ7" s="757" t="s">
        <v>3017</v>
      </c>
      <c r="BR7" s="757" t="s">
        <v>3018</v>
      </c>
      <c r="BS7" s="757" t="s">
        <v>3021</v>
      </c>
      <c r="BT7" s="760" t="s">
        <v>3005</v>
      </c>
      <c r="BU7" s="762" t="s">
        <v>942</v>
      </c>
      <c r="BV7" s="796" t="s">
        <v>2997</v>
      </c>
      <c r="BW7" s="1000" t="s">
        <v>2995</v>
      </c>
      <c r="BX7" s="757" t="s">
        <v>3001</v>
      </c>
      <c r="BY7" s="763" t="s">
        <v>3002</v>
      </c>
      <c r="BZ7" s="763" t="s">
        <v>3003</v>
      </c>
      <c r="CA7" s="759" t="s">
        <v>3126</v>
      </c>
      <c r="CB7" s="757" t="s">
        <v>3005</v>
      </c>
      <c r="CC7" s="796" t="s">
        <v>3024</v>
      </c>
      <c r="CD7" s="1001" t="s">
        <v>3025</v>
      </c>
      <c r="CE7" s="764" t="s">
        <v>3026</v>
      </c>
      <c r="CF7" s="765" t="s">
        <v>3027</v>
      </c>
      <c r="CG7" s="765" t="s">
        <v>3028</v>
      </c>
      <c r="CH7" s="763" t="s">
        <v>3029</v>
      </c>
      <c r="CI7" s="759" t="s">
        <v>3005</v>
      </c>
      <c r="CJ7" s="796" t="s">
        <v>7</v>
      </c>
      <c r="CK7" s="757" t="s">
        <v>7</v>
      </c>
      <c r="CL7" s="757" t="s">
        <v>8</v>
      </c>
      <c r="CM7" s="757" t="s">
        <v>9</v>
      </c>
      <c r="CN7" s="757" t="s">
        <v>3038</v>
      </c>
      <c r="CO7" s="757" t="s">
        <v>3039</v>
      </c>
      <c r="CP7" s="757" t="s">
        <v>3040</v>
      </c>
      <c r="CQ7" s="757" t="s">
        <v>3041</v>
      </c>
      <c r="CR7" s="1002" t="s">
        <v>8</v>
      </c>
      <c r="CS7" s="757" t="s">
        <v>9</v>
      </c>
      <c r="CT7" s="757" t="s">
        <v>3038</v>
      </c>
      <c r="CU7" s="757" t="s">
        <v>3039</v>
      </c>
      <c r="CV7" s="905" t="s">
        <v>3040</v>
      </c>
      <c r="CW7" s="759" t="s">
        <v>3005</v>
      </c>
      <c r="CX7" s="757" t="s">
        <v>10</v>
      </c>
      <c r="CY7" s="757" t="s">
        <v>11</v>
      </c>
      <c r="CZ7" s="757" t="s">
        <v>3075</v>
      </c>
      <c r="DA7" s="757" t="s">
        <v>3076</v>
      </c>
      <c r="DB7" s="757" t="s">
        <v>3077</v>
      </c>
      <c r="DC7" s="759" t="s">
        <v>3005</v>
      </c>
      <c r="DD7" s="1003" t="s">
        <v>10</v>
      </c>
      <c r="DE7" s="903" t="s">
        <v>11</v>
      </c>
      <c r="DF7" s="903" t="s">
        <v>3075</v>
      </c>
      <c r="DG7" s="903" t="s">
        <v>3076</v>
      </c>
      <c r="DH7" s="903" t="s">
        <v>3077</v>
      </c>
      <c r="DI7" s="903" t="s">
        <v>3005</v>
      </c>
      <c r="DJ7" s="904" t="s">
        <v>3096</v>
      </c>
      <c r="DK7" s="711" t="s">
        <v>12</v>
      </c>
      <c r="DL7" s="711" t="s">
        <v>13</v>
      </c>
      <c r="DM7" s="711" t="s">
        <v>3098</v>
      </c>
      <c r="DN7" s="711" t="s">
        <v>3099</v>
      </c>
      <c r="DO7" s="711" t="s">
        <v>3100</v>
      </c>
      <c r="DP7" s="919" t="s">
        <v>3005</v>
      </c>
      <c r="DQ7" s="1004" t="s">
        <v>12</v>
      </c>
      <c r="DR7" s="711" t="s">
        <v>13</v>
      </c>
      <c r="DS7" s="711" t="s">
        <v>3098</v>
      </c>
      <c r="DT7" s="711" t="s">
        <v>3099</v>
      </c>
      <c r="DU7" s="711" t="s">
        <v>3100</v>
      </c>
      <c r="DV7" s="919" t="s">
        <v>3005</v>
      </c>
      <c r="DW7" s="948" t="s">
        <v>14</v>
      </c>
      <c r="DX7" s="958" t="s">
        <v>14</v>
      </c>
    </row>
    <row r="8" spans="1:129" ht="111.75" customHeight="1" x14ac:dyDescent="0.25">
      <c r="A8" s="522" t="s">
        <v>2016</v>
      </c>
      <c r="B8" s="76" t="s">
        <v>1145</v>
      </c>
      <c r="C8" s="722" t="s">
        <v>583</v>
      </c>
      <c r="D8" s="219" t="s">
        <v>1816</v>
      </c>
      <c r="E8" s="533" t="s">
        <v>1825</v>
      </c>
      <c r="F8" s="533" t="s">
        <v>1644</v>
      </c>
      <c r="G8" s="220" t="s">
        <v>1005</v>
      </c>
      <c r="H8" s="221" t="s">
        <v>1006</v>
      </c>
      <c r="I8" s="273" t="s">
        <v>1945</v>
      </c>
      <c r="J8" s="415" t="s">
        <v>1143</v>
      </c>
      <c r="K8" s="534" t="s">
        <v>1653</v>
      </c>
      <c r="L8" s="535" t="s">
        <v>1659</v>
      </c>
      <c r="M8" s="531" t="s">
        <v>15</v>
      </c>
      <c r="N8" s="531" t="s">
        <v>950</v>
      </c>
      <c r="O8" s="531" t="s">
        <v>16</v>
      </c>
      <c r="P8" s="532" t="s">
        <v>17</v>
      </c>
      <c r="Q8" s="532" t="s">
        <v>18</v>
      </c>
      <c r="R8" s="710" t="s">
        <v>19</v>
      </c>
      <c r="S8" s="711" t="s">
        <v>53</v>
      </c>
      <c r="T8" s="1003" t="s">
        <v>35</v>
      </c>
      <c r="U8" s="903" t="s">
        <v>35</v>
      </c>
      <c r="V8" s="903" t="s">
        <v>35</v>
      </c>
      <c r="W8" s="903" t="s">
        <v>35</v>
      </c>
      <c r="X8" s="903" t="s">
        <v>3077</v>
      </c>
      <c r="Y8" s="903" t="s">
        <v>3005</v>
      </c>
      <c r="Z8" s="851" t="s">
        <v>32</v>
      </c>
      <c r="AA8" s="1001" t="s">
        <v>35</v>
      </c>
      <c r="AB8" s="764" t="s">
        <v>35</v>
      </c>
      <c r="AC8" s="765" t="s">
        <v>35</v>
      </c>
      <c r="AD8" s="765" t="s">
        <v>35</v>
      </c>
      <c r="AE8" s="757" t="s">
        <v>3029</v>
      </c>
      <c r="AF8" s="759" t="s">
        <v>3005</v>
      </c>
      <c r="AG8" s="705" t="s">
        <v>20</v>
      </c>
      <c r="AH8" s="705" t="s">
        <v>1817</v>
      </c>
      <c r="AI8" s="705" t="s">
        <v>21</v>
      </c>
      <c r="AJ8" s="705" t="s">
        <v>22</v>
      </c>
      <c r="AK8" s="705" t="s">
        <v>23</v>
      </c>
      <c r="AL8" s="712" t="s">
        <v>1999</v>
      </c>
      <c r="AM8" s="711" t="s">
        <v>58</v>
      </c>
      <c r="AN8" s="705" t="s">
        <v>24</v>
      </c>
      <c r="AO8" s="705" t="s">
        <v>25</v>
      </c>
      <c r="AP8" s="705" t="s">
        <v>26</v>
      </c>
      <c r="AQ8" s="705" t="s">
        <v>27</v>
      </c>
      <c r="AR8" s="705" t="s">
        <v>23</v>
      </c>
      <c r="AS8" s="712" t="s">
        <v>1999</v>
      </c>
      <c r="AT8" s="711" t="s">
        <v>63</v>
      </c>
      <c r="AU8" s="705" t="s">
        <v>28</v>
      </c>
      <c r="AV8" s="705" t="s">
        <v>29</v>
      </c>
      <c r="AW8" s="705" t="s">
        <v>30</v>
      </c>
      <c r="AX8" s="705" t="s">
        <v>31</v>
      </c>
      <c r="AY8" s="705" t="s">
        <v>23</v>
      </c>
      <c r="AZ8" s="712" t="s">
        <v>2000</v>
      </c>
      <c r="BA8" s="723" t="s">
        <v>33</v>
      </c>
      <c r="BB8" s="723" t="s">
        <v>34</v>
      </c>
      <c r="BC8" s="125"/>
      <c r="BD8" s="125"/>
      <c r="BE8" s="724" t="s">
        <v>2008</v>
      </c>
      <c r="BF8" s="725" t="s">
        <v>1038</v>
      </c>
      <c r="BG8" s="759" t="s">
        <v>32</v>
      </c>
      <c r="BH8" s="757" t="s">
        <v>35</v>
      </c>
      <c r="BI8" s="757" t="s">
        <v>35</v>
      </c>
      <c r="BJ8" s="757" t="s">
        <v>35</v>
      </c>
      <c r="BK8" s="757" t="s">
        <v>35</v>
      </c>
      <c r="BL8" s="757" t="s">
        <v>3020</v>
      </c>
      <c r="BM8" s="758" t="s">
        <v>3005</v>
      </c>
      <c r="BN8" s="759" t="s">
        <v>32</v>
      </c>
      <c r="BO8" s="757" t="s">
        <v>35</v>
      </c>
      <c r="BP8" s="757" t="s">
        <v>35</v>
      </c>
      <c r="BQ8" s="757" t="s">
        <v>35</v>
      </c>
      <c r="BR8" s="757" t="s">
        <v>35</v>
      </c>
      <c r="BS8" s="757" t="s">
        <v>3021</v>
      </c>
      <c r="BT8" s="761" t="s">
        <v>3005</v>
      </c>
      <c r="BU8" s="762" t="s">
        <v>36</v>
      </c>
      <c r="BV8" s="851" t="s">
        <v>32</v>
      </c>
      <c r="BW8" s="1000" t="s">
        <v>35</v>
      </c>
      <c r="BX8" s="757" t="s">
        <v>35</v>
      </c>
      <c r="BY8" s="763" t="s">
        <v>35</v>
      </c>
      <c r="BZ8" s="763" t="s">
        <v>35</v>
      </c>
      <c r="CA8" s="759" t="s">
        <v>3004</v>
      </c>
      <c r="CB8" s="757" t="s">
        <v>3005</v>
      </c>
      <c r="CC8" s="851" t="s">
        <v>32</v>
      </c>
      <c r="CD8" s="1001" t="s">
        <v>35</v>
      </c>
      <c r="CE8" s="764" t="s">
        <v>35</v>
      </c>
      <c r="CF8" s="765" t="s">
        <v>35</v>
      </c>
      <c r="CG8" s="765" t="s">
        <v>35</v>
      </c>
      <c r="CH8" s="757" t="s">
        <v>3029</v>
      </c>
      <c r="CI8" s="759" t="s">
        <v>3005</v>
      </c>
      <c r="CJ8" s="796" t="s">
        <v>36</v>
      </c>
      <c r="CK8" s="798" t="s">
        <v>3005</v>
      </c>
      <c r="CL8" s="757" t="s">
        <v>37</v>
      </c>
      <c r="CM8" s="757" t="s">
        <v>37</v>
      </c>
      <c r="CN8" s="757" t="s">
        <v>37</v>
      </c>
      <c r="CO8" s="757" t="s">
        <v>37</v>
      </c>
      <c r="CP8" s="757" t="s">
        <v>3040</v>
      </c>
      <c r="CQ8" s="757" t="s">
        <v>3005</v>
      </c>
      <c r="CR8" s="1002" t="s">
        <v>35</v>
      </c>
      <c r="CS8" s="757" t="s">
        <v>35</v>
      </c>
      <c r="CT8" s="757" t="s">
        <v>35</v>
      </c>
      <c r="CU8" s="757" t="s">
        <v>35</v>
      </c>
      <c r="CV8" s="905" t="s">
        <v>3040</v>
      </c>
      <c r="CW8" s="759" t="s">
        <v>3005</v>
      </c>
      <c r="CX8" s="757" t="s">
        <v>37</v>
      </c>
      <c r="CY8" s="757" t="s">
        <v>37</v>
      </c>
      <c r="CZ8" s="757" t="s">
        <v>37</v>
      </c>
      <c r="DA8" s="757" t="s">
        <v>37</v>
      </c>
      <c r="DB8" s="757" t="s">
        <v>3077</v>
      </c>
      <c r="DC8" s="759" t="s">
        <v>3005</v>
      </c>
      <c r="DD8" s="1003" t="s">
        <v>35</v>
      </c>
      <c r="DE8" s="903" t="s">
        <v>35</v>
      </c>
      <c r="DF8" s="903" t="s">
        <v>35</v>
      </c>
      <c r="DG8" s="903" t="s">
        <v>35</v>
      </c>
      <c r="DH8" s="903" t="s">
        <v>3077</v>
      </c>
      <c r="DI8" s="903" t="s">
        <v>3005</v>
      </c>
      <c r="DJ8" s="904" t="s">
        <v>36</v>
      </c>
      <c r="DK8" s="711" t="s">
        <v>37</v>
      </c>
      <c r="DL8" s="711" t="s">
        <v>37</v>
      </c>
      <c r="DM8" s="711" t="s">
        <v>37</v>
      </c>
      <c r="DN8" s="711" t="s">
        <v>37</v>
      </c>
      <c r="DO8" s="711" t="s">
        <v>3100</v>
      </c>
      <c r="DP8" s="919" t="s">
        <v>3005</v>
      </c>
      <c r="DQ8" s="1004" t="s">
        <v>35</v>
      </c>
      <c r="DR8" s="711" t="s">
        <v>35</v>
      </c>
      <c r="DS8" s="711" t="s">
        <v>35</v>
      </c>
      <c r="DT8" s="711" t="s">
        <v>35</v>
      </c>
      <c r="DU8" s="711" t="s">
        <v>3100</v>
      </c>
      <c r="DV8" s="919" t="s">
        <v>3005</v>
      </c>
      <c r="DW8" s="948" t="s">
        <v>2985</v>
      </c>
      <c r="DX8" s="959" t="s">
        <v>944</v>
      </c>
      <c r="DY8" s="76" t="s">
        <v>3102</v>
      </c>
    </row>
    <row r="9" spans="1:129" ht="15" x14ac:dyDescent="0.25">
      <c r="A9" s="536" t="s">
        <v>2340</v>
      </c>
      <c r="B9" s="173" t="s">
        <v>1469</v>
      </c>
      <c r="C9" s="419" t="s">
        <v>584</v>
      </c>
      <c r="D9" s="419">
        <v>7</v>
      </c>
      <c r="E9" s="213">
        <v>1601132</v>
      </c>
      <c r="F9" s="421">
        <v>1</v>
      </c>
      <c r="G9" s="420">
        <v>11451800</v>
      </c>
      <c r="H9" s="420">
        <v>201512191340</v>
      </c>
      <c r="I9" s="420" t="s">
        <v>656</v>
      </c>
      <c r="J9" s="420"/>
      <c r="K9" s="663" t="s">
        <v>1655</v>
      </c>
      <c r="L9" s="163" t="s">
        <v>1656</v>
      </c>
      <c r="M9" s="419" t="s">
        <v>1028</v>
      </c>
      <c r="N9" s="419"/>
      <c r="O9" s="419"/>
      <c r="P9" s="117">
        <v>42357</v>
      </c>
      <c r="Q9" s="112">
        <v>0.56944444444444442</v>
      </c>
      <c r="R9" s="419" t="s">
        <v>1045</v>
      </c>
      <c r="S9" s="237" t="s">
        <v>1045</v>
      </c>
      <c r="T9" s="28">
        <v>5.4067991115533121E-2</v>
      </c>
      <c r="U9" s="28"/>
      <c r="V9" s="227">
        <v>0.1</v>
      </c>
      <c r="W9" s="464">
        <v>0.13</v>
      </c>
      <c r="X9" s="31" t="str">
        <f t="shared" ref="X9:X40" si="0">IF(T9&lt;V9,"&lt;MDL",IF(T9&lt;W9,"E, &lt;RL",IF(T9&gt;W9,"  ",)))</f>
        <v>&lt;MDL</v>
      </c>
      <c r="Z9" s="417" t="s">
        <v>1045</v>
      </c>
      <c r="AA9" s="716">
        <v>3.4971624974496532E-2</v>
      </c>
      <c r="AC9" s="727">
        <v>6.0000000000000001E-3</v>
      </c>
      <c r="AD9" s="716">
        <v>0.01</v>
      </c>
      <c r="AE9" s="31" t="str">
        <f t="shared" ref="AE9:AE40" si="1">IF(AA9&lt;AC9,"&lt;MDL",IF(AA9&lt;AD9,"E, &lt;RL",IF(AA9&gt;AD9,"  ",)))</f>
        <v xml:space="preserve">  </v>
      </c>
      <c r="AF9" s="520"/>
      <c r="AG9" s="31">
        <v>126</v>
      </c>
      <c r="AH9" s="251">
        <v>132.70000000000002</v>
      </c>
      <c r="AI9" s="31">
        <v>6.7000000000000171</v>
      </c>
      <c r="AJ9" s="464">
        <v>100</v>
      </c>
      <c r="AK9" s="457">
        <v>67.000000000000171</v>
      </c>
      <c r="AL9" s="281" t="str">
        <f t="shared" ref="AL9:AL40" si="2">IF(AI9&lt;AL$5,"&lt;MDL",IF(AI9&lt;AL$6,"E, &lt;RL",IF(AI9&gt;AL$6,"  ",)))</f>
        <v xml:space="preserve">  </v>
      </c>
      <c r="AM9" s="237" t="s">
        <v>1045</v>
      </c>
      <c r="AN9" s="31">
        <v>126</v>
      </c>
      <c r="AO9" s="251">
        <v>132.70000000000002</v>
      </c>
      <c r="AP9" s="237">
        <v>6.7000000000000171</v>
      </c>
      <c r="AQ9" s="31">
        <v>102</v>
      </c>
      <c r="AR9" s="31">
        <v>65.686274509804093</v>
      </c>
      <c r="AS9" s="281" t="str">
        <f t="shared" ref="AS9:AS40" si="3">IF(AP9&lt;AS$5,"&lt;MDL",IF(AP9&lt;AS$6,"E, &lt;RL",IF(AP9&gt;AS$6,"  ",)))</f>
        <v xml:space="preserve">  </v>
      </c>
      <c r="AT9" s="237" t="s">
        <v>1045</v>
      </c>
      <c r="AU9" s="31">
        <v>126</v>
      </c>
      <c r="AV9" s="251">
        <v>133.5</v>
      </c>
      <c r="AW9" s="237">
        <v>7.5</v>
      </c>
      <c r="AX9" s="237">
        <v>110</v>
      </c>
      <c r="AY9" s="31">
        <v>68.181818181818187</v>
      </c>
      <c r="AZ9" s="281" t="str">
        <f t="shared" ref="AZ9:AZ40" si="4">IF(AW9&lt;AZ$5,"&lt;MDL",IF(AW9&lt;AZ$6,"E, &lt;RL",IF(AW9&gt;AZ$6,"  ",)))</f>
        <v xml:space="preserve">  </v>
      </c>
      <c r="BA9" s="31">
        <v>66.956030897207484</v>
      </c>
      <c r="BB9" s="31">
        <v>1.2483527210819434</v>
      </c>
      <c r="BC9" s="31">
        <v>1.8644365628518882</v>
      </c>
      <c r="BD9" s="237">
        <v>3</v>
      </c>
      <c r="BE9" s="429" t="str">
        <f t="shared" ref="BE9:BE40" si="5">IF(BA9&lt;BE$5,"&lt;MDL",IF(BA9&lt;BE$6,"E, &lt;RL",IF(BA9&gt;BE$6,"  ",)))</f>
        <v xml:space="preserve">  </v>
      </c>
      <c r="BF9" s="498"/>
      <c r="BG9" s="662" t="s">
        <v>178</v>
      </c>
      <c r="BH9" s="662" t="s">
        <v>178</v>
      </c>
      <c r="BI9" s="662" t="s">
        <v>178</v>
      </c>
      <c r="BJ9" s="661" t="s">
        <v>2720</v>
      </c>
      <c r="BK9" s="661" t="s">
        <v>2720</v>
      </c>
      <c r="BL9" s="10"/>
      <c r="BM9" s="334"/>
      <c r="BN9" s="662" t="s">
        <v>178</v>
      </c>
      <c r="BO9" s="662" t="s">
        <v>178</v>
      </c>
      <c r="BP9" s="662" t="s">
        <v>178</v>
      </c>
      <c r="BQ9" s="661" t="s">
        <v>2720</v>
      </c>
      <c r="BR9" s="661" t="s">
        <v>2720</v>
      </c>
      <c r="BS9" s="10" t="str">
        <f t="shared" ref="BS9:BS40" si="6">IF(BO9&lt;BS$5,"&lt;MDL",IF(BO9&lt;BS$6,"E, &lt;RL",IF(BO9&gt;BS$6,"  ",)))</f>
        <v xml:space="preserve">  </v>
      </c>
      <c r="BT9" s="334"/>
      <c r="BU9" s="852" t="s">
        <v>178</v>
      </c>
      <c r="BV9" s="18" t="s">
        <v>1045</v>
      </c>
      <c r="BW9" s="28">
        <v>3.0227184557077136</v>
      </c>
      <c r="BX9" s="28"/>
      <c r="BY9" s="28">
        <v>0.1</v>
      </c>
      <c r="BZ9" s="28">
        <v>1</v>
      </c>
      <c r="CA9" s="31" t="str">
        <f t="shared" ref="CA9:CA40" si="7">IF(BW9&lt;BY9,"&lt;MDL",IF(BW9&lt;BZ9,"E, &lt;RL",IF(BW9&gt;BZ9,"  ",)))</f>
        <v xml:space="preserve">  </v>
      </c>
      <c r="CC9" s="417" t="s">
        <v>1045</v>
      </c>
      <c r="CD9" s="716">
        <v>3.4971624974496532E-2</v>
      </c>
      <c r="CF9" s="727">
        <v>6.0000000000000001E-3</v>
      </c>
      <c r="CG9" s="716">
        <v>0.01</v>
      </c>
      <c r="CH9" s="31" t="str">
        <f t="shared" ref="CH9:CH40" si="8">IF(CD9&lt;CF9,"&lt;MDL",IF(CD9&lt;CG9,"E, &lt;RL",IF(CD9&gt;CG9,"  ",)))</f>
        <v xml:space="preserve">  </v>
      </c>
      <c r="CI9" s="520"/>
      <c r="CJ9" s="31">
        <f t="shared" ref="CJ9:CJ40" si="9">CD9/BW9*100</f>
        <v>1.1569593889388079</v>
      </c>
      <c r="CK9" s="336"/>
      <c r="CL9" s="33">
        <v>125.19412544430348</v>
      </c>
      <c r="CM9" s="31"/>
      <c r="CN9" s="680">
        <v>2</v>
      </c>
      <c r="CO9" s="680">
        <v>13</v>
      </c>
      <c r="CP9" s="680" t="str">
        <f t="shared" ref="CP9:CP40" si="10">IF(CL9&lt;CN9,"&lt;MDL",IF(CL9&lt;CO9,"E, &lt;RL",IF(CL9&gt;CO9,"  ",)))</f>
        <v xml:space="preserve">  </v>
      </c>
      <c r="CQ9" s="498"/>
      <c r="CR9" s="31">
        <v>8.3880064047683547</v>
      </c>
      <c r="CS9" s="457"/>
      <c r="CT9" s="660">
        <v>0.5</v>
      </c>
      <c r="CU9" s="660">
        <v>3</v>
      </c>
      <c r="CV9" s="31" t="e">
        <f>IF(CR9&lt;#REF!,"&lt;MDL",IF(CR9&lt;#REF!,"E, &lt;RL",IF(CR9&gt;#REF!,"  ",)))</f>
        <v>#REF!</v>
      </c>
      <c r="CW9" s="658"/>
      <c r="CX9" s="28">
        <v>0.82312464086333859</v>
      </c>
      <c r="CY9" s="227"/>
      <c r="CZ9" s="227">
        <v>0.6</v>
      </c>
      <c r="DA9" s="227">
        <v>0.8</v>
      </c>
      <c r="DB9" s="31" t="str">
        <f t="shared" ref="DB9:DB40" si="11">IF(CX9&lt;CZ9,"&lt;MDL",IF(CX9&lt;DA9,"E, &lt;RL",IF(CX9&gt;DA9,"  ",)))</f>
        <v xml:space="preserve">  </v>
      </c>
      <c r="DC9" s="658"/>
      <c r="DD9" s="28">
        <v>5.4067991115533121E-2</v>
      </c>
      <c r="DE9" s="28"/>
      <c r="DF9" s="227">
        <v>0.1</v>
      </c>
      <c r="DG9" s="464">
        <v>0.13</v>
      </c>
      <c r="DH9" s="31" t="str">
        <f t="shared" ref="DH9:DH40" si="12">IF(DD9&lt;DF9,"&lt;MDL",IF(DD9&lt;DG9,"E, &lt;RL",IF(DD9&gt;DG9,"  ",)))</f>
        <v>&lt;MDL</v>
      </c>
      <c r="DJ9" s="336">
        <f t="shared" ref="DJ9:DJ25" si="13">CX9/CL9*100</f>
        <v>0.6574786460164469</v>
      </c>
      <c r="DK9" s="227">
        <v>4.3914775144039293</v>
      </c>
      <c r="DL9" s="227"/>
      <c r="DM9" s="10">
        <v>1.2</v>
      </c>
      <c r="DN9" s="910">
        <v>0.7</v>
      </c>
      <c r="DO9" s="675" t="str">
        <f t="shared" ref="DO9:DO37" si="14">IF(DK9&lt;DN9,"&lt;MDL",IF(DK9&lt;DM9,"E, &lt;RL",IF(DK9&gt;DM9,"  ",)))</f>
        <v xml:space="preserve">  </v>
      </c>
      <c r="DP9" s="519"/>
      <c r="DQ9" s="28">
        <v>0.29941892143663151</v>
      </c>
      <c r="DR9" s="28"/>
      <c r="DS9" s="28">
        <v>0.2</v>
      </c>
      <c r="DT9" s="28">
        <v>0.12</v>
      </c>
      <c r="DU9" s="28" t="str">
        <f t="shared" ref="DU9:DU37" si="15">IF(DQ9&lt;DT9,"&lt;MDL",IF(DQ9&lt;DS9,"E, &lt;RL",IF(DQ9&gt;DS9,"  ",)))</f>
        <v xml:space="preserve">  </v>
      </c>
      <c r="DV9" s="335"/>
      <c r="DW9" s="31">
        <f t="shared" ref="DW9:DW37" si="16">DK9/CL9*100</f>
        <v>3.507734487396228</v>
      </c>
      <c r="DX9" s="550">
        <f t="shared" ref="DX9:DX37" si="17">100*DQ9/CR9</f>
        <v>3.5696076873095848</v>
      </c>
      <c r="DY9" s="67"/>
    </row>
    <row r="10" spans="1:129" ht="15" x14ac:dyDescent="0.25">
      <c r="A10" s="536" t="s">
        <v>2341</v>
      </c>
      <c r="B10" s="173" t="s">
        <v>1470</v>
      </c>
      <c r="C10" s="419" t="s">
        <v>584</v>
      </c>
      <c r="D10" s="419">
        <v>7</v>
      </c>
      <c r="E10" s="213">
        <v>1601131</v>
      </c>
      <c r="F10" s="421">
        <v>1</v>
      </c>
      <c r="G10" s="420">
        <v>11451800</v>
      </c>
      <c r="H10" s="420">
        <v>201512191400</v>
      </c>
      <c r="I10" s="420" t="s">
        <v>656</v>
      </c>
      <c r="J10" s="420"/>
      <c r="K10" s="663" t="s">
        <v>1655</v>
      </c>
      <c r="L10" s="163" t="s">
        <v>1656</v>
      </c>
      <c r="M10" s="419" t="s">
        <v>1028</v>
      </c>
      <c r="N10" s="419"/>
      <c r="O10" s="419"/>
      <c r="P10" s="117">
        <v>42357</v>
      </c>
      <c r="Q10" s="112">
        <v>0.58333333333333337</v>
      </c>
      <c r="R10" s="419" t="s">
        <v>1046</v>
      </c>
      <c r="S10" s="237" t="s">
        <v>1046</v>
      </c>
      <c r="T10" s="28">
        <v>7.4838479449471002E-2</v>
      </c>
      <c r="U10" s="28"/>
      <c r="V10" s="227">
        <v>0.1</v>
      </c>
      <c r="W10" s="464">
        <v>0.13</v>
      </c>
      <c r="X10" s="31" t="str">
        <f t="shared" si="0"/>
        <v>&lt;MDL</v>
      </c>
      <c r="Z10" s="417" t="s">
        <v>1046</v>
      </c>
      <c r="AA10" s="716">
        <v>2.8907229101986266E-2</v>
      </c>
      <c r="AC10" s="727">
        <v>6.0000000000000001E-3</v>
      </c>
      <c r="AD10" s="716">
        <v>0.01</v>
      </c>
      <c r="AE10" s="31" t="str">
        <f t="shared" si="1"/>
        <v xml:space="preserve">  </v>
      </c>
      <c r="AF10" s="520"/>
      <c r="AG10" s="31">
        <v>130.1</v>
      </c>
      <c r="AH10" s="251">
        <v>138.80000000000001</v>
      </c>
      <c r="AI10" s="31">
        <v>8.7000000000000171</v>
      </c>
      <c r="AJ10" s="464">
        <v>132</v>
      </c>
      <c r="AK10" s="457">
        <v>65.909090909091034</v>
      </c>
      <c r="AL10" s="281" t="str">
        <f t="shared" si="2"/>
        <v xml:space="preserve">  </v>
      </c>
      <c r="AM10" s="237" t="s">
        <v>1046</v>
      </c>
      <c r="AN10" s="237">
        <v>122.8</v>
      </c>
      <c r="AO10" s="251">
        <v>131.70000000000002</v>
      </c>
      <c r="AP10" s="237">
        <v>8.9000000000000199</v>
      </c>
      <c r="AQ10" s="31">
        <v>132</v>
      </c>
      <c r="AR10" s="31">
        <v>67.424242424242578</v>
      </c>
      <c r="AS10" s="281" t="str">
        <f t="shared" si="3"/>
        <v xml:space="preserve">  </v>
      </c>
      <c r="AT10" s="237" t="s">
        <v>1046</v>
      </c>
      <c r="AU10" s="31">
        <v>130.9</v>
      </c>
      <c r="AV10" s="251">
        <v>139.6</v>
      </c>
      <c r="AW10" s="237">
        <v>8.6999999999999886</v>
      </c>
      <c r="AX10" s="237">
        <v>126</v>
      </c>
      <c r="AY10" s="31">
        <v>69.047619047618952</v>
      </c>
      <c r="AZ10" s="281" t="str">
        <f t="shared" si="4"/>
        <v xml:space="preserve">  </v>
      </c>
      <c r="BA10" s="31">
        <v>67.460317460317512</v>
      </c>
      <c r="BB10" s="31">
        <v>1.5695750301446993</v>
      </c>
      <c r="BC10" s="31">
        <v>2.3266641623321411</v>
      </c>
      <c r="BD10" s="237">
        <v>3</v>
      </c>
      <c r="BE10" s="429" t="str">
        <f t="shared" si="5"/>
        <v xml:space="preserve">  </v>
      </c>
      <c r="BF10" s="498"/>
      <c r="BG10" s="662" t="s">
        <v>178</v>
      </c>
      <c r="BH10" s="662" t="s">
        <v>178</v>
      </c>
      <c r="BI10" s="662" t="s">
        <v>178</v>
      </c>
      <c r="BJ10" s="661" t="s">
        <v>2720</v>
      </c>
      <c r="BK10" s="661" t="s">
        <v>2720</v>
      </c>
      <c r="BL10" s="10"/>
      <c r="BM10" s="334"/>
      <c r="BN10" s="662" t="s">
        <v>178</v>
      </c>
      <c r="BO10" s="662" t="s">
        <v>178</v>
      </c>
      <c r="BP10" s="662" t="s">
        <v>178</v>
      </c>
      <c r="BQ10" s="661" t="s">
        <v>2720</v>
      </c>
      <c r="BR10" s="661" t="s">
        <v>2720</v>
      </c>
      <c r="BS10" s="10" t="str">
        <f t="shared" si="6"/>
        <v xml:space="preserve">  </v>
      </c>
      <c r="BT10" s="334"/>
      <c r="BU10" s="852" t="s">
        <v>178</v>
      </c>
      <c r="BV10" s="18" t="s">
        <v>1046</v>
      </c>
      <c r="BW10" s="28">
        <v>3.9029901767348814</v>
      </c>
      <c r="BX10" s="28"/>
      <c r="BY10" s="28">
        <v>0.1</v>
      </c>
      <c r="BZ10" s="28">
        <v>1</v>
      </c>
      <c r="CA10" s="31" t="str">
        <f t="shared" si="7"/>
        <v xml:space="preserve">  </v>
      </c>
      <c r="CC10" s="417" t="s">
        <v>1046</v>
      </c>
      <c r="CD10" s="716">
        <v>2.8907229101986266E-2</v>
      </c>
      <c r="CF10" s="727">
        <v>6.0000000000000001E-3</v>
      </c>
      <c r="CG10" s="716">
        <v>0.01</v>
      </c>
      <c r="CH10" s="31" t="str">
        <f t="shared" si="8"/>
        <v xml:space="preserve">  </v>
      </c>
      <c r="CI10" s="520"/>
      <c r="CJ10" s="31">
        <f t="shared" si="9"/>
        <v>0.74064314264221753</v>
      </c>
      <c r="CK10" s="336"/>
      <c r="CL10" s="33">
        <v>110.90525822337433</v>
      </c>
      <c r="CM10" s="31"/>
      <c r="CN10" s="680">
        <v>2</v>
      </c>
      <c r="CO10" s="680">
        <v>13</v>
      </c>
      <c r="CP10" s="680" t="str">
        <f t="shared" si="10"/>
        <v xml:space="preserve">  </v>
      </c>
      <c r="CQ10" s="498"/>
      <c r="CR10" s="31">
        <v>7.3096647465405944</v>
      </c>
      <c r="CS10" s="457"/>
      <c r="CT10" s="660">
        <v>0.5</v>
      </c>
      <c r="CU10" s="660">
        <v>3</v>
      </c>
      <c r="CV10" s="31" t="e">
        <f>IF(CR10&lt;#REF!,"&lt;MDL",IF(CR10&lt;#REF!,"E, &lt;RL",IF(CR10&gt;#REF!,"  ",)))</f>
        <v>#REF!</v>
      </c>
      <c r="CW10" s="658"/>
      <c r="CX10" s="227">
        <v>1.1099639648685562</v>
      </c>
      <c r="CY10" s="227"/>
      <c r="CZ10" s="227">
        <v>0.6</v>
      </c>
      <c r="DA10" s="227">
        <v>0.8</v>
      </c>
      <c r="DB10" s="31" t="str">
        <f t="shared" si="11"/>
        <v xml:space="preserve">  </v>
      </c>
      <c r="DC10" s="337"/>
      <c r="DD10" s="28">
        <v>7.4838479449471002E-2</v>
      </c>
      <c r="DE10" s="28"/>
      <c r="DF10" s="227">
        <v>0.1</v>
      </c>
      <c r="DG10" s="464">
        <v>0.13</v>
      </c>
      <c r="DH10" s="31" t="str">
        <f t="shared" si="12"/>
        <v>&lt;MDL</v>
      </c>
      <c r="DJ10" s="336">
        <f t="shared" si="13"/>
        <v>1.0008217668390234</v>
      </c>
      <c r="DK10" s="227">
        <v>5.4498252594440633</v>
      </c>
      <c r="DL10" s="227"/>
      <c r="DM10" s="10">
        <v>1.2</v>
      </c>
      <c r="DN10" s="910">
        <v>0.7</v>
      </c>
      <c r="DO10" s="675" t="str">
        <f t="shared" si="14"/>
        <v xml:space="preserve">  </v>
      </c>
      <c r="DP10" s="519"/>
      <c r="DQ10" s="28">
        <v>0.37629745839018486</v>
      </c>
      <c r="DR10" s="28"/>
      <c r="DS10" s="28">
        <v>0.2</v>
      </c>
      <c r="DT10" s="28">
        <v>0.12</v>
      </c>
      <c r="DU10" s="28" t="str">
        <f t="shared" si="15"/>
        <v xml:space="preserve">  </v>
      </c>
      <c r="DV10" s="335"/>
      <c r="DW10" s="31">
        <f t="shared" si="16"/>
        <v>4.9139466845364241</v>
      </c>
      <c r="DX10" s="550">
        <f t="shared" si="17"/>
        <v>5.1479441457048098</v>
      </c>
      <c r="DY10" s="67"/>
    </row>
    <row r="11" spans="1:129" ht="15" x14ac:dyDescent="0.25">
      <c r="A11" s="536" t="s">
        <v>2342</v>
      </c>
      <c r="B11" s="173" t="s">
        <v>1471</v>
      </c>
      <c r="C11" s="419" t="s">
        <v>584</v>
      </c>
      <c r="D11" s="419">
        <v>7</v>
      </c>
      <c r="E11" s="213">
        <v>1601522</v>
      </c>
      <c r="F11" s="421">
        <v>1</v>
      </c>
      <c r="G11" s="420">
        <v>11451800</v>
      </c>
      <c r="H11" s="420">
        <v>201512221000</v>
      </c>
      <c r="I11" s="420" t="s">
        <v>656</v>
      </c>
      <c r="J11" s="420"/>
      <c r="K11" s="663" t="s">
        <v>1655</v>
      </c>
      <c r="L11" s="163" t="s">
        <v>1656</v>
      </c>
      <c r="M11" s="419" t="s">
        <v>1028</v>
      </c>
      <c r="N11" s="419"/>
      <c r="O11" s="419"/>
      <c r="P11" s="117">
        <v>42360</v>
      </c>
      <c r="Q11" s="112">
        <v>0.41666666666666669</v>
      </c>
      <c r="R11" s="419" t="s">
        <v>1047</v>
      </c>
      <c r="S11" s="237" t="s">
        <v>1047</v>
      </c>
      <c r="T11" s="28">
        <v>0.27815575843733958</v>
      </c>
      <c r="U11" s="28"/>
      <c r="V11" s="227">
        <v>0.1</v>
      </c>
      <c r="W11" s="464">
        <v>0.13</v>
      </c>
      <c r="X11" s="31" t="str">
        <f t="shared" si="0"/>
        <v xml:space="preserve">  </v>
      </c>
      <c r="Z11" s="417" t="s">
        <v>1047</v>
      </c>
      <c r="AA11" s="716">
        <v>5.1423292000335442E-2</v>
      </c>
      <c r="AC11" s="727">
        <v>6.0000000000000001E-3</v>
      </c>
      <c r="AD11" s="716">
        <v>0.01</v>
      </c>
      <c r="AE11" s="31" t="str">
        <f t="shared" si="1"/>
        <v xml:space="preserve">  </v>
      </c>
      <c r="AF11" s="520"/>
      <c r="AG11" s="31">
        <v>121.9</v>
      </c>
      <c r="AH11" s="251">
        <v>142.80000000000001</v>
      </c>
      <c r="AI11" s="31">
        <v>20.900000000000006</v>
      </c>
      <c r="AJ11" s="464">
        <v>83</v>
      </c>
      <c r="AK11" s="457">
        <v>251.80722891566271</v>
      </c>
      <c r="AL11" s="281" t="str">
        <f t="shared" si="2"/>
        <v xml:space="preserve">  </v>
      </c>
      <c r="AM11" s="237" t="s">
        <v>1047</v>
      </c>
      <c r="AN11" s="237">
        <v>119.7</v>
      </c>
      <c r="AO11" s="251">
        <v>138.69999999999999</v>
      </c>
      <c r="AP11" s="237">
        <v>18.999999999999986</v>
      </c>
      <c r="AQ11" s="31">
        <v>75.400000000000006</v>
      </c>
      <c r="AR11" s="31">
        <v>251.98938992042417</v>
      </c>
      <c r="AS11" s="281" t="str">
        <f t="shared" si="3"/>
        <v xml:space="preserve">  </v>
      </c>
      <c r="AT11" s="237" t="s">
        <v>1047</v>
      </c>
      <c r="AU11" s="31">
        <v>121.2</v>
      </c>
      <c r="AV11" s="251">
        <v>132.30000000000001</v>
      </c>
      <c r="AW11" s="237">
        <v>11.100000000000009</v>
      </c>
      <c r="AX11" s="237">
        <v>41</v>
      </c>
      <c r="AY11" s="31">
        <v>270.73170731707336</v>
      </c>
      <c r="AZ11" s="281" t="str">
        <f t="shared" si="4"/>
        <v xml:space="preserve">  </v>
      </c>
      <c r="BA11" s="31">
        <v>258.17610871772007</v>
      </c>
      <c r="BB11" s="31">
        <v>10.873848803389508</v>
      </c>
      <c r="BC11" s="31">
        <v>4.2117951414623578</v>
      </c>
      <c r="BD11" s="237">
        <v>3</v>
      </c>
      <c r="BE11" s="429" t="str">
        <f t="shared" si="5"/>
        <v xml:space="preserve">  </v>
      </c>
      <c r="BF11" s="498"/>
      <c r="BG11" s="662" t="s">
        <v>178</v>
      </c>
      <c r="BH11" s="662" t="s">
        <v>178</v>
      </c>
      <c r="BI11" s="662" t="s">
        <v>178</v>
      </c>
      <c r="BJ11" s="661" t="s">
        <v>2720</v>
      </c>
      <c r="BK11" s="661" t="s">
        <v>2720</v>
      </c>
      <c r="BL11" s="10"/>
      <c r="BM11" s="334"/>
      <c r="BN11" s="662" t="s">
        <v>178</v>
      </c>
      <c r="BO11" s="662" t="s">
        <v>178</v>
      </c>
      <c r="BP11" s="662" t="s">
        <v>178</v>
      </c>
      <c r="BQ11" s="661" t="s">
        <v>2720</v>
      </c>
      <c r="BR11" s="661" t="s">
        <v>2720</v>
      </c>
      <c r="BS11" s="10" t="str">
        <f t="shared" si="6"/>
        <v xml:space="preserve">  </v>
      </c>
      <c r="BT11" s="334"/>
      <c r="BU11" s="852" t="s">
        <v>178</v>
      </c>
      <c r="BV11" s="18" t="s">
        <v>1047</v>
      </c>
      <c r="BW11" s="28">
        <v>2.3823436986137296</v>
      </c>
      <c r="BX11" s="28"/>
      <c r="BY11" s="28">
        <v>0.1</v>
      </c>
      <c r="BZ11" s="28">
        <v>1</v>
      </c>
      <c r="CA11" s="31" t="str">
        <f t="shared" si="7"/>
        <v xml:space="preserve">  </v>
      </c>
      <c r="CC11" s="417" t="s">
        <v>1047</v>
      </c>
      <c r="CD11" s="716">
        <v>5.1423292000335442E-2</v>
      </c>
      <c r="CF11" s="727">
        <v>6.0000000000000001E-3</v>
      </c>
      <c r="CG11" s="716">
        <v>0.01</v>
      </c>
      <c r="CH11" s="31" t="str">
        <f t="shared" si="8"/>
        <v xml:space="preserve">  </v>
      </c>
      <c r="CI11" s="520"/>
      <c r="CJ11" s="31">
        <f t="shared" si="9"/>
        <v>2.1585169272703317</v>
      </c>
      <c r="CK11" s="336"/>
      <c r="CL11" s="33">
        <v>192.87211497207775</v>
      </c>
      <c r="CM11" s="31"/>
      <c r="CN11" s="680">
        <v>2</v>
      </c>
      <c r="CO11" s="680">
        <v>13</v>
      </c>
      <c r="CP11" s="680" t="str">
        <f t="shared" si="10"/>
        <v xml:space="preserve">  </v>
      </c>
      <c r="CQ11" s="498"/>
      <c r="CR11" s="31">
        <v>48.566592806221998</v>
      </c>
      <c r="CS11" s="457"/>
      <c r="CT11" s="660">
        <v>0.5</v>
      </c>
      <c r="CU11" s="660">
        <v>3</v>
      </c>
      <c r="CV11" s="31" t="e">
        <f>IF(CR11&lt;#REF!,"&lt;MDL",IF(CR11&lt;#REF!,"E, &lt;RL",IF(CR11&gt;#REF!,"  ",)))</f>
        <v>#REF!</v>
      </c>
      <c r="CW11" s="658"/>
      <c r="CX11" s="227">
        <v>1.1038391676934431</v>
      </c>
      <c r="CY11" s="227"/>
      <c r="CZ11" s="227">
        <v>0.6</v>
      </c>
      <c r="DA11" s="227">
        <v>0.8</v>
      </c>
      <c r="DB11" s="31" t="str">
        <f t="shared" si="11"/>
        <v xml:space="preserve">  </v>
      </c>
      <c r="DC11" s="337"/>
      <c r="DD11" s="28">
        <v>0.27815575843733958</v>
      </c>
      <c r="DE11" s="28"/>
      <c r="DF11" s="227">
        <v>0.1</v>
      </c>
      <c r="DG11" s="464">
        <v>0.13</v>
      </c>
      <c r="DH11" s="31" t="str">
        <f t="shared" si="12"/>
        <v xml:space="preserve">  </v>
      </c>
      <c r="DJ11" s="336">
        <f t="shared" si="13"/>
        <v>0.57231661915111309</v>
      </c>
      <c r="DK11" s="227">
        <v>7.0104519275084938</v>
      </c>
      <c r="DL11" s="227"/>
      <c r="DM11" s="10">
        <v>1.2</v>
      </c>
      <c r="DN11" s="910">
        <v>0.7</v>
      </c>
      <c r="DO11" s="675" t="str">
        <f t="shared" si="14"/>
        <v xml:space="preserve">  </v>
      </c>
      <c r="DP11" s="519"/>
      <c r="DQ11" s="28">
        <v>1.8979516193986423</v>
      </c>
      <c r="DR11" s="28"/>
      <c r="DS11" s="28">
        <v>0.2</v>
      </c>
      <c r="DT11" s="28">
        <v>0.12</v>
      </c>
      <c r="DU11" s="28" t="str">
        <f t="shared" si="15"/>
        <v xml:space="preserve">  </v>
      </c>
      <c r="DV11" s="335"/>
      <c r="DW11" s="31">
        <f t="shared" si="16"/>
        <v>3.6347669690475488</v>
      </c>
      <c r="DX11" s="550">
        <f t="shared" si="17"/>
        <v>3.9079365253629459</v>
      </c>
      <c r="DY11" s="67"/>
    </row>
    <row r="12" spans="1:129" ht="15" x14ac:dyDescent="0.25">
      <c r="A12" s="536" t="s">
        <v>2344</v>
      </c>
      <c r="B12" s="173" t="s">
        <v>1473</v>
      </c>
      <c r="C12" s="419" t="s">
        <v>584</v>
      </c>
      <c r="D12" s="419">
        <v>7</v>
      </c>
      <c r="E12" s="213">
        <v>1601521</v>
      </c>
      <c r="F12" s="421">
        <v>1</v>
      </c>
      <c r="G12" s="420">
        <v>11451800</v>
      </c>
      <c r="H12" s="420">
        <v>201512221200</v>
      </c>
      <c r="I12" s="420" t="s">
        <v>656</v>
      </c>
      <c r="J12" s="420"/>
      <c r="K12" s="663" t="s">
        <v>1655</v>
      </c>
      <c r="L12" s="163" t="s">
        <v>1656</v>
      </c>
      <c r="M12" s="419" t="s">
        <v>1028</v>
      </c>
      <c r="N12" s="419"/>
      <c r="O12" s="419"/>
      <c r="P12" s="117">
        <v>42360</v>
      </c>
      <c r="Q12" s="112">
        <v>0.5</v>
      </c>
      <c r="R12" s="419" t="s">
        <v>1049</v>
      </c>
      <c r="S12" s="237" t="s">
        <v>1049</v>
      </c>
      <c r="T12" s="28">
        <v>0.41793712816048068</v>
      </c>
      <c r="U12" s="28"/>
      <c r="V12" s="227">
        <v>0.1</v>
      </c>
      <c r="W12" s="464">
        <v>0.13</v>
      </c>
      <c r="X12" s="31" t="str">
        <f t="shared" si="0"/>
        <v xml:space="preserve">  </v>
      </c>
      <c r="Z12" s="417" t="s">
        <v>1049</v>
      </c>
      <c r="AA12" s="716">
        <v>4.2861704280462674E-2</v>
      </c>
      <c r="AC12" s="727">
        <v>6.0000000000000001E-3</v>
      </c>
      <c r="AD12" s="716">
        <v>0.01</v>
      </c>
      <c r="AE12" s="31" t="str">
        <f t="shared" si="1"/>
        <v xml:space="preserve">  </v>
      </c>
      <c r="AF12" s="520"/>
      <c r="AG12" s="31">
        <v>118.8</v>
      </c>
      <c r="AH12" s="251">
        <v>145.6</v>
      </c>
      <c r="AI12" s="31">
        <v>26.799999999999997</v>
      </c>
      <c r="AJ12" s="464">
        <v>80</v>
      </c>
      <c r="AK12" s="457">
        <v>334.99999999999994</v>
      </c>
      <c r="AL12" s="281" t="str">
        <f t="shared" si="2"/>
        <v xml:space="preserve">  </v>
      </c>
      <c r="AM12" s="237" t="s">
        <v>1049</v>
      </c>
      <c r="AN12" s="237">
        <v>119.1</v>
      </c>
      <c r="AO12" s="251">
        <v>152.79999999999998</v>
      </c>
      <c r="AP12" s="237">
        <v>33.699999999999989</v>
      </c>
      <c r="AQ12" s="31">
        <v>90</v>
      </c>
      <c r="AR12" s="31">
        <v>374.44444444444434</v>
      </c>
      <c r="AS12" s="281" t="str">
        <f t="shared" si="3"/>
        <v xml:space="preserve">  </v>
      </c>
      <c r="AT12" s="237" t="s">
        <v>1049</v>
      </c>
      <c r="AU12" s="31">
        <v>119.6</v>
      </c>
      <c r="AV12" s="251">
        <v>154.1</v>
      </c>
      <c r="AW12" s="237">
        <v>34.5</v>
      </c>
      <c r="AX12" s="237">
        <v>88</v>
      </c>
      <c r="AY12" s="31">
        <v>392.04545454545456</v>
      </c>
      <c r="AZ12" s="281" t="str">
        <f t="shared" si="4"/>
        <v xml:space="preserve">  </v>
      </c>
      <c r="BA12" s="31">
        <v>367.1632996632996</v>
      </c>
      <c r="BB12" s="31">
        <v>29.211423674093247</v>
      </c>
      <c r="BC12" s="31">
        <v>7.9559759106863481</v>
      </c>
      <c r="BD12" s="237">
        <v>3</v>
      </c>
      <c r="BE12" s="429" t="str">
        <f t="shared" si="5"/>
        <v xml:space="preserve">  </v>
      </c>
      <c r="BF12" s="498" t="s">
        <v>1100</v>
      </c>
      <c r="BG12" s="662" t="s">
        <v>178</v>
      </c>
      <c r="BH12" s="662" t="s">
        <v>178</v>
      </c>
      <c r="BI12" s="662" t="s">
        <v>178</v>
      </c>
      <c r="BJ12" s="661" t="s">
        <v>2720</v>
      </c>
      <c r="BK12" s="661" t="s">
        <v>2720</v>
      </c>
      <c r="BL12" s="10"/>
      <c r="BM12" s="334"/>
      <c r="BN12" s="662" t="s">
        <v>178</v>
      </c>
      <c r="BO12" s="662" t="s">
        <v>178</v>
      </c>
      <c r="BP12" s="662" t="s">
        <v>178</v>
      </c>
      <c r="BQ12" s="661" t="s">
        <v>2720</v>
      </c>
      <c r="BR12" s="661" t="s">
        <v>2720</v>
      </c>
      <c r="BS12" s="10" t="str">
        <f t="shared" si="6"/>
        <v xml:space="preserve">  </v>
      </c>
      <c r="BT12" s="334"/>
      <c r="BU12" s="852" t="s">
        <v>178</v>
      </c>
      <c r="BV12" s="18" t="s">
        <v>1049</v>
      </c>
      <c r="BW12" s="28">
        <v>1.7549549136620979</v>
      </c>
      <c r="BX12" s="28"/>
      <c r="BY12" s="28">
        <v>0.1</v>
      </c>
      <c r="BZ12" s="28">
        <v>1</v>
      </c>
      <c r="CA12" s="31" t="str">
        <f t="shared" si="7"/>
        <v xml:space="preserve">  </v>
      </c>
      <c r="CC12" s="417" t="s">
        <v>1049</v>
      </c>
      <c r="CD12" s="716">
        <v>4.2861704280462674E-2</v>
      </c>
      <c r="CF12" s="727">
        <v>6.0000000000000001E-3</v>
      </c>
      <c r="CG12" s="716">
        <v>0.01</v>
      </c>
      <c r="CH12" s="31" t="str">
        <f t="shared" si="8"/>
        <v xml:space="preserve">  </v>
      </c>
      <c r="CI12" s="520"/>
      <c r="CJ12" s="31">
        <f t="shared" si="9"/>
        <v>2.4423250960346516</v>
      </c>
      <c r="CK12" s="336"/>
      <c r="CL12" s="33">
        <v>118.65328675599024</v>
      </c>
      <c r="CM12" s="31">
        <v>10.925022167389798</v>
      </c>
      <c r="CN12" s="680">
        <v>2</v>
      </c>
      <c r="CO12" s="680">
        <v>13</v>
      </c>
      <c r="CP12" s="680" t="str">
        <f t="shared" si="10"/>
        <v xml:space="preserve">  </v>
      </c>
      <c r="CQ12" s="806" t="s">
        <v>3067</v>
      </c>
      <c r="CR12" s="31">
        <v>39.748851063256723</v>
      </c>
      <c r="CS12" s="457">
        <v>3.6598824260755798</v>
      </c>
      <c r="CT12" s="660">
        <v>0.5</v>
      </c>
      <c r="CU12" s="660">
        <v>3</v>
      </c>
      <c r="CV12" s="31" t="e">
        <f>IF(CR12&lt;#REF!,"&lt;MDL",IF(CR12&lt;#REF!,"E, &lt;RL",IF(CR12&gt;#REF!,"  ",)))</f>
        <v>#REF!</v>
      </c>
      <c r="CW12" s="806" t="s">
        <v>3067</v>
      </c>
      <c r="CX12" s="227">
        <v>1.1161525677876341</v>
      </c>
      <c r="CY12" s="227"/>
      <c r="CZ12" s="227">
        <v>0.6</v>
      </c>
      <c r="DA12" s="227">
        <v>0.8</v>
      </c>
      <c r="DB12" s="31" t="str">
        <f t="shared" si="11"/>
        <v xml:space="preserve">  </v>
      </c>
      <c r="DC12" s="337"/>
      <c r="DD12" s="28">
        <v>0.41793712816048068</v>
      </c>
      <c r="DE12" s="28"/>
      <c r="DF12" s="227">
        <v>0.1</v>
      </c>
      <c r="DG12" s="464">
        <v>0.13</v>
      </c>
      <c r="DH12" s="31" t="str">
        <f t="shared" si="12"/>
        <v xml:space="preserve">  </v>
      </c>
      <c r="DJ12" s="336">
        <f t="shared" si="13"/>
        <v>0.94068407062586901</v>
      </c>
      <c r="DK12" s="227">
        <v>4.1019295464212515</v>
      </c>
      <c r="DL12" s="227"/>
      <c r="DM12" s="10">
        <v>1.2</v>
      </c>
      <c r="DN12" s="910">
        <v>0.7</v>
      </c>
      <c r="DO12" s="675" t="str">
        <f t="shared" si="14"/>
        <v xml:space="preserve">  </v>
      </c>
      <c r="DP12" s="519"/>
      <c r="DQ12" s="28">
        <v>1.6081428335401502</v>
      </c>
      <c r="DR12" s="28"/>
      <c r="DS12" s="28">
        <v>0.2</v>
      </c>
      <c r="DT12" s="28">
        <v>0.12</v>
      </c>
      <c r="DU12" s="28" t="str">
        <f t="shared" si="15"/>
        <v xml:space="preserve">  </v>
      </c>
      <c r="DV12" s="335"/>
      <c r="DW12" s="31">
        <f t="shared" si="16"/>
        <v>3.4570719940163515</v>
      </c>
      <c r="DX12" s="550">
        <f t="shared" si="17"/>
        <v>4.0457592874343353</v>
      </c>
      <c r="DY12" s="67"/>
    </row>
    <row r="13" spans="1:129" ht="15" x14ac:dyDescent="0.25">
      <c r="A13" s="536" t="s">
        <v>2345</v>
      </c>
      <c r="B13" s="173" t="s">
        <v>1474</v>
      </c>
      <c r="C13" s="419" t="s">
        <v>584</v>
      </c>
      <c r="D13" s="419">
        <v>7</v>
      </c>
      <c r="E13" s="213">
        <v>1601520</v>
      </c>
      <c r="F13" s="421">
        <v>1</v>
      </c>
      <c r="G13" s="420">
        <v>11451800</v>
      </c>
      <c r="H13" s="420">
        <v>201512221320</v>
      </c>
      <c r="I13" s="420" t="s">
        <v>656</v>
      </c>
      <c r="J13" s="420"/>
      <c r="K13" s="663" t="s">
        <v>1655</v>
      </c>
      <c r="L13" s="163" t="s">
        <v>1656</v>
      </c>
      <c r="M13" s="419" t="s">
        <v>1028</v>
      </c>
      <c r="N13" s="419"/>
      <c r="O13" s="419"/>
      <c r="P13" s="117">
        <v>42360</v>
      </c>
      <c r="Q13" s="112">
        <v>0.55555555555555558</v>
      </c>
      <c r="R13" s="419" t="s">
        <v>1091</v>
      </c>
      <c r="S13" s="237" t="s">
        <v>1091</v>
      </c>
      <c r="T13" s="28">
        <v>0.53718311189967682</v>
      </c>
      <c r="U13" s="28"/>
      <c r="V13" s="227">
        <v>0.1</v>
      </c>
      <c r="W13" s="464">
        <v>0.13</v>
      </c>
      <c r="X13" s="31" t="str">
        <f t="shared" si="0"/>
        <v xml:space="preserve">  </v>
      </c>
      <c r="Z13" s="417" t="s">
        <v>1091</v>
      </c>
      <c r="AA13" s="716">
        <v>3.3879081596579583E-2</v>
      </c>
      <c r="AC13" s="727">
        <v>6.0000000000000001E-3</v>
      </c>
      <c r="AD13" s="716">
        <v>0.01</v>
      </c>
      <c r="AE13" s="31" t="str">
        <f t="shared" si="1"/>
        <v xml:space="preserve">  </v>
      </c>
      <c r="AF13" s="520"/>
      <c r="AG13" s="31">
        <v>124.4</v>
      </c>
      <c r="AH13" s="251">
        <v>153.79999999999998</v>
      </c>
      <c r="AI13" s="31">
        <v>29.399999999999977</v>
      </c>
      <c r="AJ13" s="464">
        <v>54</v>
      </c>
      <c r="AK13" s="457">
        <v>544.444444444444</v>
      </c>
      <c r="AL13" s="281" t="str">
        <f t="shared" si="2"/>
        <v xml:space="preserve">  </v>
      </c>
      <c r="AM13" s="237" t="s">
        <v>1091</v>
      </c>
      <c r="AN13" s="237">
        <v>122.6</v>
      </c>
      <c r="AO13" s="251">
        <v>166.3</v>
      </c>
      <c r="AP13" s="237">
        <v>43.700000000000017</v>
      </c>
      <c r="AQ13" s="31">
        <v>82</v>
      </c>
      <c r="AR13" s="31">
        <v>532.92682926829286</v>
      </c>
      <c r="AS13" s="281" t="str">
        <f t="shared" si="3"/>
        <v xml:space="preserve">  </v>
      </c>
      <c r="AT13" s="237" t="s">
        <v>1091</v>
      </c>
      <c r="AU13" s="31">
        <v>124.8</v>
      </c>
      <c r="AV13" s="251">
        <v>154.1</v>
      </c>
      <c r="AW13" s="237">
        <v>29.299999999999997</v>
      </c>
      <c r="AX13" s="237">
        <v>54</v>
      </c>
      <c r="AY13" s="31">
        <v>542.5925925925925</v>
      </c>
      <c r="AZ13" s="281" t="str">
        <f t="shared" si="4"/>
        <v xml:space="preserve">  </v>
      </c>
      <c r="BA13" s="31">
        <v>539.98795543510971</v>
      </c>
      <c r="BB13" s="31">
        <v>6.1848173682075256</v>
      </c>
      <c r="BC13" s="31">
        <v>1.1453620966830536</v>
      </c>
      <c r="BD13" s="237">
        <v>3</v>
      </c>
      <c r="BE13" s="429" t="str">
        <f t="shared" si="5"/>
        <v xml:space="preserve">  </v>
      </c>
      <c r="BF13" s="498"/>
      <c r="BG13" s="662" t="s">
        <v>178</v>
      </c>
      <c r="BH13" s="662" t="s">
        <v>178</v>
      </c>
      <c r="BI13" s="662" t="s">
        <v>178</v>
      </c>
      <c r="BJ13" s="661" t="s">
        <v>2720</v>
      </c>
      <c r="BK13" s="661" t="s">
        <v>2720</v>
      </c>
      <c r="BL13" s="10"/>
      <c r="BM13" s="334"/>
      <c r="BN13" s="662" t="s">
        <v>178</v>
      </c>
      <c r="BO13" s="662" t="s">
        <v>178</v>
      </c>
      <c r="BP13" s="662" t="s">
        <v>178</v>
      </c>
      <c r="BQ13" s="661" t="s">
        <v>2720</v>
      </c>
      <c r="BR13" s="661" t="s">
        <v>2720</v>
      </c>
      <c r="BS13" s="10" t="str">
        <f t="shared" si="6"/>
        <v xml:space="preserve">  </v>
      </c>
      <c r="BT13" s="334"/>
      <c r="BU13" s="852" t="s">
        <v>178</v>
      </c>
      <c r="BV13" s="18" t="s">
        <v>1050</v>
      </c>
      <c r="BW13" s="28">
        <v>3.6280209777934358</v>
      </c>
      <c r="BX13" s="28"/>
      <c r="BY13" s="28">
        <v>0.1</v>
      </c>
      <c r="BZ13" s="28">
        <v>1</v>
      </c>
      <c r="CA13" s="31" t="str">
        <f t="shared" si="7"/>
        <v xml:space="preserve">  </v>
      </c>
      <c r="CC13" s="417" t="s">
        <v>1091</v>
      </c>
      <c r="CD13" s="716">
        <v>3.3879081596579583E-2</v>
      </c>
      <c r="CF13" s="727">
        <v>6.0000000000000001E-3</v>
      </c>
      <c r="CG13" s="716">
        <v>0.01</v>
      </c>
      <c r="CH13" s="31" t="str">
        <f t="shared" si="8"/>
        <v xml:space="preserve">  </v>
      </c>
      <c r="CI13" s="520"/>
      <c r="CJ13" s="31">
        <f t="shared" si="9"/>
        <v>0.93381713622794038</v>
      </c>
      <c r="CK13" s="336"/>
      <c r="CL13" s="33">
        <v>101.19570047755627</v>
      </c>
      <c r="CM13" s="31">
        <v>3.8791557125302276</v>
      </c>
      <c r="CN13" s="680">
        <v>2</v>
      </c>
      <c r="CO13" s="680">
        <v>13</v>
      </c>
      <c r="CP13" s="680" t="str">
        <f t="shared" si="10"/>
        <v xml:space="preserve">  </v>
      </c>
      <c r="CQ13" s="806" t="s">
        <v>3067</v>
      </c>
      <c r="CR13" s="31">
        <v>55.095436926669478</v>
      </c>
      <c r="CS13" s="457">
        <v>2.1119847768220126</v>
      </c>
      <c r="CT13" s="660">
        <v>0.5</v>
      </c>
      <c r="CU13" s="660">
        <v>3</v>
      </c>
      <c r="CV13" s="31" t="e">
        <f>IF(CR13&lt;#REF!,"&lt;MDL",IF(CR13&lt;#REF!,"E, &lt;RL",IF(CR13&gt;#REF!,"  ",)))</f>
        <v>#REF!</v>
      </c>
      <c r="CW13" s="806" t="s">
        <v>3067</v>
      </c>
      <c r="CX13" s="227">
        <v>1.0079866172945879</v>
      </c>
      <c r="CY13" s="227"/>
      <c r="CZ13" s="227">
        <v>0.6</v>
      </c>
      <c r="DA13" s="227">
        <v>0.8</v>
      </c>
      <c r="DB13" s="31" t="str">
        <f t="shared" si="11"/>
        <v xml:space="preserve">  </v>
      </c>
      <c r="DC13" s="337"/>
      <c r="DD13" s="28">
        <v>0.53718311189967682</v>
      </c>
      <c r="DE13" s="28"/>
      <c r="DF13" s="227">
        <v>0.1</v>
      </c>
      <c r="DG13" s="464">
        <v>0.13</v>
      </c>
      <c r="DH13" s="31" t="str">
        <f t="shared" si="12"/>
        <v xml:space="preserve">  </v>
      </c>
      <c r="DJ13" s="336">
        <f t="shared" si="13"/>
        <v>0.99607652552209436</v>
      </c>
      <c r="DK13" s="227">
        <v>4.5828624625244467</v>
      </c>
      <c r="DL13" s="227"/>
      <c r="DM13" s="10">
        <v>1.2</v>
      </c>
      <c r="DN13" s="910">
        <v>0.7</v>
      </c>
      <c r="DO13" s="675" t="str">
        <f t="shared" si="14"/>
        <v xml:space="preserve">  </v>
      </c>
      <c r="DP13" s="519"/>
      <c r="DQ13" s="28">
        <v>2.4866272250364125</v>
      </c>
      <c r="DR13" s="28"/>
      <c r="DS13" s="28">
        <v>0.2</v>
      </c>
      <c r="DT13" s="28">
        <v>0.12</v>
      </c>
      <c r="DU13" s="28" t="str">
        <f t="shared" si="15"/>
        <v xml:space="preserve">  </v>
      </c>
      <c r="DV13" s="335"/>
      <c r="DW13" s="31">
        <f t="shared" si="16"/>
        <v>4.5287126240515114</v>
      </c>
      <c r="DX13" s="550">
        <f t="shared" si="17"/>
        <v>4.5133088396159655</v>
      </c>
      <c r="DY13" s="67"/>
    </row>
    <row r="14" spans="1:129" ht="15" x14ac:dyDescent="0.25">
      <c r="A14" s="536" t="s">
        <v>2348</v>
      </c>
      <c r="B14" s="419" t="s">
        <v>1477</v>
      </c>
      <c r="C14" s="419" t="s">
        <v>584</v>
      </c>
      <c r="D14" s="419">
        <v>7</v>
      </c>
      <c r="E14" s="213">
        <v>1601519</v>
      </c>
      <c r="F14" s="421">
        <v>1</v>
      </c>
      <c r="G14" s="420">
        <v>11451800</v>
      </c>
      <c r="H14" s="420">
        <v>201512221610</v>
      </c>
      <c r="I14" s="420" t="s">
        <v>656</v>
      </c>
      <c r="J14" s="420"/>
      <c r="K14" s="663" t="s">
        <v>1655</v>
      </c>
      <c r="L14" s="163" t="s">
        <v>1656</v>
      </c>
      <c r="M14" s="419" t="s">
        <v>1028</v>
      </c>
      <c r="N14" s="419"/>
      <c r="O14" s="419"/>
      <c r="P14" s="117">
        <v>42360</v>
      </c>
      <c r="Q14" s="112">
        <v>0.67361111111111116</v>
      </c>
      <c r="R14" s="419" t="s">
        <v>1094</v>
      </c>
      <c r="S14" s="237" t="s">
        <v>1094</v>
      </c>
      <c r="T14" s="28">
        <v>1.5795620566714295</v>
      </c>
      <c r="U14" s="28">
        <v>7.3961765992301753E-2</v>
      </c>
      <c r="V14" s="227">
        <v>0.1</v>
      </c>
      <c r="W14" s="464">
        <v>0.13</v>
      </c>
      <c r="X14" s="31" t="str">
        <f t="shared" si="0"/>
        <v xml:space="preserve">  </v>
      </c>
      <c r="Z14" s="417" t="s">
        <v>1094</v>
      </c>
      <c r="AA14" s="716">
        <v>4.7014475606420976E-2</v>
      </c>
      <c r="AC14" s="727">
        <v>6.0000000000000001E-3</v>
      </c>
      <c r="AD14" s="716">
        <v>0.01</v>
      </c>
      <c r="AE14" s="31" t="str">
        <f t="shared" si="1"/>
        <v xml:space="preserve">  </v>
      </c>
      <c r="AF14" s="520"/>
      <c r="AG14" s="31">
        <v>122.7</v>
      </c>
      <c r="AH14" s="251">
        <v>141.80000000000001</v>
      </c>
      <c r="AI14" s="31">
        <v>19.100000000000009</v>
      </c>
      <c r="AJ14" s="464">
        <v>16</v>
      </c>
      <c r="AK14" s="457">
        <v>1193.7500000000005</v>
      </c>
      <c r="AL14" s="281" t="str">
        <f t="shared" si="2"/>
        <v xml:space="preserve">  </v>
      </c>
      <c r="AM14" s="237" t="s">
        <v>1094</v>
      </c>
      <c r="AN14" s="237">
        <v>128.6</v>
      </c>
      <c r="AO14" s="251">
        <v>142.6</v>
      </c>
      <c r="AP14" s="237">
        <v>14</v>
      </c>
      <c r="AQ14" s="31">
        <v>10</v>
      </c>
      <c r="AR14" s="31">
        <v>1400</v>
      </c>
      <c r="AS14" s="281" t="str">
        <f t="shared" si="3"/>
        <v xml:space="preserve">  </v>
      </c>
      <c r="AT14" s="237" t="s">
        <v>1094</v>
      </c>
      <c r="AU14" s="31">
        <v>126.9</v>
      </c>
      <c r="AV14" s="251">
        <v>140.80000000000001</v>
      </c>
      <c r="AW14" s="237">
        <v>13.900000000000006</v>
      </c>
      <c r="AX14" s="237">
        <v>11</v>
      </c>
      <c r="AY14" s="31">
        <v>1263.6363636363642</v>
      </c>
      <c r="AZ14" s="281" t="str">
        <f t="shared" si="4"/>
        <v xml:space="preserve">  </v>
      </c>
      <c r="BA14" s="31">
        <v>1285.795454545455</v>
      </c>
      <c r="BB14" s="31">
        <v>104.89535074271863</v>
      </c>
      <c r="BC14" s="31">
        <v>8.1580122539630899</v>
      </c>
      <c r="BD14" s="237">
        <v>3</v>
      </c>
      <c r="BE14" s="429" t="str">
        <f t="shared" si="5"/>
        <v xml:space="preserve">  </v>
      </c>
      <c r="BF14" s="498"/>
      <c r="BG14" s="662" t="s">
        <v>178</v>
      </c>
      <c r="BH14" s="662" t="s">
        <v>178</v>
      </c>
      <c r="BI14" s="662" t="s">
        <v>178</v>
      </c>
      <c r="BJ14" s="661" t="s">
        <v>2720</v>
      </c>
      <c r="BK14" s="661" t="s">
        <v>2720</v>
      </c>
      <c r="BL14" s="10"/>
      <c r="BM14" s="334"/>
      <c r="BN14" s="662" t="s">
        <v>178</v>
      </c>
      <c r="BO14" s="662" t="s">
        <v>178</v>
      </c>
      <c r="BP14" s="662" t="s">
        <v>178</v>
      </c>
      <c r="BQ14" s="661" t="s">
        <v>2720</v>
      </c>
      <c r="BR14" s="661" t="s">
        <v>2720</v>
      </c>
      <c r="BS14" s="10" t="str">
        <f t="shared" si="6"/>
        <v xml:space="preserve">  </v>
      </c>
      <c r="BT14" s="334"/>
      <c r="BU14" s="852" t="s">
        <v>178</v>
      </c>
      <c r="BV14" s="18" t="s">
        <v>1051</v>
      </c>
      <c r="BW14" s="28">
        <v>2.3054165000524147</v>
      </c>
      <c r="BX14" s="28"/>
      <c r="BY14" s="28">
        <v>0.1</v>
      </c>
      <c r="BZ14" s="28">
        <v>1</v>
      </c>
      <c r="CA14" s="31" t="str">
        <f t="shared" si="7"/>
        <v xml:space="preserve">  </v>
      </c>
      <c r="CC14" s="417" t="s">
        <v>1094</v>
      </c>
      <c r="CD14" s="716">
        <v>4.7014475606420976E-2</v>
      </c>
      <c r="CF14" s="727">
        <v>6.0000000000000001E-3</v>
      </c>
      <c r="CG14" s="716">
        <v>0.01</v>
      </c>
      <c r="CH14" s="31" t="str">
        <f t="shared" si="8"/>
        <v xml:space="preserve">  </v>
      </c>
      <c r="CI14" s="520"/>
      <c r="CJ14" s="31">
        <f t="shared" si="9"/>
        <v>2.0393050715717562</v>
      </c>
      <c r="CK14" s="336"/>
      <c r="CL14" s="33">
        <v>104.80687441078516</v>
      </c>
      <c r="CM14" s="31"/>
      <c r="CN14" s="680">
        <v>2</v>
      </c>
      <c r="CO14" s="680">
        <v>13</v>
      </c>
      <c r="CP14" s="680" t="str">
        <f t="shared" si="10"/>
        <v xml:space="preserve">  </v>
      </c>
      <c r="CQ14" s="498"/>
      <c r="CR14" s="31">
        <v>125.11320632787483</v>
      </c>
      <c r="CS14" s="457"/>
      <c r="CT14" s="660">
        <v>0.5</v>
      </c>
      <c r="CU14" s="660">
        <v>3</v>
      </c>
      <c r="CV14" s="31" t="e">
        <f>IF(CR14&lt;#REF!,"&lt;MDL",IF(CR14&lt;#REF!,"E, &lt;RL",IF(CR14&gt;#REF!,"  ",)))</f>
        <v>#REF!</v>
      </c>
      <c r="CW14" s="658"/>
      <c r="CX14" s="227">
        <v>1.128258611908163</v>
      </c>
      <c r="CY14" s="227">
        <v>5.2829832851643999E-2</v>
      </c>
      <c r="CZ14" s="227">
        <v>0.6</v>
      </c>
      <c r="DA14" s="227">
        <v>0.8</v>
      </c>
      <c r="DB14" s="31" t="str">
        <f t="shared" si="11"/>
        <v xml:space="preserve">  </v>
      </c>
      <c r="DC14" s="337"/>
      <c r="DD14" s="28">
        <v>1.5795620566714295</v>
      </c>
      <c r="DE14" s="28">
        <v>7.3961765992301753E-2</v>
      </c>
      <c r="DF14" s="227">
        <v>0.1</v>
      </c>
      <c r="DG14" s="464">
        <v>0.13</v>
      </c>
      <c r="DH14" s="31" t="str">
        <f t="shared" si="12"/>
        <v xml:space="preserve">  </v>
      </c>
      <c r="DJ14" s="336">
        <f t="shared" si="13"/>
        <v>1.0765120305811349</v>
      </c>
      <c r="DK14" s="227">
        <v>3.827657490418475</v>
      </c>
      <c r="DL14" s="227"/>
      <c r="DM14" s="10">
        <v>1.2</v>
      </c>
      <c r="DN14" s="910">
        <v>0.7</v>
      </c>
      <c r="DO14" s="675" t="str">
        <f t="shared" si="14"/>
        <v xml:space="preserve">  </v>
      </c>
      <c r="DP14" s="519"/>
      <c r="DQ14" s="28">
        <v>4.8367671924378932</v>
      </c>
      <c r="DR14" s="28"/>
      <c r="DS14" s="28">
        <v>0.2</v>
      </c>
      <c r="DT14" s="28">
        <v>0.12</v>
      </c>
      <c r="DU14" s="28" t="str">
        <f t="shared" si="15"/>
        <v xml:space="preserve">  </v>
      </c>
      <c r="DV14" s="335"/>
      <c r="DW14" s="31">
        <f t="shared" si="16"/>
        <v>3.6521053718443772</v>
      </c>
      <c r="DX14" s="550">
        <f t="shared" si="17"/>
        <v>3.8659125878067089</v>
      </c>
      <c r="DY14" s="67"/>
    </row>
    <row r="15" spans="1:129" ht="15" x14ac:dyDescent="0.25">
      <c r="A15" s="536" t="s">
        <v>2351</v>
      </c>
      <c r="B15" s="173" t="s">
        <v>1480</v>
      </c>
      <c r="C15" s="419" t="s">
        <v>584</v>
      </c>
      <c r="D15" s="419">
        <v>7</v>
      </c>
      <c r="E15" s="213">
        <v>1601518</v>
      </c>
      <c r="F15" s="421">
        <v>1</v>
      </c>
      <c r="G15" s="420">
        <v>11451800</v>
      </c>
      <c r="H15" s="420">
        <v>201512231240</v>
      </c>
      <c r="I15" s="420" t="s">
        <v>656</v>
      </c>
      <c r="J15" s="420"/>
      <c r="K15" s="663" t="s">
        <v>1655</v>
      </c>
      <c r="L15" s="163" t="s">
        <v>1656</v>
      </c>
      <c r="M15" s="419" t="s">
        <v>1028</v>
      </c>
      <c r="N15" s="419"/>
      <c r="O15" s="419"/>
      <c r="P15" s="117">
        <v>42361</v>
      </c>
      <c r="Q15" s="112">
        <v>0.52777777777777779</v>
      </c>
      <c r="R15" s="419" t="s">
        <v>1052</v>
      </c>
      <c r="S15" s="237" t="s">
        <v>1052</v>
      </c>
      <c r="T15" s="28">
        <v>0.34633372239508281</v>
      </c>
      <c r="U15" s="28"/>
      <c r="V15" s="227">
        <v>0.1</v>
      </c>
      <c r="W15" s="464">
        <v>0.13</v>
      </c>
      <c r="X15" s="31" t="str">
        <f t="shared" si="0"/>
        <v xml:space="preserve">  </v>
      </c>
      <c r="Z15" s="417" t="s">
        <v>1052</v>
      </c>
      <c r="AA15" s="716">
        <v>6.1935877015500886E-2</v>
      </c>
      <c r="AC15" s="715">
        <v>6.0000000000000001E-3</v>
      </c>
      <c r="AD15" s="716">
        <v>0.01</v>
      </c>
      <c r="AE15" s="31" t="str">
        <f t="shared" si="1"/>
        <v xml:space="preserve">  </v>
      </c>
      <c r="AF15" s="520"/>
      <c r="AG15" s="31">
        <v>122.9</v>
      </c>
      <c r="AH15" s="251">
        <v>144.19999999999999</v>
      </c>
      <c r="AI15" s="31">
        <v>21.299999999999983</v>
      </c>
      <c r="AJ15" s="464">
        <v>74</v>
      </c>
      <c r="AK15" s="457">
        <v>287.83783783783764</v>
      </c>
      <c r="AL15" s="281" t="str">
        <f t="shared" si="2"/>
        <v xml:space="preserve">  </v>
      </c>
      <c r="AM15" s="237" t="s">
        <v>1052</v>
      </c>
      <c r="AN15" s="31">
        <v>122</v>
      </c>
      <c r="AO15" s="251">
        <v>161.70000000000002</v>
      </c>
      <c r="AP15" s="237">
        <v>39.700000000000017</v>
      </c>
      <c r="AQ15" s="31">
        <v>140</v>
      </c>
      <c r="AR15" s="31">
        <v>283.57142857142867</v>
      </c>
      <c r="AS15" s="281" t="str">
        <f t="shared" si="3"/>
        <v xml:space="preserve">  </v>
      </c>
      <c r="AT15" s="237" t="s">
        <v>1052</v>
      </c>
      <c r="AU15" s="31">
        <v>118.7</v>
      </c>
      <c r="AV15" s="251">
        <v>138</v>
      </c>
      <c r="AW15" s="237">
        <v>19.299999999999997</v>
      </c>
      <c r="AX15" s="237">
        <v>68</v>
      </c>
      <c r="AY15" s="31">
        <v>283.82352941176464</v>
      </c>
      <c r="AZ15" s="281" t="str">
        <f t="shared" si="4"/>
        <v xml:space="preserve">  </v>
      </c>
      <c r="BA15" s="31">
        <v>285.07759860701032</v>
      </c>
      <c r="BB15" s="31">
        <v>2.393758376898802</v>
      </c>
      <c r="BC15" s="31">
        <v>0.83968659361365106</v>
      </c>
      <c r="BD15" s="237">
        <v>3</v>
      </c>
      <c r="BE15" s="429" t="str">
        <f t="shared" si="5"/>
        <v xml:space="preserve">  </v>
      </c>
      <c r="BF15" s="498"/>
      <c r="BG15" s="662" t="s">
        <v>178</v>
      </c>
      <c r="BH15" s="662" t="s">
        <v>178</v>
      </c>
      <c r="BI15" s="662" t="s">
        <v>178</v>
      </c>
      <c r="BJ15" s="661" t="s">
        <v>2720</v>
      </c>
      <c r="BK15" s="661" t="s">
        <v>2720</v>
      </c>
      <c r="BL15" s="10"/>
      <c r="BM15" s="334"/>
      <c r="BN15" s="662" t="s">
        <v>178</v>
      </c>
      <c r="BO15" s="662" t="s">
        <v>178</v>
      </c>
      <c r="BP15" s="662" t="s">
        <v>178</v>
      </c>
      <c r="BQ15" s="661" t="s">
        <v>2720</v>
      </c>
      <c r="BR15" s="661" t="s">
        <v>2720</v>
      </c>
      <c r="BS15" s="10" t="str">
        <f t="shared" si="6"/>
        <v xml:space="preserve">  </v>
      </c>
      <c r="BT15" s="334"/>
      <c r="BU15" s="852" t="s">
        <v>178</v>
      </c>
      <c r="BV15" s="18" t="s">
        <v>1052</v>
      </c>
      <c r="BW15" s="28">
        <v>5.6098194201583178</v>
      </c>
      <c r="BX15" s="28"/>
      <c r="BY15" s="28">
        <v>0.1</v>
      </c>
      <c r="BZ15" s="28">
        <v>1</v>
      </c>
      <c r="CA15" s="31" t="str">
        <f t="shared" si="7"/>
        <v xml:space="preserve">  </v>
      </c>
      <c r="CC15" s="417" t="s">
        <v>1052</v>
      </c>
      <c r="CD15" s="716">
        <v>6.1935877015500886E-2</v>
      </c>
      <c r="CF15" s="715">
        <v>6.0000000000000001E-3</v>
      </c>
      <c r="CG15" s="716">
        <v>0.01</v>
      </c>
      <c r="CH15" s="31" t="str">
        <f t="shared" si="8"/>
        <v xml:space="preserve">  </v>
      </c>
      <c r="CI15" s="520"/>
      <c r="CJ15" s="31">
        <f t="shared" si="9"/>
        <v>1.104061866821249</v>
      </c>
      <c r="CK15" s="336"/>
      <c r="CL15" s="33">
        <v>116.13950138307993</v>
      </c>
      <c r="CM15" s="31"/>
      <c r="CN15" s="680">
        <v>2</v>
      </c>
      <c r="CO15" s="680">
        <v>13</v>
      </c>
      <c r="CP15" s="680" t="str">
        <f t="shared" si="10"/>
        <v xml:space="preserve">  </v>
      </c>
      <c r="CQ15" s="498"/>
      <c r="CR15" s="31">
        <v>33.42934296567028</v>
      </c>
      <c r="CS15" s="457"/>
      <c r="CT15" s="660">
        <v>0.5</v>
      </c>
      <c r="CU15" s="660">
        <v>3</v>
      </c>
      <c r="CV15" s="31" t="e">
        <f>IF(CR15&lt;#REF!,"&lt;MDL",IF(CR15&lt;#REF!,"E, &lt;RL",IF(CR15&gt;#REF!,"  ",)))</f>
        <v>#REF!</v>
      </c>
      <c r="CW15" s="658"/>
      <c r="CX15" s="227">
        <v>1.2213279882950019</v>
      </c>
      <c r="CY15" s="227"/>
      <c r="CZ15" s="227">
        <v>0.6</v>
      </c>
      <c r="DA15" s="227">
        <v>0.8</v>
      </c>
      <c r="DB15" s="31" t="str">
        <f t="shared" si="11"/>
        <v xml:space="preserve">  </v>
      </c>
      <c r="DC15" s="337"/>
      <c r="DD15" s="28">
        <v>0.34633372239508281</v>
      </c>
      <c r="DE15" s="28"/>
      <c r="DF15" s="227">
        <v>0.1</v>
      </c>
      <c r="DG15" s="464">
        <v>0.13</v>
      </c>
      <c r="DH15" s="31" t="str">
        <f t="shared" si="12"/>
        <v xml:space="preserve">  </v>
      </c>
      <c r="DJ15" s="336">
        <f t="shared" si="13"/>
        <v>1.0516042980643741</v>
      </c>
      <c r="DK15" s="227">
        <v>5.5321664867156484</v>
      </c>
      <c r="DL15" s="227"/>
      <c r="DM15" s="10">
        <v>1.2</v>
      </c>
      <c r="DN15" s="910">
        <v>0.7</v>
      </c>
      <c r="DO15" s="675" t="str">
        <f t="shared" si="14"/>
        <v xml:space="preserve">  </v>
      </c>
      <c r="DP15" s="519"/>
      <c r="DQ15" s="28">
        <v>1.5701590175531175</v>
      </c>
      <c r="DR15" s="28"/>
      <c r="DS15" s="28">
        <v>0.2</v>
      </c>
      <c r="DT15" s="28">
        <v>0.12</v>
      </c>
      <c r="DU15" s="28" t="str">
        <f t="shared" si="15"/>
        <v xml:space="preserve">  </v>
      </c>
      <c r="DV15" s="335"/>
      <c r="DW15" s="31">
        <f t="shared" si="16"/>
        <v>4.7633806076608627</v>
      </c>
      <c r="DX15" s="550">
        <f t="shared" si="17"/>
        <v>4.6969484837484448</v>
      </c>
      <c r="DY15" s="67"/>
    </row>
    <row r="16" spans="1:129" ht="15" x14ac:dyDescent="0.25">
      <c r="A16" s="536" t="s">
        <v>2352</v>
      </c>
      <c r="B16" s="169" t="s">
        <v>1481</v>
      </c>
      <c r="C16" s="419" t="s">
        <v>585</v>
      </c>
      <c r="D16" s="104">
        <v>7</v>
      </c>
      <c r="E16" s="213">
        <v>1600314</v>
      </c>
      <c r="F16" s="421">
        <v>4</v>
      </c>
      <c r="G16" s="420">
        <v>11451800</v>
      </c>
      <c r="H16" s="103">
        <v>201512231241</v>
      </c>
      <c r="I16" s="420" t="s">
        <v>656</v>
      </c>
      <c r="J16" s="420"/>
      <c r="K16" s="663" t="s">
        <v>1655</v>
      </c>
      <c r="L16" s="163" t="s">
        <v>1656</v>
      </c>
      <c r="M16" s="419" t="s">
        <v>1028</v>
      </c>
      <c r="N16" s="419"/>
      <c r="O16" s="419" t="s">
        <v>40</v>
      </c>
      <c r="P16" s="117">
        <v>42361</v>
      </c>
      <c r="Q16" s="112">
        <v>0.52847222222222223</v>
      </c>
      <c r="R16" s="419" t="s">
        <v>1053</v>
      </c>
      <c r="S16" s="238" t="s">
        <v>1053</v>
      </c>
      <c r="T16" s="801">
        <v>0.25986057169577126</v>
      </c>
      <c r="U16" s="801"/>
      <c r="V16" s="227">
        <v>0.1</v>
      </c>
      <c r="W16" s="464">
        <v>0.13</v>
      </c>
      <c r="X16" s="31" t="str">
        <f t="shared" si="0"/>
        <v xml:space="preserve">  </v>
      </c>
      <c r="Z16" s="159" t="s">
        <v>1053</v>
      </c>
      <c r="AA16" s="733">
        <v>6.83536250056372E-2</v>
      </c>
      <c r="AB16" s="733"/>
      <c r="AC16" s="715">
        <v>6.0000000000000001E-3</v>
      </c>
      <c r="AD16" s="716">
        <v>0.01</v>
      </c>
      <c r="AE16" s="31" t="str">
        <f t="shared" si="1"/>
        <v xml:space="preserve">  </v>
      </c>
      <c r="AF16" s="520"/>
      <c r="AG16" s="105">
        <v>123.1</v>
      </c>
      <c r="AH16" s="254">
        <v>137.9</v>
      </c>
      <c r="AI16" s="105">
        <v>14.800000000000011</v>
      </c>
      <c r="AJ16" s="125">
        <v>50</v>
      </c>
      <c r="AK16" s="107">
        <v>296.00000000000023</v>
      </c>
      <c r="AL16" s="281" t="str">
        <f t="shared" si="2"/>
        <v xml:space="preserve">  </v>
      </c>
      <c r="AM16" s="238" t="s">
        <v>1053</v>
      </c>
      <c r="AN16" s="238">
        <v>126.3</v>
      </c>
      <c r="AO16" s="254">
        <v>138.69999999999999</v>
      </c>
      <c r="AP16" s="238">
        <v>12.399999999999991</v>
      </c>
      <c r="AQ16" s="105">
        <v>42</v>
      </c>
      <c r="AR16" s="105">
        <v>295.23809523809501</v>
      </c>
      <c r="AS16" s="281" t="str">
        <f t="shared" si="3"/>
        <v xml:space="preserve">  </v>
      </c>
      <c r="AT16" s="238" t="s">
        <v>1053</v>
      </c>
      <c r="AU16" s="105">
        <v>121.6</v>
      </c>
      <c r="AV16" s="254">
        <v>132.1</v>
      </c>
      <c r="AW16" s="238">
        <v>10.5</v>
      </c>
      <c r="AX16" s="238">
        <v>36</v>
      </c>
      <c r="AY16" s="105">
        <v>291.66666666666669</v>
      </c>
      <c r="AZ16" s="281" t="str">
        <f t="shared" si="4"/>
        <v xml:space="preserve">  </v>
      </c>
      <c r="BA16" s="105">
        <v>294.30158730158729</v>
      </c>
      <c r="BB16" s="105">
        <v>2.3134886601842974</v>
      </c>
      <c r="BC16" s="105">
        <v>0.78609452344323794</v>
      </c>
      <c r="BD16" s="238">
        <v>3</v>
      </c>
      <c r="BE16" s="429" t="str">
        <f t="shared" si="5"/>
        <v xml:space="preserve">  </v>
      </c>
      <c r="BF16" s="500"/>
      <c r="BG16" s="662" t="s">
        <v>178</v>
      </c>
      <c r="BH16" s="662" t="s">
        <v>178</v>
      </c>
      <c r="BI16" s="662" t="s">
        <v>178</v>
      </c>
      <c r="BJ16" s="661" t="s">
        <v>2720</v>
      </c>
      <c r="BK16" s="661" t="s">
        <v>2720</v>
      </c>
      <c r="BL16" s="10"/>
      <c r="BM16" s="334"/>
      <c r="BN16" s="662" t="s">
        <v>178</v>
      </c>
      <c r="BO16" s="662" t="s">
        <v>178</v>
      </c>
      <c r="BP16" s="662" t="s">
        <v>178</v>
      </c>
      <c r="BQ16" s="661" t="s">
        <v>2720</v>
      </c>
      <c r="BR16" s="661" t="s">
        <v>2720</v>
      </c>
      <c r="BS16" s="10" t="str">
        <f t="shared" si="6"/>
        <v xml:space="preserve">  </v>
      </c>
      <c r="BT16" s="334"/>
      <c r="BU16" s="852" t="s">
        <v>178</v>
      </c>
      <c r="BV16" s="18" t="s">
        <v>1053</v>
      </c>
      <c r="BW16" s="28">
        <v>5.8276882671581927</v>
      </c>
      <c r="BX16" s="28"/>
      <c r="BY16" s="28">
        <v>0.1</v>
      </c>
      <c r="BZ16" s="28">
        <v>1</v>
      </c>
      <c r="CA16" s="31" t="str">
        <f t="shared" si="7"/>
        <v xml:space="preserve">  </v>
      </c>
      <c r="CC16" s="159" t="s">
        <v>1053</v>
      </c>
      <c r="CD16" s="733">
        <v>6.83536250056372E-2</v>
      </c>
      <c r="CE16" s="733"/>
      <c r="CF16" s="715">
        <v>6.0000000000000001E-3</v>
      </c>
      <c r="CG16" s="716">
        <v>0.01</v>
      </c>
      <c r="CH16" s="31" t="str">
        <f t="shared" si="8"/>
        <v xml:space="preserve">  </v>
      </c>
      <c r="CI16" s="520"/>
      <c r="CJ16" s="105">
        <f t="shared" si="9"/>
        <v>1.1729114851740188</v>
      </c>
      <c r="CK16" s="771"/>
      <c r="CL16" s="33">
        <v>123.35061589932012</v>
      </c>
      <c r="CM16" s="31"/>
      <c r="CN16" s="680">
        <v>2</v>
      </c>
      <c r="CO16" s="680">
        <v>13</v>
      </c>
      <c r="CP16" s="680" t="str">
        <f t="shared" si="10"/>
        <v xml:space="preserve">  </v>
      </c>
      <c r="CQ16" s="783"/>
      <c r="CR16" s="31">
        <v>36.511782306198782</v>
      </c>
      <c r="CS16" s="107"/>
      <c r="CT16" s="660">
        <v>0.5</v>
      </c>
      <c r="CU16" s="660">
        <v>3</v>
      </c>
      <c r="CV16" s="31" t="e">
        <f>IF(CR16&lt;#REF!,"&lt;MDL",IF(CR16&lt;#REF!,"E, &lt;RL",IF(CR16&gt;#REF!,"  ",)))</f>
        <v>#REF!</v>
      </c>
      <c r="CW16" s="828"/>
      <c r="CX16" s="28">
        <v>0.8801729041308386</v>
      </c>
      <c r="CY16" s="108"/>
      <c r="CZ16" s="227">
        <v>0.6</v>
      </c>
      <c r="DA16" s="227">
        <v>0.8</v>
      </c>
      <c r="DB16" s="31" t="str">
        <f t="shared" si="11"/>
        <v xml:space="preserve">  </v>
      </c>
      <c r="DC16" s="624"/>
      <c r="DD16" s="801">
        <v>0.25986057169577126</v>
      </c>
      <c r="DE16" s="801"/>
      <c r="DF16" s="227">
        <v>0.1</v>
      </c>
      <c r="DG16" s="464">
        <v>0.13</v>
      </c>
      <c r="DH16" s="31" t="str">
        <f t="shared" si="12"/>
        <v xml:space="preserve">  </v>
      </c>
      <c r="DJ16" s="771">
        <f t="shared" si="13"/>
        <v>0.71355371654507471</v>
      </c>
      <c r="DK16" s="108">
        <v>4.2398095311749069</v>
      </c>
      <c r="DL16" s="108"/>
      <c r="DM16" s="10">
        <v>1.2</v>
      </c>
      <c r="DN16" s="910">
        <v>0.7</v>
      </c>
      <c r="DO16" s="675" t="str">
        <f t="shared" si="14"/>
        <v xml:space="preserve">  </v>
      </c>
      <c r="DP16" s="480"/>
      <c r="DQ16" s="28">
        <v>1.236611113259348</v>
      </c>
      <c r="DR16" s="28"/>
      <c r="DS16" s="28">
        <v>0.2</v>
      </c>
      <c r="DT16" s="28">
        <v>0.12</v>
      </c>
      <c r="DU16" s="28" t="str">
        <f t="shared" si="15"/>
        <v xml:space="preserve">  </v>
      </c>
      <c r="DV16" s="335"/>
      <c r="DW16" s="105">
        <f t="shared" si="16"/>
        <v>3.4372017523086202</v>
      </c>
      <c r="DX16" s="924">
        <f t="shared" si="17"/>
        <v>3.386882357286082</v>
      </c>
      <c r="DY16" s="50"/>
    </row>
    <row r="17" spans="1:129" ht="15" x14ac:dyDescent="0.25">
      <c r="A17" s="536" t="s">
        <v>2354</v>
      </c>
      <c r="B17" s="173" t="s">
        <v>1483</v>
      </c>
      <c r="C17" s="419" t="s">
        <v>584</v>
      </c>
      <c r="D17" s="419">
        <v>9</v>
      </c>
      <c r="E17" s="213">
        <v>1601517</v>
      </c>
      <c r="F17" s="421">
        <v>1</v>
      </c>
      <c r="G17" s="420">
        <v>11451800</v>
      </c>
      <c r="H17" s="420">
        <v>201601052100</v>
      </c>
      <c r="I17" s="420" t="s">
        <v>656</v>
      </c>
      <c r="J17" s="420"/>
      <c r="K17" s="663" t="s">
        <v>1655</v>
      </c>
      <c r="L17" s="163" t="s">
        <v>1656</v>
      </c>
      <c r="M17" s="419" t="s">
        <v>1028</v>
      </c>
      <c r="N17" s="419"/>
      <c r="O17" s="419"/>
      <c r="P17" s="117">
        <v>42374</v>
      </c>
      <c r="Q17" s="112">
        <v>0.875</v>
      </c>
      <c r="R17" s="419" t="s">
        <v>1055</v>
      </c>
      <c r="S17" s="237" t="s">
        <v>1055</v>
      </c>
      <c r="T17" s="28">
        <v>0.30452908697228492</v>
      </c>
      <c r="U17" s="28"/>
      <c r="V17" s="227">
        <v>0.1</v>
      </c>
      <c r="W17" s="464">
        <v>0.13</v>
      </c>
      <c r="X17" s="31" t="str">
        <f t="shared" si="0"/>
        <v xml:space="preserve">  </v>
      </c>
      <c r="Z17" s="417" t="s">
        <v>1055</v>
      </c>
      <c r="AA17" s="716">
        <v>3.4074035247690641E-2</v>
      </c>
      <c r="AC17" s="715">
        <v>6.0000000000000001E-3</v>
      </c>
      <c r="AD17" s="716">
        <v>0.01</v>
      </c>
      <c r="AE17" s="31" t="str">
        <f t="shared" si="1"/>
        <v xml:space="preserve">  </v>
      </c>
      <c r="AF17" s="520"/>
      <c r="AG17" s="31">
        <v>122.6</v>
      </c>
      <c r="AH17" s="251">
        <v>150.9</v>
      </c>
      <c r="AI17" s="31">
        <v>28.300000000000011</v>
      </c>
      <c r="AJ17" s="464">
        <v>100</v>
      </c>
      <c r="AK17" s="457">
        <v>283.00000000000011</v>
      </c>
      <c r="AL17" s="281" t="str">
        <f t="shared" si="2"/>
        <v xml:space="preserve">  </v>
      </c>
      <c r="AM17" s="237" t="s">
        <v>1055</v>
      </c>
      <c r="AN17" s="237">
        <v>126.6</v>
      </c>
      <c r="AO17" s="251">
        <v>152.10000000000002</v>
      </c>
      <c r="AP17" s="237">
        <v>25.500000000000028</v>
      </c>
      <c r="AQ17" s="31">
        <v>90</v>
      </c>
      <c r="AR17" s="31">
        <v>283.33333333333366</v>
      </c>
      <c r="AS17" s="281" t="str">
        <f t="shared" si="3"/>
        <v xml:space="preserve">  </v>
      </c>
      <c r="AT17" s="237" t="s">
        <v>1055</v>
      </c>
      <c r="AU17" s="31">
        <v>123.6</v>
      </c>
      <c r="AV17" s="251">
        <v>153.79999999999998</v>
      </c>
      <c r="AW17" s="237">
        <v>30.199999999999989</v>
      </c>
      <c r="AX17" s="237">
        <v>106</v>
      </c>
      <c r="AY17" s="31">
        <v>284.9056603773584</v>
      </c>
      <c r="AZ17" s="281" t="str">
        <f t="shared" si="4"/>
        <v xml:space="preserve">  </v>
      </c>
      <c r="BA17" s="31">
        <v>283.74633123689733</v>
      </c>
      <c r="BB17" s="31">
        <v>1.0177479156055114</v>
      </c>
      <c r="BC17" s="31">
        <v>0.3586823171136625</v>
      </c>
      <c r="BD17" s="237">
        <v>3</v>
      </c>
      <c r="BE17" s="429" t="str">
        <f t="shared" si="5"/>
        <v xml:space="preserve">  </v>
      </c>
      <c r="BF17" s="498"/>
      <c r="BG17" s="662" t="s">
        <v>178</v>
      </c>
      <c r="BH17" s="662" t="s">
        <v>178</v>
      </c>
      <c r="BI17" s="662" t="s">
        <v>178</v>
      </c>
      <c r="BJ17" s="661" t="s">
        <v>2720</v>
      </c>
      <c r="BK17" s="661" t="s">
        <v>2720</v>
      </c>
      <c r="BL17" s="10"/>
      <c r="BM17" s="334"/>
      <c r="BN17" s="662" t="s">
        <v>178</v>
      </c>
      <c r="BO17" s="662" t="s">
        <v>178</v>
      </c>
      <c r="BP17" s="662" t="s">
        <v>178</v>
      </c>
      <c r="BQ17" s="661" t="s">
        <v>2720</v>
      </c>
      <c r="BR17" s="661" t="s">
        <v>2720</v>
      </c>
      <c r="BS17" s="10" t="str">
        <f t="shared" si="6"/>
        <v xml:space="preserve">  </v>
      </c>
      <c r="BT17" s="334"/>
      <c r="BU17" s="852" t="s">
        <v>178</v>
      </c>
      <c r="BV17" s="18" t="s">
        <v>1055</v>
      </c>
      <c r="BW17" s="28">
        <v>1.8322507372831509</v>
      </c>
      <c r="BX17" s="28">
        <v>3.6373694883606644E-2</v>
      </c>
      <c r="BY17" s="28">
        <v>0.1</v>
      </c>
      <c r="BZ17" s="28">
        <v>1</v>
      </c>
      <c r="CA17" s="31" t="str">
        <f t="shared" si="7"/>
        <v xml:space="preserve">  </v>
      </c>
      <c r="CC17" s="417" t="s">
        <v>1055</v>
      </c>
      <c r="CD17" s="716">
        <v>3.4074035247690641E-2</v>
      </c>
      <c r="CF17" s="715">
        <v>6.0000000000000001E-3</v>
      </c>
      <c r="CG17" s="716">
        <v>0.01</v>
      </c>
      <c r="CH17" s="31" t="str">
        <f t="shared" si="8"/>
        <v xml:space="preserve">  </v>
      </c>
      <c r="CI17" s="520"/>
      <c r="CJ17" s="31">
        <f t="shared" si="9"/>
        <v>1.8596818958422356</v>
      </c>
      <c r="CK17" s="336"/>
      <c r="CL17" s="33">
        <v>115.20065551393282</v>
      </c>
      <c r="CM17" s="31"/>
      <c r="CN17" s="680">
        <v>2</v>
      </c>
      <c r="CO17" s="680">
        <v>13</v>
      </c>
      <c r="CP17" s="680" t="str">
        <f t="shared" si="10"/>
        <v xml:space="preserve">  </v>
      </c>
      <c r="CQ17" s="498"/>
      <c r="CR17" s="31">
        <v>32.601785510443001</v>
      </c>
      <c r="CS17" s="457"/>
      <c r="CT17" s="660">
        <v>0.5</v>
      </c>
      <c r="CU17" s="660">
        <v>3</v>
      </c>
      <c r="CV17" s="31" t="e">
        <f>IF(CR17&lt;#REF!,"&lt;MDL",IF(CR17&lt;#REF!,"E, &lt;RL",IF(CR17&gt;#REF!,"  ",)))</f>
        <v>#REF!</v>
      </c>
      <c r="CW17" s="658"/>
      <c r="CX17" s="227">
        <v>1.0748085422551223</v>
      </c>
      <c r="CY17" s="227"/>
      <c r="CZ17" s="227">
        <v>0.6</v>
      </c>
      <c r="DA17" s="227">
        <v>0.8</v>
      </c>
      <c r="DB17" s="31" t="str">
        <f t="shared" si="11"/>
        <v xml:space="preserve">  </v>
      </c>
      <c r="DC17" s="658"/>
      <c r="DD17" s="28">
        <v>0.30452908697228492</v>
      </c>
      <c r="DE17" s="28"/>
      <c r="DF17" s="227">
        <v>0.1</v>
      </c>
      <c r="DG17" s="464">
        <v>0.13</v>
      </c>
      <c r="DH17" s="31" t="str">
        <f t="shared" si="12"/>
        <v xml:space="preserve">  </v>
      </c>
      <c r="DJ17" s="336">
        <f t="shared" si="13"/>
        <v>0.93298821735014414</v>
      </c>
      <c r="DK17" s="227">
        <v>3.9189646328781165</v>
      </c>
      <c r="DL17" s="227"/>
      <c r="DM17" s="10">
        <v>1.2</v>
      </c>
      <c r="DN17" s="910">
        <v>0.7</v>
      </c>
      <c r="DO17" s="675" t="str">
        <f t="shared" si="14"/>
        <v xml:space="preserve">  </v>
      </c>
      <c r="DP17" s="519"/>
      <c r="DQ17" s="28">
        <v>1.1165352067256515</v>
      </c>
      <c r="DR17" s="28"/>
      <c r="DS17" s="28">
        <v>0.2</v>
      </c>
      <c r="DT17" s="28">
        <v>0.12</v>
      </c>
      <c r="DU17" s="28" t="str">
        <f t="shared" si="15"/>
        <v xml:space="preserve">  </v>
      </c>
      <c r="DV17" s="335"/>
      <c r="DW17" s="31">
        <f t="shared" si="16"/>
        <v>3.4018596642483008</v>
      </c>
      <c r="DX17" s="550">
        <f t="shared" si="17"/>
        <v>3.4247670464797184</v>
      </c>
      <c r="DY17" s="67"/>
    </row>
    <row r="18" spans="1:129" ht="15" x14ac:dyDescent="0.25">
      <c r="A18" s="536" t="s">
        <v>2355</v>
      </c>
      <c r="B18" s="173" t="s">
        <v>1484</v>
      </c>
      <c r="C18" s="419" t="s">
        <v>584</v>
      </c>
      <c r="D18" s="419">
        <v>9</v>
      </c>
      <c r="E18" s="213">
        <v>1601516</v>
      </c>
      <c r="F18" s="421">
        <v>1</v>
      </c>
      <c r="G18" s="420">
        <v>11451800</v>
      </c>
      <c r="H18" s="420">
        <v>201601061510</v>
      </c>
      <c r="I18" s="420" t="s">
        <v>656</v>
      </c>
      <c r="J18" s="420"/>
      <c r="K18" s="663" t="s">
        <v>1655</v>
      </c>
      <c r="L18" s="163" t="s">
        <v>1656</v>
      </c>
      <c r="M18" s="419" t="s">
        <v>1028</v>
      </c>
      <c r="N18" s="419"/>
      <c r="O18" s="419"/>
      <c r="P18" s="117">
        <v>42375</v>
      </c>
      <c r="Q18" s="112">
        <v>0.63194444444444442</v>
      </c>
      <c r="R18" s="419" t="s">
        <v>1056</v>
      </c>
      <c r="S18" s="237" t="s">
        <v>1056</v>
      </c>
      <c r="T18" s="28">
        <v>0.35051399033977676</v>
      </c>
      <c r="U18" s="28"/>
      <c r="V18" s="227">
        <v>0.1</v>
      </c>
      <c r="W18" s="464">
        <v>0.13</v>
      </c>
      <c r="X18" s="31" t="str">
        <f t="shared" si="0"/>
        <v xml:space="preserve">  </v>
      </c>
      <c r="Z18" s="417" t="s">
        <v>1056</v>
      </c>
      <c r="AA18" s="716">
        <v>7.139499381772027E-2</v>
      </c>
      <c r="AC18" s="715">
        <v>6.0000000000000001E-3</v>
      </c>
      <c r="AD18" s="716">
        <v>0.01</v>
      </c>
      <c r="AE18" s="31" t="str">
        <f t="shared" si="1"/>
        <v xml:space="preserve">  </v>
      </c>
      <c r="AF18" s="520"/>
      <c r="AG18" s="31">
        <v>126.1</v>
      </c>
      <c r="AH18" s="251">
        <v>152.19999999999999</v>
      </c>
      <c r="AI18" s="31">
        <v>26.099999999999994</v>
      </c>
      <c r="AJ18" s="464">
        <v>60</v>
      </c>
      <c r="AK18" s="457">
        <v>434.99999999999994</v>
      </c>
      <c r="AL18" s="281" t="str">
        <f t="shared" si="2"/>
        <v xml:space="preserve">  </v>
      </c>
      <c r="AM18" s="237" t="s">
        <v>1056</v>
      </c>
      <c r="AN18" s="237">
        <v>122.7</v>
      </c>
      <c r="AO18" s="251">
        <v>159.30000000000001</v>
      </c>
      <c r="AP18" s="237">
        <v>36.600000000000009</v>
      </c>
      <c r="AQ18" s="31">
        <v>86</v>
      </c>
      <c r="AR18" s="31">
        <v>425.58139534883736</v>
      </c>
      <c r="AS18" s="281" t="str">
        <f t="shared" si="3"/>
        <v xml:space="preserve">  </v>
      </c>
      <c r="AT18" s="237" t="s">
        <v>1056</v>
      </c>
      <c r="AU18" s="31">
        <v>124.3</v>
      </c>
      <c r="AV18" s="251">
        <v>149.9</v>
      </c>
      <c r="AW18" s="237">
        <v>25.600000000000009</v>
      </c>
      <c r="AX18" s="237">
        <v>62</v>
      </c>
      <c r="AY18" s="31">
        <v>412.90322580645176</v>
      </c>
      <c r="AZ18" s="281" t="str">
        <f t="shared" si="4"/>
        <v xml:space="preserve">  </v>
      </c>
      <c r="BA18" s="31">
        <v>424.49487371842969</v>
      </c>
      <c r="BB18" s="31">
        <v>11.088383758698653</v>
      </c>
      <c r="BC18" s="31">
        <v>2.612136081071653</v>
      </c>
      <c r="BD18" s="237">
        <v>3</v>
      </c>
      <c r="BE18" s="429" t="str">
        <f t="shared" si="5"/>
        <v xml:space="preserve">  </v>
      </c>
      <c r="BF18" s="498"/>
      <c r="BG18" s="662" t="s">
        <v>178</v>
      </c>
      <c r="BH18" s="662" t="s">
        <v>178</v>
      </c>
      <c r="BI18" s="662" t="s">
        <v>178</v>
      </c>
      <c r="BJ18" s="661" t="s">
        <v>2720</v>
      </c>
      <c r="BK18" s="661" t="s">
        <v>2720</v>
      </c>
      <c r="BL18" s="10"/>
      <c r="BM18" s="334"/>
      <c r="BN18" s="662" t="s">
        <v>178</v>
      </c>
      <c r="BO18" s="662" t="s">
        <v>178</v>
      </c>
      <c r="BP18" s="662" t="s">
        <v>178</v>
      </c>
      <c r="BQ18" s="661" t="s">
        <v>2720</v>
      </c>
      <c r="BR18" s="661" t="s">
        <v>2720</v>
      </c>
      <c r="BS18" s="10" t="str">
        <f t="shared" si="6"/>
        <v xml:space="preserve">  </v>
      </c>
      <c r="BT18" s="334"/>
      <c r="BU18" s="852" t="s">
        <v>178</v>
      </c>
      <c r="BV18" s="18" t="s">
        <v>1056</v>
      </c>
      <c r="BW18" s="28">
        <v>24.828539475774399</v>
      </c>
      <c r="BX18" s="28"/>
      <c r="BY18" s="28">
        <v>0.1</v>
      </c>
      <c r="BZ18" s="28">
        <v>1</v>
      </c>
      <c r="CA18" s="31" t="str">
        <f t="shared" si="7"/>
        <v xml:space="preserve">  </v>
      </c>
      <c r="CC18" s="417" t="s">
        <v>1056</v>
      </c>
      <c r="CD18" s="716">
        <v>7.139499381772027E-2</v>
      </c>
      <c r="CF18" s="715">
        <v>6.0000000000000001E-3</v>
      </c>
      <c r="CG18" s="716">
        <v>0.01</v>
      </c>
      <c r="CH18" s="31" t="str">
        <f t="shared" si="8"/>
        <v xml:space="preserve">  </v>
      </c>
      <c r="CI18" s="520"/>
      <c r="CJ18" s="31">
        <f t="shared" si="9"/>
        <v>0.28755212882087366</v>
      </c>
      <c r="CK18" s="336"/>
      <c r="CL18" s="33">
        <v>352.21227013644705</v>
      </c>
      <c r="CM18" s="31"/>
      <c r="CN18" s="680">
        <v>2</v>
      </c>
      <c r="CO18" s="680">
        <v>13</v>
      </c>
      <c r="CP18" s="680" t="str">
        <f t="shared" si="10"/>
        <v xml:space="preserve">  </v>
      </c>
      <c r="CQ18" s="498"/>
      <c r="CR18" s="31">
        <v>153.21233750935446</v>
      </c>
      <c r="CS18" s="457"/>
      <c r="CT18" s="660">
        <v>0.5</v>
      </c>
      <c r="CU18" s="660">
        <v>3</v>
      </c>
      <c r="CV18" s="31" t="e">
        <f>IF(CR18&lt;#REF!,"&lt;MDL",IF(CR18&lt;#REF!,"E, &lt;RL",IF(CR18&gt;#REF!,"  ",)))</f>
        <v>#REF!</v>
      </c>
      <c r="CW18" s="658"/>
      <c r="CX18" s="28">
        <v>0.82361210844865596</v>
      </c>
      <c r="CY18" s="227"/>
      <c r="CZ18" s="227">
        <v>0.6</v>
      </c>
      <c r="DA18" s="227">
        <v>0.8</v>
      </c>
      <c r="DB18" s="31" t="str">
        <f t="shared" si="11"/>
        <v xml:space="preserve">  </v>
      </c>
      <c r="DC18" s="658"/>
      <c r="DD18" s="28">
        <v>0.35051399033977676</v>
      </c>
      <c r="DE18" s="28"/>
      <c r="DF18" s="227">
        <v>0.1</v>
      </c>
      <c r="DG18" s="464">
        <v>0.13</v>
      </c>
      <c r="DH18" s="31" t="str">
        <f t="shared" si="12"/>
        <v xml:space="preserve">  </v>
      </c>
      <c r="DJ18" s="336">
        <f t="shared" si="13"/>
        <v>0.23383969789853959</v>
      </c>
      <c r="DK18" s="227">
        <v>9.9390733150303507</v>
      </c>
      <c r="DL18" s="227"/>
      <c r="DM18" s="10">
        <v>1.2</v>
      </c>
      <c r="DN18" s="910">
        <v>0.7</v>
      </c>
      <c r="DO18" s="675" t="str">
        <f t="shared" si="14"/>
        <v xml:space="preserve">  </v>
      </c>
      <c r="DP18" s="519"/>
      <c r="DQ18" s="28">
        <v>4.1038754333028553</v>
      </c>
      <c r="DR18" s="28"/>
      <c r="DS18" s="28">
        <v>0.2</v>
      </c>
      <c r="DT18" s="28">
        <v>0.12</v>
      </c>
      <c r="DU18" s="28" t="str">
        <f t="shared" si="15"/>
        <v xml:space="preserve">  </v>
      </c>
      <c r="DV18" s="335"/>
      <c r="DW18" s="31">
        <f t="shared" si="16"/>
        <v>2.8218986553705108</v>
      </c>
      <c r="DX18" s="550">
        <f t="shared" si="17"/>
        <v>2.6785541556353394</v>
      </c>
      <c r="DY18" s="67"/>
    </row>
    <row r="19" spans="1:129" ht="15" x14ac:dyDescent="0.25">
      <c r="A19" s="536" t="s">
        <v>2356</v>
      </c>
      <c r="B19" s="173" t="s">
        <v>1485</v>
      </c>
      <c r="C19" s="419" t="s">
        <v>584</v>
      </c>
      <c r="D19" s="419">
        <v>7</v>
      </c>
      <c r="E19" s="213">
        <v>1601515</v>
      </c>
      <c r="F19" s="421">
        <v>1</v>
      </c>
      <c r="G19" s="420">
        <v>11451800</v>
      </c>
      <c r="H19" s="420">
        <v>201601070900</v>
      </c>
      <c r="I19" s="420" t="s">
        <v>656</v>
      </c>
      <c r="J19" s="420"/>
      <c r="K19" s="663" t="s">
        <v>1655</v>
      </c>
      <c r="L19" s="163" t="s">
        <v>1656</v>
      </c>
      <c r="M19" s="419" t="s">
        <v>1028</v>
      </c>
      <c r="N19" s="419"/>
      <c r="O19" s="419"/>
      <c r="P19" s="117">
        <v>42376</v>
      </c>
      <c r="Q19" s="112">
        <v>0.375</v>
      </c>
      <c r="R19" s="419" t="s">
        <v>1057</v>
      </c>
      <c r="S19" s="237" t="s">
        <v>1057</v>
      </c>
      <c r="T19" s="28">
        <v>0.48714009745401105</v>
      </c>
      <c r="U19" s="28"/>
      <c r="V19" s="227">
        <v>0.1</v>
      </c>
      <c r="W19" s="464">
        <v>0.13</v>
      </c>
      <c r="X19" s="31" t="str">
        <f t="shared" si="0"/>
        <v xml:space="preserve">  </v>
      </c>
      <c r="Z19" s="417" t="s">
        <v>1057</v>
      </c>
      <c r="AA19" s="716">
        <v>5.878253520969999E-2</v>
      </c>
      <c r="AC19" s="715">
        <v>6.0000000000000001E-3</v>
      </c>
      <c r="AD19" s="716">
        <v>0.01</v>
      </c>
      <c r="AE19" s="31" t="str">
        <f t="shared" si="1"/>
        <v xml:space="preserve">  </v>
      </c>
      <c r="AF19" s="520"/>
      <c r="AG19" s="31">
        <v>131.1</v>
      </c>
      <c r="AH19" s="251">
        <v>160.30000000000001</v>
      </c>
      <c r="AI19" s="31">
        <v>29.200000000000017</v>
      </c>
      <c r="AJ19" s="464">
        <v>70</v>
      </c>
      <c r="AK19" s="457">
        <v>417.14285714285734</v>
      </c>
      <c r="AL19" s="281" t="str">
        <f t="shared" si="2"/>
        <v xml:space="preserve">  </v>
      </c>
      <c r="AM19" s="237" t="s">
        <v>1057</v>
      </c>
      <c r="AN19" s="237">
        <v>131.69999999999999</v>
      </c>
      <c r="AO19" s="251">
        <v>164.39999999999998</v>
      </c>
      <c r="AP19" s="237">
        <v>32.699999999999989</v>
      </c>
      <c r="AQ19" s="31">
        <v>76</v>
      </c>
      <c r="AR19" s="31">
        <v>430.26315789473671</v>
      </c>
      <c r="AS19" s="281" t="str">
        <f t="shared" si="3"/>
        <v xml:space="preserve">  </v>
      </c>
      <c r="AT19" s="237" t="s">
        <v>1057</v>
      </c>
      <c r="AU19" s="31">
        <v>133.30000000000001</v>
      </c>
      <c r="AV19" s="251">
        <v>155.29999999999998</v>
      </c>
      <c r="AW19" s="237">
        <v>21.999999999999972</v>
      </c>
      <c r="AX19" s="237">
        <v>64</v>
      </c>
      <c r="AY19" s="31">
        <v>343.74999999999955</v>
      </c>
      <c r="AZ19" s="281" t="str">
        <f t="shared" si="4"/>
        <v xml:space="preserve">  </v>
      </c>
      <c r="BA19" s="31">
        <v>397.0520050125312</v>
      </c>
      <c r="BB19" s="31">
        <v>46.624707792348723</v>
      </c>
      <c r="BC19" s="31">
        <v>11.74272065214158</v>
      </c>
      <c r="BD19" s="237">
        <v>3</v>
      </c>
      <c r="BE19" s="429" t="str">
        <f t="shared" si="5"/>
        <v xml:space="preserve">  </v>
      </c>
      <c r="BF19" s="498" t="s">
        <v>1099</v>
      </c>
      <c r="BG19" s="662" t="s">
        <v>178</v>
      </c>
      <c r="BH19" s="662" t="s">
        <v>178</v>
      </c>
      <c r="BI19" s="662" t="s">
        <v>178</v>
      </c>
      <c r="BJ19" s="661" t="s">
        <v>2720</v>
      </c>
      <c r="BK19" s="661" t="s">
        <v>2720</v>
      </c>
      <c r="BL19" s="10"/>
      <c r="BM19" s="334"/>
      <c r="BN19" s="662" t="s">
        <v>178</v>
      </c>
      <c r="BO19" s="662" t="s">
        <v>178</v>
      </c>
      <c r="BP19" s="662" t="s">
        <v>178</v>
      </c>
      <c r="BQ19" s="661" t="s">
        <v>2720</v>
      </c>
      <c r="BR19" s="661" t="s">
        <v>2720</v>
      </c>
      <c r="BS19" s="10" t="str">
        <f t="shared" si="6"/>
        <v xml:space="preserve">  </v>
      </c>
      <c r="BT19" s="334"/>
      <c r="BU19" s="852" t="s">
        <v>178</v>
      </c>
      <c r="BV19" s="18" t="s">
        <v>1057</v>
      </c>
      <c r="BW19" s="28">
        <v>25.51492578748573</v>
      </c>
      <c r="BX19" s="28"/>
      <c r="BY19" s="28">
        <v>0.1</v>
      </c>
      <c r="BZ19" s="28">
        <v>1</v>
      </c>
      <c r="CA19" s="31" t="str">
        <f t="shared" si="7"/>
        <v xml:space="preserve">  </v>
      </c>
      <c r="CC19" s="417" t="s">
        <v>1057</v>
      </c>
      <c r="CD19" s="716">
        <v>5.878253520969999E-2</v>
      </c>
      <c r="CF19" s="715">
        <v>6.0000000000000001E-3</v>
      </c>
      <c r="CG19" s="716">
        <v>0.01</v>
      </c>
      <c r="CH19" s="31" t="str">
        <f t="shared" si="8"/>
        <v xml:space="preserve">  </v>
      </c>
      <c r="CI19" s="520"/>
      <c r="CJ19" s="31">
        <f t="shared" si="9"/>
        <v>0.23038489588133931</v>
      </c>
      <c r="CK19" s="336"/>
      <c r="CL19" s="33">
        <v>448.22582742524128</v>
      </c>
      <c r="CM19" s="31"/>
      <c r="CN19" s="680">
        <v>2</v>
      </c>
      <c r="CO19" s="680">
        <v>13</v>
      </c>
      <c r="CP19" s="680" t="str">
        <f t="shared" si="10"/>
        <v xml:space="preserve">  </v>
      </c>
      <c r="CQ19" s="783"/>
      <c r="CR19" s="31">
        <v>186.97420229738646</v>
      </c>
      <c r="CS19" s="457"/>
      <c r="CT19" s="660">
        <v>0.5</v>
      </c>
      <c r="CU19" s="660">
        <v>3</v>
      </c>
      <c r="CV19" s="31" t="e">
        <f>IF(CR19&lt;#REF!,"&lt;MDL",IF(CR19&lt;#REF!,"E, &lt;RL",IF(CR19&gt;#REF!,"  ",)))</f>
        <v>#REF!</v>
      </c>
      <c r="CW19" s="658"/>
      <c r="CX19" s="227">
        <v>1.132191052186692</v>
      </c>
      <c r="CY19" s="227"/>
      <c r="CZ19" s="227">
        <v>0.6</v>
      </c>
      <c r="DA19" s="227">
        <v>0.8</v>
      </c>
      <c r="DB19" s="31" t="str">
        <f t="shared" si="11"/>
        <v xml:space="preserve">  </v>
      </c>
      <c r="DC19" s="658"/>
      <c r="DD19" s="28">
        <v>0.48714009745401105</v>
      </c>
      <c r="DE19" s="28"/>
      <c r="DF19" s="227">
        <v>0.1</v>
      </c>
      <c r="DG19" s="464">
        <v>0.13</v>
      </c>
      <c r="DH19" s="31" t="str">
        <f t="shared" si="12"/>
        <v xml:space="preserve">  </v>
      </c>
      <c r="DJ19" s="336">
        <f t="shared" si="13"/>
        <v>0.25259388971188368</v>
      </c>
      <c r="DK19" s="227">
        <v>8.999019232188882</v>
      </c>
      <c r="DL19" s="227"/>
      <c r="DM19" s="10">
        <v>1.2</v>
      </c>
      <c r="DN19" s="910">
        <v>0.7</v>
      </c>
      <c r="DO19" s="675" t="str">
        <f t="shared" si="14"/>
        <v xml:space="preserve">  </v>
      </c>
      <c r="DP19" s="519"/>
      <c r="DQ19" s="28">
        <v>3.0934128610649241</v>
      </c>
      <c r="DR19" s="28"/>
      <c r="DS19" s="28">
        <v>0.2</v>
      </c>
      <c r="DT19" s="28">
        <v>0.12</v>
      </c>
      <c r="DU19" s="28" t="str">
        <f t="shared" si="15"/>
        <v xml:space="preserve">  </v>
      </c>
      <c r="DV19" s="335"/>
      <c r="DW19" s="31">
        <f t="shared" si="16"/>
        <v>2.0076976116887888</v>
      </c>
      <c r="DX19" s="550">
        <f t="shared" si="17"/>
        <v>1.6544597185363492</v>
      </c>
      <c r="DY19" s="67"/>
    </row>
    <row r="20" spans="1:129" ht="15" x14ac:dyDescent="0.25">
      <c r="A20" s="536" t="s">
        <v>2357</v>
      </c>
      <c r="B20" s="169" t="s">
        <v>1486</v>
      </c>
      <c r="C20" s="419" t="s">
        <v>585</v>
      </c>
      <c r="D20" s="104">
        <v>7</v>
      </c>
      <c r="E20" s="213">
        <v>1600313</v>
      </c>
      <c r="F20" s="421">
        <v>4</v>
      </c>
      <c r="G20" s="420">
        <v>11451800</v>
      </c>
      <c r="H20" s="103">
        <v>201601070901</v>
      </c>
      <c r="I20" s="420" t="s">
        <v>656</v>
      </c>
      <c r="J20" s="420"/>
      <c r="K20" s="663" t="s">
        <v>1655</v>
      </c>
      <c r="L20" s="163" t="s">
        <v>1656</v>
      </c>
      <c r="M20" s="419" t="s">
        <v>1028</v>
      </c>
      <c r="N20" s="419"/>
      <c r="O20" s="419" t="s">
        <v>40</v>
      </c>
      <c r="P20" s="117">
        <v>42376</v>
      </c>
      <c r="Q20" s="112">
        <v>0.3756944444444445</v>
      </c>
      <c r="R20" s="419" t="s">
        <v>1058</v>
      </c>
      <c r="S20" s="238" t="s">
        <v>1058</v>
      </c>
      <c r="T20" s="801">
        <v>0.54897029943369391</v>
      </c>
      <c r="U20" s="801"/>
      <c r="V20" s="227">
        <v>0.1</v>
      </c>
      <c r="W20" s="464">
        <v>0.13</v>
      </c>
      <c r="X20" s="31" t="str">
        <f t="shared" si="0"/>
        <v xml:space="preserve">  </v>
      </c>
      <c r="Z20" s="159" t="s">
        <v>1058</v>
      </c>
      <c r="AA20" s="733">
        <v>7.2741052130204695E-2</v>
      </c>
      <c r="AB20" s="733"/>
      <c r="AC20" s="715">
        <v>6.0000000000000001E-3</v>
      </c>
      <c r="AD20" s="716">
        <v>0.01</v>
      </c>
      <c r="AE20" s="31" t="str">
        <f t="shared" si="1"/>
        <v xml:space="preserve">  </v>
      </c>
      <c r="AF20" s="520"/>
      <c r="AG20" s="105">
        <v>125.6</v>
      </c>
      <c r="AH20" s="254">
        <v>153.5</v>
      </c>
      <c r="AI20" s="105">
        <v>27.900000000000006</v>
      </c>
      <c r="AJ20" s="125">
        <v>66</v>
      </c>
      <c r="AK20" s="107">
        <v>422.7272727272728</v>
      </c>
      <c r="AL20" s="281" t="str">
        <f t="shared" si="2"/>
        <v xml:space="preserve">  </v>
      </c>
      <c r="AM20" s="238" t="s">
        <v>1058</v>
      </c>
      <c r="AN20" s="238">
        <v>130</v>
      </c>
      <c r="AO20" s="254">
        <v>160</v>
      </c>
      <c r="AP20" s="238">
        <v>30</v>
      </c>
      <c r="AQ20" s="105">
        <v>70</v>
      </c>
      <c r="AR20" s="105">
        <v>428.57142857142856</v>
      </c>
      <c r="AS20" s="281" t="str">
        <f t="shared" si="3"/>
        <v xml:space="preserve">  </v>
      </c>
      <c r="AT20" s="238" t="s">
        <v>1058</v>
      </c>
      <c r="AU20" s="105">
        <v>132.19999999999999</v>
      </c>
      <c r="AV20" s="254">
        <v>157.79999999999998</v>
      </c>
      <c r="AW20" s="238">
        <v>25.599999999999994</v>
      </c>
      <c r="AX20" s="238">
        <v>56</v>
      </c>
      <c r="AY20" s="105">
        <v>457.14285714285705</v>
      </c>
      <c r="AZ20" s="281" t="str">
        <f t="shared" si="4"/>
        <v xml:space="preserve">  </v>
      </c>
      <c r="BA20" s="105">
        <v>436.14718614718618</v>
      </c>
      <c r="BB20" s="105">
        <v>18.41608508346814</v>
      </c>
      <c r="BC20" s="105">
        <v>4.2224472995346307</v>
      </c>
      <c r="BD20" s="238">
        <v>3</v>
      </c>
      <c r="BE20" s="429" t="str">
        <f t="shared" si="5"/>
        <v xml:space="preserve">  </v>
      </c>
      <c r="BF20" s="500"/>
      <c r="BG20" s="662" t="s">
        <v>178</v>
      </c>
      <c r="BH20" s="662" t="s">
        <v>178</v>
      </c>
      <c r="BI20" s="662" t="s">
        <v>178</v>
      </c>
      <c r="BJ20" s="661" t="s">
        <v>2720</v>
      </c>
      <c r="BK20" s="661" t="s">
        <v>2720</v>
      </c>
      <c r="BL20" s="10"/>
      <c r="BM20" s="334"/>
      <c r="BN20" s="662" t="s">
        <v>178</v>
      </c>
      <c r="BO20" s="662" t="s">
        <v>178</v>
      </c>
      <c r="BP20" s="662" t="s">
        <v>178</v>
      </c>
      <c r="BQ20" s="661" t="s">
        <v>2720</v>
      </c>
      <c r="BR20" s="661" t="s">
        <v>2720</v>
      </c>
      <c r="BS20" s="10" t="str">
        <f t="shared" si="6"/>
        <v xml:space="preserve">  </v>
      </c>
      <c r="BT20" s="334"/>
      <c r="BU20" s="852" t="s">
        <v>178</v>
      </c>
      <c r="BV20" s="18" t="s">
        <v>1058</v>
      </c>
      <c r="BW20" s="28">
        <v>23.587382329454229</v>
      </c>
      <c r="BX20" s="28"/>
      <c r="BY20" s="28">
        <v>0.1</v>
      </c>
      <c r="BZ20" s="28">
        <v>1</v>
      </c>
      <c r="CA20" s="31" t="str">
        <f t="shared" si="7"/>
        <v xml:space="preserve">  </v>
      </c>
      <c r="CC20" s="159" t="s">
        <v>1058</v>
      </c>
      <c r="CD20" s="733">
        <v>7.2741052130204695E-2</v>
      </c>
      <c r="CE20" s="733"/>
      <c r="CF20" s="715">
        <v>6.0000000000000001E-3</v>
      </c>
      <c r="CG20" s="716">
        <v>0.01</v>
      </c>
      <c r="CH20" s="31" t="str">
        <f t="shared" si="8"/>
        <v xml:space="preserve">  </v>
      </c>
      <c r="CI20" s="520"/>
      <c r="CJ20" s="105">
        <f t="shared" si="9"/>
        <v>0.3083896767949994</v>
      </c>
      <c r="CK20" s="771"/>
      <c r="CL20" s="33">
        <v>455.5952208618998</v>
      </c>
      <c r="CM20" s="31"/>
      <c r="CN20" s="680">
        <v>2</v>
      </c>
      <c r="CO20" s="680">
        <v>13</v>
      </c>
      <c r="CP20" s="680" t="str">
        <f t="shared" si="10"/>
        <v xml:space="preserve">  </v>
      </c>
      <c r="CQ20" s="498"/>
      <c r="CR20" s="31">
        <v>192.59252518253038</v>
      </c>
      <c r="CS20" s="107"/>
      <c r="CT20" s="660">
        <v>0.5</v>
      </c>
      <c r="CU20" s="660">
        <v>3</v>
      </c>
      <c r="CV20" s="31" t="e">
        <f>IF(CR20&lt;#REF!,"&lt;MDL",IF(CR20&lt;#REF!,"E, &lt;RL",IF(CR20&gt;#REF!,"  ",)))</f>
        <v>#REF!</v>
      </c>
      <c r="CW20" s="828"/>
      <c r="CX20" s="227">
        <v>1.2809306986786193</v>
      </c>
      <c r="CY20" s="108"/>
      <c r="CZ20" s="227">
        <v>0.6</v>
      </c>
      <c r="DA20" s="227">
        <v>0.8</v>
      </c>
      <c r="DB20" s="31" t="str">
        <f t="shared" si="11"/>
        <v xml:space="preserve">  </v>
      </c>
      <c r="DC20" s="828"/>
      <c r="DD20" s="801">
        <v>0.54897029943369391</v>
      </c>
      <c r="DE20" s="801"/>
      <c r="DF20" s="227">
        <v>0.1</v>
      </c>
      <c r="DG20" s="464">
        <v>0.13</v>
      </c>
      <c r="DH20" s="31" t="str">
        <f t="shared" si="12"/>
        <v xml:space="preserve">  </v>
      </c>
      <c r="DJ20" s="771">
        <f t="shared" si="13"/>
        <v>0.28115542921089937</v>
      </c>
      <c r="DK20" s="108">
        <v>9.0392887821115071</v>
      </c>
      <c r="DL20" s="108"/>
      <c r="DM20" s="10">
        <v>1.2</v>
      </c>
      <c r="DN20" s="910">
        <v>0.7</v>
      </c>
      <c r="DO20" s="675" t="str">
        <f t="shared" si="14"/>
        <v xml:space="preserve">  </v>
      </c>
      <c r="DP20" s="480"/>
      <c r="DQ20" s="28">
        <v>4.132246300393831</v>
      </c>
      <c r="DR20" s="28"/>
      <c r="DS20" s="28">
        <v>0.2</v>
      </c>
      <c r="DT20" s="28">
        <v>0.12</v>
      </c>
      <c r="DU20" s="28" t="str">
        <f t="shared" si="15"/>
        <v xml:space="preserve">  </v>
      </c>
      <c r="DV20" s="335"/>
      <c r="DW20" s="105">
        <f t="shared" si="16"/>
        <v>1.9840613703126397</v>
      </c>
      <c r="DX20" s="924">
        <f t="shared" si="17"/>
        <v>2.1455901761906269</v>
      </c>
      <c r="DY20" s="50"/>
    </row>
    <row r="21" spans="1:129" ht="15" x14ac:dyDescent="0.25">
      <c r="A21" s="536" t="s">
        <v>2361</v>
      </c>
      <c r="B21" s="173" t="s">
        <v>1490</v>
      </c>
      <c r="C21" s="419" t="s">
        <v>584</v>
      </c>
      <c r="D21" s="419">
        <v>9</v>
      </c>
      <c r="E21" s="213">
        <v>1601512</v>
      </c>
      <c r="F21" s="421">
        <v>1</v>
      </c>
      <c r="G21" s="420">
        <v>11451800</v>
      </c>
      <c r="H21" s="420">
        <v>201601081050</v>
      </c>
      <c r="I21" s="420" t="s">
        <v>656</v>
      </c>
      <c r="J21" s="420"/>
      <c r="K21" s="663" t="s">
        <v>1655</v>
      </c>
      <c r="L21" s="163" t="s">
        <v>1656</v>
      </c>
      <c r="M21" s="419" t="s">
        <v>1028</v>
      </c>
      <c r="N21" s="419"/>
      <c r="O21" s="419"/>
      <c r="P21" s="117">
        <v>42377</v>
      </c>
      <c r="Q21" s="112">
        <v>0.4513888888888889</v>
      </c>
      <c r="R21" s="419" t="s">
        <v>1062</v>
      </c>
      <c r="S21" s="237" t="s">
        <v>1062</v>
      </c>
      <c r="T21" s="28">
        <v>9.4143765888397998E-2</v>
      </c>
      <c r="U21" s="28"/>
      <c r="V21" s="227">
        <v>0.1</v>
      </c>
      <c r="W21" s="464">
        <v>0.13</v>
      </c>
      <c r="X21" s="31" t="str">
        <f t="shared" si="0"/>
        <v>&lt;MDL</v>
      </c>
      <c r="Z21" s="417" t="s">
        <v>1062</v>
      </c>
      <c r="AA21" s="716">
        <v>5.6601660652291663E-2</v>
      </c>
      <c r="AC21" s="715">
        <v>6.0000000000000001E-3</v>
      </c>
      <c r="AD21" s="716">
        <v>0.01</v>
      </c>
      <c r="AE21" s="31" t="str">
        <f t="shared" si="1"/>
        <v xml:space="preserve">  </v>
      </c>
      <c r="AF21" s="520"/>
      <c r="AG21" s="31">
        <v>125.6</v>
      </c>
      <c r="AH21" s="251">
        <v>136.19999999999999</v>
      </c>
      <c r="AI21" s="31">
        <v>10.599999999999994</v>
      </c>
      <c r="AJ21" s="464">
        <v>138</v>
      </c>
      <c r="AK21" s="457">
        <v>76.811594202898505</v>
      </c>
      <c r="AL21" s="281" t="str">
        <f t="shared" si="2"/>
        <v xml:space="preserve">  </v>
      </c>
      <c r="AM21" s="237" t="s">
        <v>1062</v>
      </c>
      <c r="AN21" s="237">
        <v>133.80000000000001</v>
      </c>
      <c r="AO21" s="251">
        <v>144.19999999999999</v>
      </c>
      <c r="AP21" s="237">
        <v>10.399999999999977</v>
      </c>
      <c r="AQ21" s="31">
        <v>134</v>
      </c>
      <c r="AR21" s="31">
        <v>77.611940298507292</v>
      </c>
      <c r="AS21" s="281" t="str">
        <f t="shared" si="3"/>
        <v xml:space="preserve">  </v>
      </c>
      <c r="AT21" s="237" t="s">
        <v>1062</v>
      </c>
      <c r="AU21" s="31">
        <v>133</v>
      </c>
      <c r="AV21" s="251">
        <v>144</v>
      </c>
      <c r="AW21" s="237">
        <v>11</v>
      </c>
      <c r="AX21" s="237">
        <v>140</v>
      </c>
      <c r="AY21" s="31">
        <v>78.571428571428569</v>
      </c>
      <c r="AZ21" s="281" t="str">
        <f t="shared" si="4"/>
        <v xml:space="preserve">  </v>
      </c>
      <c r="BA21" s="31">
        <v>77.664987690944784</v>
      </c>
      <c r="BB21" s="31">
        <v>0.88111563971377571</v>
      </c>
      <c r="BC21" s="31">
        <v>1.1345081817562792</v>
      </c>
      <c r="BD21" s="237">
        <v>3</v>
      </c>
      <c r="BE21" s="429" t="str">
        <f t="shared" si="5"/>
        <v xml:space="preserve">  </v>
      </c>
      <c r="BF21" s="498"/>
      <c r="BG21" s="662" t="s">
        <v>178</v>
      </c>
      <c r="BH21" s="662" t="s">
        <v>178</v>
      </c>
      <c r="BI21" s="662" t="s">
        <v>178</v>
      </c>
      <c r="BJ21" s="661" t="s">
        <v>2720</v>
      </c>
      <c r="BK21" s="661" t="s">
        <v>2720</v>
      </c>
      <c r="BL21" s="10"/>
      <c r="BM21" s="334"/>
      <c r="BN21" s="662" t="s">
        <v>178</v>
      </c>
      <c r="BO21" s="662" t="s">
        <v>178</v>
      </c>
      <c r="BP21" s="662" t="s">
        <v>178</v>
      </c>
      <c r="BQ21" s="661" t="s">
        <v>2720</v>
      </c>
      <c r="BR21" s="661" t="s">
        <v>2720</v>
      </c>
      <c r="BS21" s="10" t="str">
        <f t="shared" si="6"/>
        <v xml:space="preserve">  </v>
      </c>
      <c r="BT21" s="334"/>
      <c r="BU21" s="852" t="s">
        <v>178</v>
      </c>
      <c r="BV21" s="18" t="s">
        <v>1062</v>
      </c>
      <c r="BW21" s="28">
        <v>13.60889340009167</v>
      </c>
      <c r="BX21" s="28"/>
      <c r="BY21" s="28">
        <v>0.1</v>
      </c>
      <c r="BZ21" s="28">
        <v>1</v>
      </c>
      <c r="CA21" s="31" t="str">
        <f t="shared" si="7"/>
        <v xml:space="preserve">  </v>
      </c>
      <c r="CC21" s="417" t="s">
        <v>1062</v>
      </c>
      <c r="CD21" s="716">
        <v>5.6601660652291663E-2</v>
      </c>
      <c r="CF21" s="715">
        <v>6.0000000000000001E-3</v>
      </c>
      <c r="CG21" s="716">
        <v>0.01</v>
      </c>
      <c r="CH21" s="31" t="str">
        <f t="shared" si="8"/>
        <v xml:space="preserve">  </v>
      </c>
      <c r="CI21" s="520"/>
      <c r="CJ21" s="31">
        <f t="shared" si="9"/>
        <v>0.41591670232283839</v>
      </c>
      <c r="CK21" s="336"/>
      <c r="CL21" s="33">
        <v>262.4797654954848</v>
      </c>
      <c r="CM21" s="31"/>
      <c r="CN21" s="680">
        <v>2</v>
      </c>
      <c r="CO21" s="680">
        <v>13</v>
      </c>
      <c r="CP21" s="680" t="str">
        <f t="shared" si="10"/>
        <v xml:space="preserve">  </v>
      </c>
      <c r="CQ21" s="498"/>
      <c r="CR21" s="31">
        <v>20.161489233711141</v>
      </c>
      <c r="CS21" s="457"/>
      <c r="CT21" s="660">
        <v>0.5</v>
      </c>
      <c r="CU21" s="660">
        <v>3</v>
      </c>
      <c r="CV21" s="31" t="e">
        <f>IF(CR21&lt;#REF!,"&lt;MDL",IF(CR21&lt;#REF!,"E, &lt;RL",IF(CR21&gt;#REF!,"  ",)))</f>
        <v>#REF!</v>
      </c>
      <c r="CW21" s="658"/>
      <c r="CX21" s="227">
        <v>1.2130062143312828</v>
      </c>
      <c r="CY21" s="227"/>
      <c r="CZ21" s="227">
        <v>0.6</v>
      </c>
      <c r="DA21" s="227">
        <v>0.8</v>
      </c>
      <c r="DB21" s="31" t="str">
        <f t="shared" si="11"/>
        <v xml:space="preserve">  </v>
      </c>
      <c r="DC21" s="658"/>
      <c r="DD21" s="28">
        <v>9.4143765888397998E-2</v>
      </c>
      <c r="DE21" s="28"/>
      <c r="DF21" s="227">
        <v>0.1</v>
      </c>
      <c r="DG21" s="464">
        <v>0.13</v>
      </c>
      <c r="DH21" s="31" t="str">
        <f t="shared" si="12"/>
        <v>&lt;MDL</v>
      </c>
      <c r="DJ21" s="336">
        <f t="shared" si="13"/>
        <v>0.46213322845724236</v>
      </c>
      <c r="DK21" s="227">
        <v>12.128760831952521</v>
      </c>
      <c r="DL21" s="227"/>
      <c r="DM21" s="10">
        <v>1.2</v>
      </c>
      <c r="DN21" s="910">
        <v>0.7</v>
      </c>
      <c r="DO21" s="675" t="str">
        <f t="shared" si="14"/>
        <v xml:space="preserve">  </v>
      </c>
      <c r="DP21" s="519"/>
      <c r="DQ21" s="28">
        <v>0.95297406536769791</v>
      </c>
      <c r="DR21" s="28"/>
      <c r="DS21" s="28">
        <v>0.2</v>
      </c>
      <c r="DT21" s="28">
        <v>0.12</v>
      </c>
      <c r="DU21" s="28" t="str">
        <f t="shared" si="15"/>
        <v xml:space="preserve">  </v>
      </c>
      <c r="DV21" s="335"/>
      <c r="DW21" s="31">
        <f t="shared" si="16"/>
        <v>4.620836508695052</v>
      </c>
      <c r="DX21" s="550">
        <f t="shared" si="17"/>
        <v>4.7267047305923802</v>
      </c>
      <c r="DY21" s="67"/>
    </row>
    <row r="22" spans="1:129" ht="15" x14ac:dyDescent="0.25">
      <c r="A22" s="536" t="s">
        <v>2364</v>
      </c>
      <c r="B22" s="173" t="s">
        <v>1493</v>
      </c>
      <c r="C22" s="419" t="s">
        <v>584</v>
      </c>
      <c r="D22" s="419">
        <v>9</v>
      </c>
      <c r="E22" s="213">
        <v>1601511</v>
      </c>
      <c r="F22" s="421">
        <v>1</v>
      </c>
      <c r="G22" s="420">
        <v>11451800</v>
      </c>
      <c r="H22" s="420">
        <v>201601130950</v>
      </c>
      <c r="I22" s="420" t="s">
        <v>656</v>
      </c>
      <c r="J22" s="420"/>
      <c r="K22" s="663" t="s">
        <v>1655</v>
      </c>
      <c r="L22" s="163" t="s">
        <v>1656</v>
      </c>
      <c r="M22" s="419" t="s">
        <v>1028</v>
      </c>
      <c r="N22" s="419"/>
      <c r="O22" s="419"/>
      <c r="P22" s="117">
        <v>42382</v>
      </c>
      <c r="Q22" s="112">
        <v>0.40972222222222227</v>
      </c>
      <c r="R22" s="419" t="s">
        <v>1065</v>
      </c>
      <c r="S22" s="237" t="s">
        <v>1065</v>
      </c>
      <c r="T22" s="28">
        <v>2.3184424990491843E-2</v>
      </c>
      <c r="U22" s="28"/>
      <c r="V22" s="227">
        <v>0.1</v>
      </c>
      <c r="W22" s="464">
        <v>0.13</v>
      </c>
      <c r="X22" s="31" t="str">
        <f t="shared" si="0"/>
        <v>&lt;MDL</v>
      </c>
      <c r="Z22" s="417" t="s">
        <v>1065</v>
      </c>
      <c r="AA22" s="716">
        <v>4.0728954392547527E-2</v>
      </c>
      <c r="AC22" s="715">
        <v>6.0000000000000001E-3</v>
      </c>
      <c r="AD22" s="716">
        <v>0.01</v>
      </c>
      <c r="AE22" s="31" t="str">
        <f t="shared" si="1"/>
        <v xml:space="preserve">  </v>
      </c>
      <c r="AF22" s="520"/>
      <c r="AG22" s="31">
        <v>131.80000000000001</v>
      </c>
      <c r="AH22" s="251">
        <v>135.6</v>
      </c>
      <c r="AI22" s="31">
        <v>3.7999999999999829</v>
      </c>
      <c r="AJ22" s="464">
        <v>250</v>
      </c>
      <c r="AK22" s="457">
        <v>15.199999999999932</v>
      </c>
      <c r="AL22" s="281" t="str">
        <f t="shared" si="2"/>
        <v xml:space="preserve">  </v>
      </c>
      <c r="AM22" s="237" t="s">
        <v>1065</v>
      </c>
      <c r="AN22" s="237">
        <v>132.30000000000001</v>
      </c>
      <c r="AO22" s="251">
        <v>136.5</v>
      </c>
      <c r="AP22" s="237">
        <v>4.1999999999999886</v>
      </c>
      <c r="AQ22" s="31">
        <v>266</v>
      </c>
      <c r="AR22" s="31">
        <v>15.789473684210483</v>
      </c>
      <c r="AS22" s="281" t="str">
        <f t="shared" si="3"/>
        <v xml:space="preserve">  </v>
      </c>
      <c r="AT22" s="237" t="s">
        <v>1065</v>
      </c>
      <c r="AU22" s="31">
        <v>123.8</v>
      </c>
      <c r="AV22" s="251">
        <v>128.1</v>
      </c>
      <c r="AW22" s="237">
        <v>4.2999999999999972</v>
      </c>
      <c r="AX22" s="237">
        <v>274</v>
      </c>
      <c r="AY22" s="31">
        <v>15.693430656934295</v>
      </c>
      <c r="AZ22" s="281" t="str">
        <f t="shared" si="4"/>
        <v xml:space="preserve">  </v>
      </c>
      <c r="BA22" s="31">
        <v>15.560968113714905</v>
      </c>
      <c r="BB22" s="31">
        <v>0.31627448539409886</v>
      </c>
      <c r="BC22" s="31">
        <v>2.0324859165757521</v>
      </c>
      <c r="BD22" s="237">
        <v>3</v>
      </c>
      <c r="BE22" s="429" t="str">
        <f t="shared" si="5"/>
        <v xml:space="preserve">  </v>
      </c>
      <c r="BF22" s="498"/>
      <c r="BG22" s="662" t="s">
        <v>178</v>
      </c>
      <c r="BH22" s="662" t="s">
        <v>178</v>
      </c>
      <c r="BI22" s="662" t="s">
        <v>178</v>
      </c>
      <c r="BJ22" s="661" t="s">
        <v>2720</v>
      </c>
      <c r="BK22" s="661" t="s">
        <v>2720</v>
      </c>
      <c r="BL22" s="10"/>
      <c r="BM22" s="334"/>
      <c r="BN22" s="662" t="s">
        <v>178</v>
      </c>
      <c r="BO22" s="662" t="s">
        <v>178</v>
      </c>
      <c r="BP22" s="662" t="s">
        <v>178</v>
      </c>
      <c r="BQ22" s="661" t="s">
        <v>2720</v>
      </c>
      <c r="BR22" s="661" t="s">
        <v>2720</v>
      </c>
      <c r="BS22" s="10" t="str">
        <f t="shared" si="6"/>
        <v xml:space="preserve">  </v>
      </c>
      <c r="BT22" s="334"/>
      <c r="BU22" s="852" t="s">
        <v>178</v>
      </c>
      <c r="BV22" s="18" t="s">
        <v>1065</v>
      </c>
      <c r="BW22" s="28">
        <v>5.4052511658483082</v>
      </c>
      <c r="BX22" s="28"/>
      <c r="BY22" s="28">
        <v>0.1</v>
      </c>
      <c r="BZ22" s="28">
        <v>1</v>
      </c>
      <c r="CA22" s="31" t="str">
        <f t="shared" si="7"/>
        <v xml:space="preserve">  </v>
      </c>
      <c r="CC22" s="417" t="s">
        <v>1065</v>
      </c>
      <c r="CD22" s="716">
        <v>4.0728954392547527E-2</v>
      </c>
      <c r="CF22" s="715">
        <v>6.0000000000000001E-3</v>
      </c>
      <c r="CG22" s="716">
        <v>0.01</v>
      </c>
      <c r="CH22" s="31" t="str">
        <f t="shared" si="8"/>
        <v xml:space="preserve">  </v>
      </c>
      <c r="CI22" s="520"/>
      <c r="CJ22" s="31">
        <f t="shared" si="9"/>
        <v>0.75350715707501204</v>
      </c>
      <c r="CK22" s="336"/>
      <c r="CL22" s="33">
        <v>232.65197515111774</v>
      </c>
      <c r="CM22" s="31"/>
      <c r="CN22" s="680">
        <v>2</v>
      </c>
      <c r="CO22" s="680">
        <v>13</v>
      </c>
      <c r="CP22" s="680" t="str">
        <f t="shared" si="10"/>
        <v xml:space="preserve">  </v>
      </c>
      <c r="CQ22" s="498"/>
      <c r="CR22" s="31">
        <v>3.5363100222969739</v>
      </c>
      <c r="CS22" s="457"/>
      <c r="CT22" s="660">
        <v>0.5</v>
      </c>
      <c r="CU22" s="660">
        <v>3</v>
      </c>
      <c r="CV22" s="31" t="e">
        <f>IF(CR22&lt;#REF!,"&lt;MDL",IF(CR22&lt;#REF!,"E, &lt;RL",IF(CR22&gt;#REF!,"  ",)))</f>
        <v>#REF!</v>
      </c>
      <c r="CW22" s="658"/>
      <c r="CX22" s="227">
        <v>1.4683469160644802</v>
      </c>
      <c r="CY22" s="227"/>
      <c r="CZ22" s="227">
        <v>0.6</v>
      </c>
      <c r="DA22" s="227">
        <v>0.8</v>
      </c>
      <c r="DB22" s="31" t="str">
        <f t="shared" si="11"/>
        <v xml:space="preserve">  </v>
      </c>
      <c r="DC22" s="658"/>
      <c r="DD22" s="28">
        <v>2.3184424990491843E-2</v>
      </c>
      <c r="DE22" s="28"/>
      <c r="DF22" s="227">
        <v>0.1</v>
      </c>
      <c r="DG22" s="464">
        <v>0.13</v>
      </c>
      <c r="DH22" s="31" t="str">
        <f t="shared" si="12"/>
        <v>&lt;MDL</v>
      </c>
      <c r="DJ22" s="336">
        <f t="shared" si="13"/>
        <v>0.63113451545413446</v>
      </c>
      <c r="DK22" s="227">
        <v>19.457649422958919</v>
      </c>
      <c r="DL22" s="227"/>
      <c r="DM22" s="10">
        <v>1.2</v>
      </c>
      <c r="DN22" s="910">
        <v>0.7</v>
      </c>
      <c r="DO22" s="675" t="str">
        <f t="shared" si="14"/>
        <v xml:space="preserve">  </v>
      </c>
      <c r="DP22" s="519"/>
      <c r="DQ22" s="28">
        <v>0.30535727196614343</v>
      </c>
      <c r="DR22" s="28"/>
      <c r="DS22" s="28">
        <v>0.2</v>
      </c>
      <c r="DT22" s="28">
        <v>0.12</v>
      </c>
      <c r="DU22" s="28" t="str">
        <f t="shared" si="15"/>
        <v xml:space="preserve">  </v>
      </c>
      <c r="DV22" s="335"/>
      <c r="DW22" s="31">
        <f t="shared" si="16"/>
        <v>8.3634146713434596</v>
      </c>
      <c r="DX22" s="550">
        <f t="shared" si="17"/>
        <v>8.634912381573427</v>
      </c>
      <c r="DY22" s="67"/>
    </row>
    <row r="23" spans="1:129" ht="15" x14ac:dyDescent="0.25">
      <c r="A23" s="536" t="s">
        <v>2365</v>
      </c>
      <c r="B23" s="173" t="s">
        <v>1494</v>
      </c>
      <c r="C23" s="419" t="s">
        <v>584</v>
      </c>
      <c r="D23" s="419">
        <v>9</v>
      </c>
      <c r="E23" s="213">
        <v>1601510</v>
      </c>
      <c r="F23" s="421">
        <v>1</v>
      </c>
      <c r="G23" s="420">
        <v>11451800</v>
      </c>
      <c r="H23" s="420">
        <v>201601172300</v>
      </c>
      <c r="I23" s="420" t="s">
        <v>656</v>
      </c>
      <c r="J23" s="420"/>
      <c r="K23" s="663" t="s">
        <v>1655</v>
      </c>
      <c r="L23" s="163" t="s">
        <v>1656</v>
      </c>
      <c r="M23" s="419" t="s">
        <v>1028</v>
      </c>
      <c r="N23" s="419"/>
      <c r="O23" s="419"/>
      <c r="P23" s="117">
        <v>42386</v>
      </c>
      <c r="Q23" s="112">
        <v>0.95833333333333337</v>
      </c>
      <c r="R23" s="419" t="s">
        <v>1066</v>
      </c>
      <c r="S23" s="237" t="s">
        <v>1066</v>
      </c>
      <c r="T23" s="28">
        <v>0.29156263381170239</v>
      </c>
      <c r="U23" s="28"/>
      <c r="V23" s="227">
        <v>0.1</v>
      </c>
      <c r="W23" s="464">
        <v>0.13</v>
      </c>
      <c r="X23" s="31" t="str">
        <f t="shared" si="0"/>
        <v xml:space="preserve">  </v>
      </c>
      <c r="Z23" s="417" t="s">
        <v>1066</v>
      </c>
      <c r="AA23" s="716">
        <v>4.5614613871842756E-2</v>
      </c>
      <c r="AC23" s="715">
        <v>6.0000000000000001E-3</v>
      </c>
      <c r="AD23" s="716">
        <v>0.01</v>
      </c>
      <c r="AE23" s="31" t="str">
        <f t="shared" si="1"/>
        <v xml:space="preserve">  </v>
      </c>
      <c r="AF23" s="520"/>
      <c r="AG23" s="31">
        <v>129.9</v>
      </c>
      <c r="AH23" s="251">
        <v>157.29999999999998</v>
      </c>
      <c r="AI23" s="31">
        <v>27.399999999999977</v>
      </c>
      <c r="AJ23" s="464">
        <v>58</v>
      </c>
      <c r="AK23" s="457">
        <v>472.41379310344786</v>
      </c>
      <c r="AL23" s="281" t="str">
        <f t="shared" si="2"/>
        <v xml:space="preserve">  </v>
      </c>
      <c r="AM23" s="237" t="s">
        <v>1066</v>
      </c>
      <c r="AN23" s="237">
        <v>133.1</v>
      </c>
      <c r="AO23" s="251">
        <v>160.20000000000002</v>
      </c>
      <c r="AP23" s="237">
        <v>27.100000000000023</v>
      </c>
      <c r="AQ23" s="31">
        <v>58</v>
      </c>
      <c r="AR23" s="31">
        <v>467.24137931034522</v>
      </c>
      <c r="AS23" s="281" t="str">
        <f t="shared" si="3"/>
        <v xml:space="preserve">  </v>
      </c>
      <c r="AT23" s="237" t="s">
        <v>1066</v>
      </c>
      <c r="AU23" s="31">
        <v>124.9</v>
      </c>
      <c r="AV23" s="251">
        <v>158.29999999999998</v>
      </c>
      <c r="AW23" s="237">
        <v>33.399999999999977</v>
      </c>
      <c r="AX23" s="237">
        <v>72</v>
      </c>
      <c r="AY23" s="31">
        <v>463.88888888888863</v>
      </c>
      <c r="AZ23" s="281" t="str">
        <f t="shared" si="4"/>
        <v xml:space="preserve">  </v>
      </c>
      <c r="BA23" s="31">
        <v>467.84802043422724</v>
      </c>
      <c r="BB23" s="31">
        <v>4.2947069814762742</v>
      </c>
      <c r="BC23" s="31">
        <v>0.91797053613483204</v>
      </c>
      <c r="BD23" s="237">
        <v>3</v>
      </c>
      <c r="BE23" s="429" t="str">
        <f t="shared" si="5"/>
        <v xml:space="preserve">  </v>
      </c>
      <c r="BF23" s="498"/>
      <c r="BG23" s="662" t="s">
        <v>178</v>
      </c>
      <c r="BH23" s="662" t="s">
        <v>178</v>
      </c>
      <c r="BI23" s="662" t="s">
        <v>178</v>
      </c>
      <c r="BJ23" s="661" t="s">
        <v>2720</v>
      </c>
      <c r="BK23" s="661" t="s">
        <v>2720</v>
      </c>
      <c r="BL23" s="10"/>
      <c r="BM23" s="334"/>
      <c r="BN23" s="662" t="s">
        <v>178</v>
      </c>
      <c r="BO23" s="662" t="s">
        <v>178</v>
      </c>
      <c r="BP23" s="662" t="s">
        <v>178</v>
      </c>
      <c r="BQ23" s="661" t="s">
        <v>2720</v>
      </c>
      <c r="BR23" s="661" t="s">
        <v>2720</v>
      </c>
      <c r="BS23" s="10" t="str">
        <f t="shared" si="6"/>
        <v xml:space="preserve">  </v>
      </c>
      <c r="BT23" s="334"/>
      <c r="BU23" s="852" t="s">
        <v>178</v>
      </c>
      <c r="BV23" s="18" t="s">
        <v>1066</v>
      </c>
      <c r="BW23" s="28">
        <v>7.207975943578659</v>
      </c>
      <c r="BX23" s="28">
        <v>0.16471243964822424</v>
      </c>
      <c r="BY23" s="28">
        <v>0.1</v>
      </c>
      <c r="BZ23" s="28">
        <v>1</v>
      </c>
      <c r="CA23" s="31" t="str">
        <f t="shared" si="7"/>
        <v xml:space="preserve">  </v>
      </c>
      <c r="CC23" s="417" t="s">
        <v>1066</v>
      </c>
      <c r="CD23" s="716">
        <v>4.5614613871842756E-2</v>
      </c>
      <c r="CF23" s="715">
        <v>6.0000000000000001E-3</v>
      </c>
      <c r="CG23" s="716">
        <v>0.01</v>
      </c>
      <c r="CH23" s="31" t="str">
        <f t="shared" si="8"/>
        <v xml:space="preserve">  </v>
      </c>
      <c r="CI23" s="520"/>
      <c r="CJ23" s="31">
        <f t="shared" si="9"/>
        <v>0.63283526788791888</v>
      </c>
      <c r="CK23" s="336"/>
      <c r="CL23" s="33">
        <v>120.26003173402096</v>
      </c>
      <c r="CM23" s="31"/>
      <c r="CN23" s="680">
        <v>2</v>
      </c>
      <c r="CO23" s="680">
        <v>13</v>
      </c>
      <c r="CP23" s="680" t="str">
        <f t="shared" si="10"/>
        <v xml:space="preserve">  </v>
      </c>
      <c r="CQ23" s="498"/>
      <c r="CR23" s="31">
        <v>56.81249775020985</v>
      </c>
      <c r="CS23" s="457"/>
      <c r="CT23" s="660">
        <v>0.5</v>
      </c>
      <c r="CU23" s="660">
        <v>3</v>
      </c>
      <c r="CV23" s="31" t="e">
        <f>IF(CR23&lt;#REF!,"&lt;MDL",IF(CR23&lt;#REF!,"E, &lt;RL",IF(CR23&gt;#REF!,"  ",)))</f>
        <v>#REF!</v>
      </c>
      <c r="CW23" s="658"/>
      <c r="CX23" s="28">
        <v>0.6240085889696948</v>
      </c>
      <c r="CY23" s="227"/>
      <c r="CZ23" s="227">
        <v>0.6</v>
      </c>
      <c r="DA23" s="227">
        <v>0.8</v>
      </c>
      <c r="DB23" s="31" t="str">
        <f t="shared" si="11"/>
        <v>E, &lt;RL</v>
      </c>
      <c r="DC23" s="658"/>
      <c r="DD23" s="28">
        <v>0.29156263381170239</v>
      </c>
      <c r="DE23" s="28"/>
      <c r="DF23" s="227">
        <v>0.1</v>
      </c>
      <c r="DG23" s="464">
        <v>0.13</v>
      </c>
      <c r="DH23" s="31" t="str">
        <f t="shared" si="12"/>
        <v xml:space="preserve">  </v>
      </c>
      <c r="DJ23" s="336">
        <f t="shared" si="13"/>
        <v>0.51888277424524065</v>
      </c>
      <c r="DK23" s="227">
        <v>4.0396376870182564</v>
      </c>
      <c r="DL23" s="227"/>
      <c r="DM23" s="10">
        <v>1.2</v>
      </c>
      <c r="DN23" s="910">
        <v>0.7</v>
      </c>
      <c r="DO23" s="675" t="str">
        <f t="shared" si="14"/>
        <v xml:space="preserve">  </v>
      </c>
      <c r="DP23" s="519"/>
      <c r="DQ23" s="28">
        <v>1.873943038144579</v>
      </c>
      <c r="DR23" s="28"/>
      <c r="DS23" s="28">
        <v>0.2</v>
      </c>
      <c r="DT23" s="28">
        <v>0.12</v>
      </c>
      <c r="DU23" s="28" t="str">
        <f t="shared" si="15"/>
        <v xml:space="preserve">  </v>
      </c>
      <c r="DV23" s="335"/>
      <c r="DW23" s="31">
        <f t="shared" si="16"/>
        <v>3.359085831569312</v>
      </c>
      <c r="DX23" s="550">
        <f t="shared" si="17"/>
        <v>3.298469724714149</v>
      </c>
      <c r="DY23" s="67"/>
    </row>
    <row r="24" spans="1:129" ht="15" x14ac:dyDescent="0.25">
      <c r="A24" s="536" t="s">
        <v>2366</v>
      </c>
      <c r="B24" s="173" t="s">
        <v>1495</v>
      </c>
      <c r="C24" s="419" t="s">
        <v>584</v>
      </c>
      <c r="D24" s="419">
        <v>9</v>
      </c>
      <c r="E24" s="213">
        <v>1601509</v>
      </c>
      <c r="F24" s="421">
        <v>1</v>
      </c>
      <c r="G24" s="420">
        <v>11451800</v>
      </c>
      <c r="H24" s="420">
        <v>201601181050</v>
      </c>
      <c r="I24" s="420" t="s">
        <v>656</v>
      </c>
      <c r="J24" s="420"/>
      <c r="K24" s="663" t="s">
        <v>1655</v>
      </c>
      <c r="L24" s="163" t="s">
        <v>1656</v>
      </c>
      <c r="M24" s="419" t="s">
        <v>1028</v>
      </c>
      <c r="N24" s="419"/>
      <c r="O24" s="419"/>
      <c r="P24" s="117">
        <v>42387</v>
      </c>
      <c r="Q24" s="112">
        <v>0.4513888888888889</v>
      </c>
      <c r="R24" s="419" t="s">
        <v>1067</v>
      </c>
      <c r="S24" s="237" t="s">
        <v>1067</v>
      </c>
      <c r="T24" s="28">
        <v>1.1932222224295375</v>
      </c>
      <c r="U24" s="28"/>
      <c r="V24" s="227">
        <v>0.1</v>
      </c>
      <c r="W24" s="464">
        <v>0.13</v>
      </c>
      <c r="X24" s="31" t="str">
        <f t="shared" si="0"/>
        <v xml:space="preserve">  </v>
      </c>
      <c r="Z24" s="417" t="s">
        <v>1067</v>
      </c>
      <c r="AA24" s="716">
        <v>2.0831312556972306E-2</v>
      </c>
      <c r="AC24" s="715">
        <v>6.0000000000000001E-3</v>
      </c>
      <c r="AD24" s="716">
        <v>0.01</v>
      </c>
      <c r="AE24" s="31" t="str">
        <f t="shared" si="1"/>
        <v xml:space="preserve">  </v>
      </c>
      <c r="AF24" s="520"/>
      <c r="AG24" s="31">
        <v>131.69999999999999</v>
      </c>
      <c r="AH24" s="251">
        <v>211</v>
      </c>
      <c r="AI24" s="31">
        <v>79.300000000000011</v>
      </c>
      <c r="AJ24" s="464">
        <v>58</v>
      </c>
      <c r="AK24" s="457">
        <v>1367.2413793103449</v>
      </c>
      <c r="AL24" s="281" t="str">
        <f t="shared" si="2"/>
        <v xml:space="preserve">  </v>
      </c>
      <c r="AM24" s="237" t="s">
        <v>1067</v>
      </c>
      <c r="AN24" s="237">
        <v>134.5</v>
      </c>
      <c r="AO24" s="251">
        <v>205.7</v>
      </c>
      <c r="AP24" s="237">
        <v>71.199999999999989</v>
      </c>
      <c r="AQ24" s="31">
        <v>50</v>
      </c>
      <c r="AR24" s="31">
        <v>1423.9999999999998</v>
      </c>
      <c r="AS24" s="281" t="str">
        <f t="shared" si="3"/>
        <v xml:space="preserve">  </v>
      </c>
      <c r="AT24" s="237" t="s">
        <v>1067</v>
      </c>
      <c r="AU24" s="31">
        <v>134.5</v>
      </c>
      <c r="AV24" s="251">
        <v>199</v>
      </c>
      <c r="AW24" s="237">
        <v>64.5</v>
      </c>
      <c r="AX24" s="237">
        <v>46</v>
      </c>
      <c r="AY24" s="31">
        <v>1402.1739130434783</v>
      </c>
      <c r="AZ24" s="281" t="str">
        <f t="shared" si="4"/>
        <v xml:space="preserve">  </v>
      </c>
      <c r="BA24" s="31">
        <v>1397.8050974512744</v>
      </c>
      <c r="BB24" s="31">
        <v>28.630406352461073</v>
      </c>
      <c r="BC24" s="31">
        <v>2.0482402306777314</v>
      </c>
      <c r="BD24" s="237">
        <v>3</v>
      </c>
      <c r="BE24" s="429" t="str">
        <f t="shared" si="5"/>
        <v xml:space="preserve">  </v>
      </c>
      <c r="BF24" s="498"/>
      <c r="BG24" s="662" t="s">
        <v>178</v>
      </c>
      <c r="BH24" s="662" t="s">
        <v>178</v>
      </c>
      <c r="BI24" s="662" t="s">
        <v>178</v>
      </c>
      <c r="BJ24" s="661" t="s">
        <v>2720</v>
      </c>
      <c r="BK24" s="661" t="s">
        <v>2720</v>
      </c>
      <c r="BL24" s="10"/>
      <c r="BM24" s="334"/>
      <c r="BN24" s="662" t="s">
        <v>178</v>
      </c>
      <c r="BO24" s="662" t="s">
        <v>178</v>
      </c>
      <c r="BP24" s="662" t="s">
        <v>178</v>
      </c>
      <c r="BQ24" s="661" t="s">
        <v>2720</v>
      </c>
      <c r="BR24" s="661" t="s">
        <v>2720</v>
      </c>
      <c r="BS24" s="10" t="str">
        <f t="shared" si="6"/>
        <v xml:space="preserve">  </v>
      </c>
      <c r="BT24" s="334"/>
      <c r="BU24" s="852" t="s">
        <v>178</v>
      </c>
      <c r="BV24" s="18" t="s">
        <v>1067</v>
      </c>
      <c r="BW24" s="28">
        <v>8.0664391436082052</v>
      </c>
      <c r="BX24" s="28"/>
      <c r="BY24" s="28">
        <v>0.1</v>
      </c>
      <c r="BZ24" s="28">
        <v>1</v>
      </c>
      <c r="CA24" s="31" t="str">
        <f t="shared" si="7"/>
        <v xml:space="preserve">  </v>
      </c>
      <c r="CC24" s="417" t="s">
        <v>1067</v>
      </c>
      <c r="CD24" s="716">
        <v>2.0831312556972306E-2</v>
      </c>
      <c r="CF24" s="715">
        <v>6.0000000000000001E-3</v>
      </c>
      <c r="CG24" s="716">
        <v>0.01</v>
      </c>
      <c r="CH24" s="31" t="str">
        <f t="shared" si="8"/>
        <v xml:space="preserve">  </v>
      </c>
      <c r="CI24" s="520"/>
      <c r="CJ24" s="31">
        <f t="shared" si="9"/>
        <v>0.25824669579859044</v>
      </c>
      <c r="CK24" s="336"/>
      <c r="CL24" s="33">
        <v>205.35414872082023</v>
      </c>
      <c r="CM24" s="31"/>
      <c r="CN24" s="680">
        <v>2</v>
      </c>
      <c r="CO24" s="680">
        <v>13</v>
      </c>
      <c r="CP24" s="680" t="str">
        <f t="shared" si="10"/>
        <v xml:space="preserve">  </v>
      </c>
      <c r="CQ24" s="498"/>
      <c r="CR24" s="31">
        <v>280.76868954415596</v>
      </c>
      <c r="CS24" s="457"/>
      <c r="CT24" s="660">
        <v>0.5</v>
      </c>
      <c r="CU24" s="660">
        <v>3</v>
      </c>
      <c r="CV24" s="31" t="e">
        <f>IF(CR24&lt;#REF!,"&lt;MDL",IF(CR24&lt;#REF!,"E, &lt;RL",IF(CR24&gt;#REF!,"  ",)))</f>
        <v>#REF!</v>
      </c>
      <c r="CW24" s="658"/>
      <c r="CX24" s="28">
        <v>0.83793695395332701</v>
      </c>
      <c r="CY24" s="227"/>
      <c r="CZ24" s="227">
        <v>0.6</v>
      </c>
      <c r="DA24" s="227">
        <v>0.8</v>
      </c>
      <c r="DB24" s="31" t="str">
        <f t="shared" si="11"/>
        <v xml:space="preserve">  </v>
      </c>
      <c r="DC24" s="658"/>
      <c r="DD24" s="28">
        <v>1.1932222224295375</v>
      </c>
      <c r="DE24" s="28"/>
      <c r="DF24" s="227">
        <v>0.1</v>
      </c>
      <c r="DG24" s="464">
        <v>0.13</v>
      </c>
      <c r="DH24" s="31" t="str">
        <f t="shared" si="12"/>
        <v xml:space="preserve">  </v>
      </c>
      <c r="DJ24" s="336">
        <f t="shared" si="13"/>
        <v>0.40804481388516067</v>
      </c>
      <c r="DK24" s="227">
        <v>5.7847065852040007</v>
      </c>
      <c r="DL24" s="227"/>
      <c r="DM24" s="10">
        <v>1.2</v>
      </c>
      <c r="DN24" s="910">
        <v>0.7</v>
      </c>
      <c r="DO24" s="675" t="str">
        <f t="shared" si="14"/>
        <v xml:space="preserve">  </v>
      </c>
      <c r="DP24" s="519"/>
      <c r="DQ24" s="28">
        <v>8.1111646683838714</v>
      </c>
      <c r="DR24" s="28"/>
      <c r="DS24" s="28">
        <v>0.2</v>
      </c>
      <c r="DT24" s="28">
        <v>0.12</v>
      </c>
      <c r="DU24" s="28" t="str">
        <f t="shared" si="15"/>
        <v xml:space="preserve">  </v>
      </c>
      <c r="DV24" s="335"/>
      <c r="DW24" s="31">
        <f t="shared" si="16"/>
        <v>2.81694166942219</v>
      </c>
      <c r="DX24" s="550">
        <f t="shared" si="17"/>
        <v>2.8889135328988469</v>
      </c>
      <c r="DY24" s="67"/>
    </row>
    <row r="25" spans="1:129" ht="15" x14ac:dyDescent="0.25">
      <c r="A25" s="536" t="s">
        <v>2367</v>
      </c>
      <c r="B25" s="173" t="s">
        <v>1496</v>
      </c>
      <c r="C25" s="419" t="s">
        <v>584</v>
      </c>
      <c r="D25" s="419">
        <v>9</v>
      </c>
      <c r="E25" s="213">
        <v>1601508</v>
      </c>
      <c r="F25" s="421">
        <v>1</v>
      </c>
      <c r="G25" s="420">
        <v>11451800</v>
      </c>
      <c r="H25" s="420">
        <v>201601191600</v>
      </c>
      <c r="I25" s="420" t="s">
        <v>656</v>
      </c>
      <c r="J25" s="420"/>
      <c r="K25" s="663" t="s">
        <v>1655</v>
      </c>
      <c r="L25" s="163" t="s">
        <v>1656</v>
      </c>
      <c r="M25" s="419" t="s">
        <v>1028</v>
      </c>
      <c r="N25" s="419"/>
      <c r="O25" s="419"/>
      <c r="P25" s="117">
        <v>42388</v>
      </c>
      <c r="Q25" s="112">
        <v>0.66666666666666663</v>
      </c>
      <c r="R25" s="419" t="s">
        <v>1068</v>
      </c>
      <c r="S25" s="237" t="s">
        <v>1068</v>
      </c>
      <c r="T25" s="28">
        <v>0.95165021502735458</v>
      </c>
      <c r="U25" s="28"/>
      <c r="V25" s="227">
        <v>0.1</v>
      </c>
      <c r="W25" s="464">
        <v>0.13</v>
      </c>
      <c r="X25" s="31" t="str">
        <f t="shared" si="0"/>
        <v xml:space="preserve">  </v>
      </c>
      <c r="Z25" s="417" t="s">
        <v>1068</v>
      </c>
      <c r="AA25" s="716">
        <v>4.2411738151321307E-2</v>
      </c>
      <c r="AC25" s="715">
        <v>6.0000000000000001E-3</v>
      </c>
      <c r="AD25" s="716">
        <v>0.01</v>
      </c>
      <c r="AE25" s="31" t="str">
        <f t="shared" si="1"/>
        <v xml:space="preserve">  </v>
      </c>
      <c r="AF25" s="520"/>
      <c r="AG25" s="31">
        <v>127.8</v>
      </c>
      <c r="AH25" s="251">
        <v>181.79999999999998</v>
      </c>
      <c r="AI25" s="31">
        <v>53.999999999999986</v>
      </c>
      <c r="AJ25" s="464">
        <v>36</v>
      </c>
      <c r="AK25" s="457">
        <v>1499.9999999999998</v>
      </c>
      <c r="AL25" s="281" t="str">
        <f t="shared" si="2"/>
        <v xml:space="preserve">  </v>
      </c>
      <c r="AM25" s="237" t="s">
        <v>1068</v>
      </c>
      <c r="AN25" s="237">
        <v>126.8</v>
      </c>
      <c r="AO25" s="251">
        <v>172.7</v>
      </c>
      <c r="AP25" s="237">
        <v>45.899999999999991</v>
      </c>
      <c r="AQ25" s="31">
        <v>30</v>
      </c>
      <c r="AR25" s="31">
        <v>1529.9999999999998</v>
      </c>
      <c r="AS25" s="281" t="str">
        <f t="shared" si="3"/>
        <v xml:space="preserve">  </v>
      </c>
      <c r="AT25" s="237" t="s">
        <v>1068</v>
      </c>
      <c r="AU25" s="31">
        <v>123</v>
      </c>
      <c r="AV25" s="251">
        <v>187.20000000000002</v>
      </c>
      <c r="AW25" s="237">
        <v>64.200000000000017</v>
      </c>
      <c r="AX25" s="237">
        <v>44</v>
      </c>
      <c r="AY25" s="31">
        <v>1459.0909090909095</v>
      </c>
      <c r="AZ25" s="281" t="str">
        <f t="shared" si="4"/>
        <v xml:space="preserve">  </v>
      </c>
      <c r="BA25" s="31">
        <v>1496.3636363636363</v>
      </c>
      <c r="BB25" s="31">
        <v>35.594130819003126</v>
      </c>
      <c r="BC25" s="31">
        <v>2.3787086209540367</v>
      </c>
      <c r="BD25" s="237">
        <v>3</v>
      </c>
      <c r="BE25" s="429" t="str">
        <f t="shared" si="5"/>
        <v xml:space="preserve">  </v>
      </c>
      <c r="BF25" s="498"/>
      <c r="BG25" s="662" t="s">
        <v>178</v>
      </c>
      <c r="BH25" s="662" t="s">
        <v>178</v>
      </c>
      <c r="BI25" s="662" t="s">
        <v>178</v>
      </c>
      <c r="BJ25" s="661" t="s">
        <v>2720</v>
      </c>
      <c r="BK25" s="661" t="s">
        <v>2720</v>
      </c>
      <c r="BL25" s="10"/>
      <c r="BM25" s="334"/>
      <c r="BN25" s="662" t="s">
        <v>178</v>
      </c>
      <c r="BO25" s="662" t="s">
        <v>178</v>
      </c>
      <c r="BP25" s="662" t="s">
        <v>178</v>
      </c>
      <c r="BQ25" s="661" t="s">
        <v>2720</v>
      </c>
      <c r="BR25" s="661" t="s">
        <v>2720</v>
      </c>
      <c r="BS25" s="10" t="str">
        <f t="shared" si="6"/>
        <v xml:space="preserve">  </v>
      </c>
      <c r="BT25" s="334"/>
      <c r="BU25" s="852" t="s">
        <v>178</v>
      </c>
      <c r="BV25" s="18" t="s">
        <v>1068</v>
      </c>
      <c r="BW25" s="28">
        <v>5.7579179339972715</v>
      </c>
      <c r="BX25" s="28"/>
      <c r="BY25" s="28">
        <v>0.1</v>
      </c>
      <c r="BZ25" s="28">
        <v>1</v>
      </c>
      <c r="CA25" s="31" t="str">
        <f t="shared" si="7"/>
        <v xml:space="preserve">  </v>
      </c>
      <c r="CC25" s="417" t="s">
        <v>1068</v>
      </c>
      <c r="CD25" s="716">
        <v>4.2411738151321307E-2</v>
      </c>
      <c r="CF25" s="715">
        <v>6.0000000000000001E-3</v>
      </c>
      <c r="CG25" s="716">
        <v>0.01</v>
      </c>
      <c r="CH25" s="31" t="str">
        <f t="shared" si="8"/>
        <v xml:space="preserve">  </v>
      </c>
      <c r="CI25" s="520"/>
      <c r="CJ25" s="31">
        <f t="shared" si="9"/>
        <v>0.73658115029573124</v>
      </c>
      <c r="CK25" s="336"/>
      <c r="CL25" s="33">
        <v>92.895114749776056</v>
      </c>
      <c r="CM25" s="31"/>
      <c r="CN25" s="680">
        <v>2</v>
      </c>
      <c r="CO25" s="680">
        <v>13</v>
      </c>
      <c r="CP25" s="680" t="str">
        <f t="shared" si="10"/>
        <v xml:space="preserve">  </v>
      </c>
      <c r="CQ25" s="498"/>
      <c r="CR25" s="31">
        <v>139.34267212466406</v>
      </c>
      <c r="CS25" s="457"/>
      <c r="CT25" s="660">
        <v>0.5</v>
      </c>
      <c r="CU25" s="660">
        <v>3</v>
      </c>
      <c r="CV25" s="31" t="e">
        <f>IF(CR25&lt;#REF!,"&lt;MDL",IF(CR25&lt;#REF!,"E, &lt;RL",IF(CR25&gt;#REF!,"  ",)))</f>
        <v>#REF!</v>
      </c>
      <c r="CW25" s="658"/>
      <c r="CX25" s="28">
        <v>0.6219936045930422</v>
      </c>
      <c r="CY25" s="227"/>
      <c r="CZ25" s="227">
        <v>0.6</v>
      </c>
      <c r="DA25" s="227">
        <v>0.8</v>
      </c>
      <c r="DB25" s="31" t="str">
        <f t="shared" si="11"/>
        <v>E, &lt;RL</v>
      </c>
      <c r="DC25" s="658"/>
      <c r="DD25" s="28">
        <v>0.95165021502735458</v>
      </c>
      <c r="DE25" s="28"/>
      <c r="DF25" s="227">
        <v>0.1</v>
      </c>
      <c r="DG25" s="464">
        <v>0.13</v>
      </c>
      <c r="DH25" s="31" t="str">
        <f t="shared" si="12"/>
        <v xml:space="preserve">  </v>
      </c>
      <c r="DJ25" s="336">
        <f t="shared" si="13"/>
        <v>0.66956546236952863</v>
      </c>
      <c r="DK25" s="227">
        <v>4.3089046833335356</v>
      </c>
      <c r="DL25" s="227"/>
      <c r="DM25" s="10">
        <v>1.2</v>
      </c>
      <c r="DN25" s="910">
        <v>0.7</v>
      </c>
      <c r="DO25" s="675" t="str">
        <f t="shared" si="14"/>
        <v xml:space="preserve">  </v>
      </c>
      <c r="DP25" s="519"/>
      <c r="DQ25" s="28">
        <v>6.2870836515912067</v>
      </c>
      <c r="DR25" s="28"/>
      <c r="DS25" s="28">
        <v>0.2</v>
      </c>
      <c r="DT25" s="28">
        <v>0.12</v>
      </c>
      <c r="DU25" s="28" t="str">
        <f t="shared" si="15"/>
        <v xml:space="preserve">  </v>
      </c>
      <c r="DV25" s="335"/>
      <c r="DW25" s="31">
        <f t="shared" si="16"/>
        <v>4.6384620923716797</v>
      </c>
      <c r="DX25" s="550">
        <f t="shared" si="17"/>
        <v>4.5119585807615463</v>
      </c>
      <c r="DY25" s="67"/>
    </row>
    <row r="26" spans="1:129" ht="15" x14ac:dyDescent="0.25">
      <c r="A26" s="536" t="s">
        <v>2368</v>
      </c>
      <c r="B26" s="173" t="s">
        <v>1497</v>
      </c>
      <c r="C26" s="419" t="s">
        <v>584</v>
      </c>
      <c r="D26" s="419">
        <v>9</v>
      </c>
      <c r="E26" s="213">
        <v>1601507</v>
      </c>
      <c r="F26" s="421">
        <v>1</v>
      </c>
      <c r="G26" s="420">
        <v>11451800</v>
      </c>
      <c r="H26" s="420">
        <v>201601191730</v>
      </c>
      <c r="I26" s="420" t="s">
        <v>656</v>
      </c>
      <c r="J26" s="420"/>
      <c r="K26" s="663" t="s">
        <v>1655</v>
      </c>
      <c r="L26" s="163" t="s">
        <v>1656</v>
      </c>
      <c r="M26" s="419" t="s">
        <v>1028</v>
      </c>
      <c r="N26" s="419"/>
      <c r="O26" s="419"/>
      <c r="P26" s="117">
        <v>42388</v>
      </c>
      <c r="Q26" s="112">
        <v>0.72916666666666663</v>
      </c>
      <c r="R26" s="419" t="s">
        <v>1069</v>
      </c>
      <c r="S26" s="237" t="s">
        <v>1069</v>
      </c>
      <c r="T26" s="28">
        <v>1.453270422418407</v>
      </c>
      <c r="U26" s="28"/>
      <c r="V26" s="227">
        <v>0.1</v>
      </c>
      <c r="W26" s="464">
        <v>0.13</v>
      </c>
      <c r="X26" s="31" t="str">
        <f t="shared" si="0"/>
        <v xml:space="preserve">  </v>
      </c>
      <c r="Z26" s="417" t="s">
        <v>1069</v>
      </c>
      <c r="AA26" s="716">
        <v>2.5982411255266829E-2</v>
      </c>
      <c r="AC26" s="715">
        <v>6.0000000000000001E-3</v>
      </c>
      <c r="AD26" s="716">
        <v>0.01</v>
      </c>
      <c r="AE26" s="31" t="str">
        <f t="shared" si="1"/>
        <v xml:space="preserve">  </v>
      </c>
      <c r="AF26" s="520"/>
      <c r="AG26" s="31">
        <v>130.69999999999999</v>
      </c>
      <c r="AH26" s="251">
        <v>168.1</v>
      </c>
      <c r="AI26" s="31">
        <v>37.400000000000006</v>
      </c>
      <c r="AJ26" s="464">
        <v>18</v>
      </c>
      <c r="AK26" s="457">
        <v>2077.7777777777783</v>
      </c>
      <c r="AL26" s="281" t="str">
        <f t="shared" si="2"/>
        <v xml:space="preserve">  </v>
      </c>
      <c r="AM26" s="237" t="s">
        <v>1069</v>
      </c>
      <c r="AN26" s="237">
        <v>124.8</v>
      </c>
      <c r="AO26" s="251">
        <v>164.70000000000002</v>
      </c>
      <c r="AP26" s="237">
        <v>39.90000000000002</v>
      </c>
      <c r="AQ26" s="31">
        <v>16</v>
      </c>
      <c r="AR26" s="31">
        <v>2493.7500000000014</v>
      </c>
      <c r="AS26" s="281" t="str">
        <f t="shared" si="3"/>
        <v xml:space="preserve">  </v>
      </c>
      <c r="AT26" s="237" t="s">
        <v>1069</v>
      </c>
      <c r="AU26" s="31">
        <v>133.5</v>
      </c>
      <c r="AV26" s="251">
        <v>169.8</v>
      </c>
      <c r="AW26" s="237">
        <v>36.300000000000011</v>
      </c>
      <c r="AX26" s="237">
        <v>20</v>
      </c>
      <c r="AY26" s="31">
        <v>1815.0000000000005</v>
      </c>
      <c r="AZ26" s="281" t="str">
        <f t="shared" si="4"/>
        <v xml:space="preserve">  </v>
      </c>
      <c r="BA26" s="31">
        <v>2128.8425925925931</v>
      </c>
      <c r="BB26" s="31">
        <v>342.24421413524891</v>
      </c>
      <c r="BC26" s="31">
        <v>16.07653921084178</v>
      </c>
      <c r="BD26" s="237">
        <v>3</v>
      </c>
      <c r="BE26" s="429" t="str">
        <f t="shared" si="5"/>
        <v xml:space="preserve">  </v>
      </c>
      <c r="BF26" s="498"/>
      <c r="BG26" s="662" t="s">
        <v>178</v>
      </c>
      <c r="BH26" s="662" t="s">
        <v>178</v>
      </c>
      <c r="BI26" s="662" t="s">
        <v>178</v>
      </c>
      <c r="BJ26" s="661" t="s">
        <v>2720</v>
      </c>
      <c r="BK26" s="661" t="s">
        <v>2720</v>
      </c>
      <c r="BL26" s="10"/>
      <c r="BM26" s="334"/>
      <c r="BN26" s="662" t="s">
        <v>178</v>
      </c>
      <c r="BO26" s="662" t="s">
        <v>178</v>
      </c>
      <c r="BP26" s="662" t="s">
        <v>178</v>
      </c>
      <c r="BQ26" s="661" t="s">
        <v>2720</v>
      </c>
      <c r="BR26" s="661" t="s">
        <v>2720</v>
      </c>
      <c r="BS26" s="10" t="str">
        <f t="shared" si="6"/>
        <v xml:space="preserve">  </v>
      </c>
      <c r="BT26" s="334"/>
      <c r="BU26" s="852" t="s">
        <v>178</v>
      </c>
      <c r="BV26" s="18" t="s">
        <v>1069</v>
      </c>
      <c r="BW26" s="28">
        <v>5.3172736261392135</v>
      </c>
      <c r="BX26" s="28"/>
      <c r="BY26" s="28">
        <v>0.1</v>
      </c>
      <c r="BZ26" s="28">
        <v>1</v>
      </c>
      <c r="CA26" s="31" t="str">
        <f t="shared" si="7"/>
        <v xml:space="preserve">  </v>
      </c>
      <c r="CC26" s="417" t="s">
        <v>1069</v>
      </c>
      <c r="CD26" s="716">
        <v>2.5982411255266829E-2</v>
      </c>
      <c r="CF26" s="715">
        <v>6.0000000000000001E-3</v>
      </c>
      <c r="CG26" s="716">
        <v>0.01</v>
      </c>
      <c r="CH26" s="31" t="str">
        <f t="shared" si="8"/>
        <v xml:space="preserve">  </v>
      </c>
      <c r="CI26" s="520"/>
      <c r="CJ26" s="31">
        <f t="shared" si="9"/>
        <v>0.4886416062460987</v>
      </c>
      <c r="CK26" s="336"/>
      <c r="CL26" s="33">
        <v>91.372642504155806</v>
      </c>
      <c r="CM26" s="31"/>
      <c r="CN26" s="680">
        <v>2</v>
      </c>
      <c r="CO26" s="680">
        <v>13</v>
      </c>
      <c r="CP26" s="680" t="str">
        <f t="shared" si="10"/>
        <v xml:space="preserve">  </v>
      </c>
      <c r="CQ26" s="498"/>
      <c r="CR26" s="31">
        <v>189.85204609196822</v>
      </c>
      <c r="CS26" s="457"/>
      <c r="CT26" s="660">
        <v>0.5</v>
      </c>
      <c r="CU26" s="660">
        <v>3</v>
      </c>
      <c r="CV26" s="31" t="e">
        <f>IF(CR26&lt;#REF!,"&lt;MDL",IF(CR26&lt;#REF!,"E, &lt;RL",IF(CR26&gt;#REF!,"  ",)))</f>
        <v>#REF!</v>
      </c>
      <c r="CW26" s="658"/>
      <c r="CX26" s="28">
        <v>0.58276508167154129</v>
      </c>
      <c r="CY26" s="227"/>
      <c r="CZ26" s="227">
        <v>0.6</v>
      </c>
      <c r="DA26" s="227">
        <v>0.8</v>
      </c>
      <c r="DB26" s="31" t="str">
        <f t="shared" si="11"/>
        <v>&lt;MDL</v>
      </c>
      <c r="DC26" s="658"/>
      <c r="DD26" s="28">
        <v>1.453270422418407</v>
      </c>
      <c r="DE26" s="28"/>
      <c r="DF26" s="227">
        <v>0.1</v>
      </c>
      <c r="DG26" s="464">
        <v>0.13</v>
      </c>
      <c r="DH26" s="31" t="str">
        <f t="shared" si="12"/>
        <v xml:space="preserve">  </v>
      </c>
      <c r="DJ26" s="895" t="s">
        <v>79</v>
      </c>
      <c r="DK26" s="227">
        <v>3.7999712930102896</v>
      </c>
      <c r="DL26" s="227"/>
      <c r="DM26" s="10">
        <v>1.2</v>
      </c>
      <c r="DN26" s="910">
        <v>0.7</v>
      </c>
      <c r="DO26" s="675" t="str">
        <f t="shared" si="14"/>
        <v xml:space="preserve">  </v>
      </c>
      <c r="DP26" s="519"/>
      <c r="DQ26" s="28">
        <v>6.8969478968136775</v>
      </c>
      <c r="DR26" s="28"/>
      <c r="DS26" s="28">
        <v>0.2</v>
      </c>
      <c r="DT26" s="28">
        <v>0.12</v>
      </c>
      <c r="DU26" s="28" t="str">
        <f t="shared" si="15"/>
        <v xml:space="preserve">  </v>
      </c>
      <c r="DV26" s="335"/>
      <c r="DW26" s="31">
        <f t="shared" si="16"/>
        <v>4.1587626108519942</v>
      </c>
      <c r="DX26" s="550">
        <f t="shared" si="17"/>
        <v>3.6328014571265959</v>
      </c>
      <c r="DY26" s="67"/>
    </row>
    <row r="27" spans="1:129" ht="15" x14ac:dyDescent="0.25">
      <c r="A27" s="536" t="s">
        <v>2369</v>
      </c>
      <c r="B27" s="173" t="s">
        <v>1498</v>
      </c>
      <c r="C27" s="419" t="s">
        <v>584</v>
      </c>
      <c r="D27" s="419">
        <v>9</v>
      </c>
      <c r="E27" s="213">
        <v>1601506</v>
      </c>
      <c r="F27" s="421">
        <v>1</v>
      </c>
      <c r="G27" s="420">
        <v>11451800</v>
      </c>
      <c r="H27" s="420">
        <v>201601201440</v>
      </c>
      <c r="I27" s="420" t="s">
        <v>656</v>
      </c>
      <c r="J27" s="420"/>
      <c r="K27" s="663" t="s">
        <v>1655</v>
      </c>
      <c r="L27" s="163" t="s">
        <v>1656</v>
      </c>
      <c r="M27" s="419" t="s">
        <v>1028</v>
      </c>
      <c r="N27" s="419"/>
      <c r="O27" s="419"/>
      <c r="P27" s="117">
        <v>42389</v>
      </c>
      <c r="Q27" s="112">
        <v>0.61111111111111105</v>
      </c>
      <c r="R27" s="419" t="s">
        <v>1070</v>
      </c>
      <c r="S27" s="237" t="s">
        <v>1070</v>
      </c>
      <c r="T27" s="28">
        <v>0.2344327544645311</v>
      </c>
      <c r="U27" s="28"/>
      <c r="V27" s="227">
        <v>0.1</v>
      </c>
      <c r="W27" s="464">
        <v>0.13</v>
      </c>
      <c r="X27" s="31" t="str">
        <f t="shared" si="0"/>
        <v xml:space="preserve">  </v>
      </c>
      <c r="Z27" s="417" t="s">
        <v>1070</v>
      </c>
      <c r="AA27" s="716">
        <v>5.7206997744938745E-2</v>
      </c>
      <c r="AC27" s="715">
        <v>6.0000000000000001E-3</v>
      </c>
      <c r="AD27" s="716">
        <v>0.01</v>
      </c>
      <c r="AE27" s="31" t="str">
        <f t="shared" si="1"/>
        <v xml:space="preserve">  </v>
      </c>
      <c r="AF27" s="520"/>
      <c r="AG27" s="31">
        <v>126.9</v>
      </c>
      <c r="AH27" s="251">
        <v>147.10000000000002</v>
      </c>
      <c r="AI27" s="31">
        <v>20.200000000000017</v>
      </c>
      <c r="AJ27" s="464">
        <v>86</v>
      </c>
      <c r="AK27" s="457">
        <v>234.88372093023278</v>
      </c>
      <c r="AL27" s="281" t="str">
        <f t="shared" si="2"/>
        <v xml:space="preserve">  </v>
      </c>
      <c r="AM27" s="237" t="s">
        <v>1070</v>
      </c>
      <c r="AN27" s="237">
        <v>131.5</v>
      </c>
      <c r="AO27" s="251">
        <v>150.79999999999998</v>
      </c>
      <c r="AP27" s="237">
        <v>19.299999999999983</v>
      </c>
      <c r="AQ27" s="31">
        <v>82</v>
      </c>
      <c r="AR27" s="31">
        <v>235.36585365853637</v>
      </c>
      <c r="AS27" s="281" t="str">
        <f t="shared" si="3"/>
        <v xml:space="preserve">  </v>
      </c>
      <c r="AT27" s="237" t="s">
        <v>1070</v>
      </c>
      <c r="AU27" s="31">
        <v>133.1</v>
      </c>
      <c r="AV27" s="251">
        <v>157.1</v>
      </c>
      <c r="AW27" s="237">
        <v>24</v>
      </c>
      <c r="AX27" s="237">
        <v>122</v>
      </c>
      <c r="AY27" s="31">
        <v>196.72131147540983</v>
      </c>
      <c r="AZ27" s="281" t="str">
        <f t="shared" si="4"/>
        <v xml:space="preserve">  </v>
      </c>
      <c r="BA27" s="31">
        <v>222.32362868805967</v>
      </c>
      <c r="BB27" s="31">
        <v>22.173567552037824</v>
      </c>
      <c r="BC27" s="31">
        <v>9.9735541754535522</v>
      </c>
      <c r="BD27" s="237">
        <v>3</v>
      </c>
      <c r="BE27" s="429" t="str">
        <f t="shared" si="5"/>
        <v xml:space="preserve">  </v>
      </c>
      <c r="BF27" s="498"/>
      <c r="BG27" s="662" t="s">
        <v>178</v>
      </c>
      <c r="BH27" s="662" t="s">
        <v>178</v>
      </c>
      <c r="BI27" s="662" t="s">
        <v>178</v>
      </c>
      <c r="BJ27" s="661" t="s">
        <v>2720</v>
      </c>
      <c r="BK27" s="661" t="s">
        <v>2720</v>
      </c>
      <c r="BL27" s="10"/>
      <c r="BM27" s="334"/>
      <c r="BN27" s="662" t="s">
        <v>178</v>
      </c>
      <c r="BO27" s="662" t="s">
        <v>178</v>
      </c>
      <c r="BP27" s="662" t="s">
        <v>178</v>
      </c>
      <c r="BQ27" s="661" t="s">
        <v>2720</v>
      </c>
      <c r="BR27" s="661" t="s">
        <v>2720</v>
      </c>
      <c r="BS27" s="10" t="str">
        <f t="shared" si="6"/>
        <v xml:space="preserve">  </v>
      </c>
      <c r="BT27" s="334"/>
      <c r="BU27" s="852" t="s">
        <v>178</v>
      </c>
      <c r="BV27" s="18" t="s">
        <v>1070</v>
      </c>
      <c r="BW27" s="28">
        <v>8.9203438679542284</v>
      </c>
      <c r="BX27" s="28"/>
      <c r="BY27" s="28">
        <v>0.1</v>
      </c>
      <c r="BZ27" s="28">
        <v>1</v>
      </c>
      <c r="CA27" s="31" t="str">
        <f t="shared" si="7"/>
        <v xml:space="preserve">  </v>
      </c>
      <c r="CC27" s="417" t="s">
        <v>1070</v>
      </c>
      <c r="CD27" s="716">
        <v>5.7206997744938745E-2</v>
      </c>
      <c r="CF27" s="715">
        <v>6.0000000000000001E-3</v>
      </c>
      <c r="CG27" s="716">
        <v>0.01</v>
      </c>
      <c r="CH27" s="31" t="str">
        <f t="shared" si="8"/>
        <v xml:space="preserve">  </v>
      </c>
      <c r="CI27" s="520"/>
      <c r="CJ27" s="31">
        <f t="shared" si="9"/>
        <v>0.64130933282125224</v>
      </c>
      <c r="CK27" s="336"/>
      <c r="CL27" s="33">
        <v>185.6222622184396</v>
      </c>
      <c r="CM27" s="31"/>
      <c r="CN27" s="680">
        <v>2</v>
      </c>
      <c r="CO27" s="680">
        <v>13</v>
      </c>
      <c r="CP27" s="680" t="str">
        <f t="shared" si="10"/>
        <v xml:space="preserve">  </v>
      </c>
      <c r="CQ27" s="498"/>
      <c r="CR27" s="31">
        <v>43.599647637354458</v>
      </c>
      <c r="CS27" s="457"/>
      <c r="CT27" s="660">
        <v>0.5</v>
      </c>
      <c r="CU27" s="660">
        <v>3</v>
      </c>
      <c r="CV27" s="31" t="e">
        <f>IF(CR27&lt;#REF!,"&lt;MDL",IF(CR27&lt;#REF!,"E, &lt;RL",IF(CR27&gt;#REF!,"  ",)))</f>
        <v>#REF!</v>
      </c>
      <c r="CW27" s="658"/>
      <c r="CX27" s="227">
        <v>0.99603553710319004</v>
      </c>
      <c r="CY27" s="227"/>
      <c r="CZ27" s="227">
        <v>0.6</v>
      </c>
      <c r="DA27" s="227">
        <v>0.8</v>
      </c>
      <c r="DB27" s="31" t="str">
        <f t="shared" si="11"/>
        <v xml:space="preserve">  </v>
      </c>
      <c r="DC27" s="658"/>
      <c r="DD27" s="28">
        <v>0.2344327544645311</v>
      </c>
      <c r="DE27" s="28"/>
      <c r="DF27" s="227">
        <v>0.1</v>
      </c>
      <c r="DG27" s="464">
        <v>0.13</v>
      </c>
      <c r="DH27" s="31" t="str">
        <f t="shared" si="12"/>
        <v xml:space="preserve">  </v>
      </c>
      <c r="DJ27" s="336">
        <f>CX27/CL27*100</f>
        <v>0.53659271533446729</v>
      </c>
      <c r="DK27" s="227">
        <v>4.4283681851126078</v>
      </c>
      <c r="DL27" s="227"/>
      <c r="DM27" s="10">
        <v>1.2</v>
      </c>
      <c r="DN27" s="910">
        <v>0.7</v>
      </c>
      <c r="DO27" s="675" t="str">
        <f t="shared" si="14"/>
        <v xml:space="preserve">  </v>
      </c>
      <c r="DP27" s="519"/>
      <c r="DQ27" s="28">
        <v>0.87115439707133269</v>
      </c>
      <c r="DR27" s="28"/>
      <c r="DS27" s="28">
        <v>0.2</v>
      </c>
      <c r="DT27" s="28">
        <v>0.12</v>
      </c>
      <c r="DU27" s="28" t="str">
        <f t="shared" si="15"/>
        <v xml:space="preserve">  </v>
      </c>
      <c r="DV27" s="335"/>
      <c r="DW27" s="31">
        <f t="shared" si="16"/>
        <v>2.3856880808301542</v>
      </c>
      <c r="DX27" s="550">
        <f t="shared" si="17"/>
        <v>1.9980766916220716</v>
      </c>
      <c r="DY27" s="67"/>
    </row>
    <row r="28" spans="1:129" ht="15" x14ac:dyDescent="0.25">
      <c r="A28" s="536" t="s">
        <v>2385</v>
      </c>
      <c r="B28" s="173" t="s">
        <v>1514</v>
      </c>
      <c r="C28" s="419" t="s">
        <v>584</v>
      </c>
      <c r="D28" s="419">
        <v>9</v>
      </c>
      <c r="E28" s="213">
        <v>1602358</v>
      </c>
      <c r="F28" s="421">
        <v>1</v>
      </c>
      <c r="G28" s="420">
        <v>11451800</v>
      </c>
      <c r="H28" s="420">
        <v>201602180830</v>
      </c>
      <c r="I28" s="420" t="s">
        <v>656</v>
      </c>
      <c r="J28" s="420"/>
      <c r="K28" s="663" t="s">
        <v>1655</v>
      </c>
      <c r="L28" s="163" t="s">
        <v>1656</v>
      </c>
      <c r="M28" s="419" t="s">
        <v>1028</v>
      </c>
      <c r="N28" s="419"/>
      <c r="O28" s="419"/>
      <c r="P28" s="117">
        <v>42418</v>
      </c>
      <c r="Q28" s="112">
        <v>0.35416666666666669</v>
      </c>
      <c r="R28" s="419" t="s">
        <v>1105</v>
      </c>
      <c r="S28" s="250" t="s">
        <v>1105</v>
      </c>
      <c r="T28" s="28">
        <v>2.9555731444923895E-2</v>
      </c>
      <c r="U28" s="28"/>
      <c r="V28" s="227">
        <v>0.1</v>
      </c>
      <c r="W28" s="464">
        <v>0.13</v>
      </c>
      <c r="X28" s="31" t="s">
        <v>3155</v>
      </c>
      <c r="Z28" s="417" t="s">
        <v>1105</v>
      </c>
      <c r="AA28" s="716">
        <v>5.0418035576860566E-2</v>
      </c>
      <c r="AC28" s="715">
        <v>6.0000000000000001E-3</v>
      </c>
      <c r="AD28" s="716">
        <v>0.01</v>
      </c>
      <c r="AE28" s="31" t="str">
        <f t="shared" si="1"/>
        <v xml:space="preserve">  </v>
      </c>
      <c r="AF28" s="520"/>
      <c r="AG28" s="31">
        <v>131.6</v>
      </c>
      <c r="AH28" s="250">
        <v>133.70000000000002</v>
      </c>
      <c r="AI28" s="31">
        <v>2.1000000000000227</v>
      </c>
      <c r="AJ28" s="457">
        <v>528</v>
      </c>
      <c r="AK28" s="457">
        <v>3.9772727272727701</v>
      </c>
      <c r="AL28" s="281" t="str">
        <f t="shared" si="2"/>
        <v xml:space="preserve">  </v>
      </c>
      <c r="AM28" s="250" t="s">
        <v>1105</v>
      </c>
      <c r="AN28" s="31">
        <v>124.3</v>
      </c>
      <c r="AO28" s="250">
        <v>126.5</v>
      </c>
      <c r="AP28" s="31">
        <v>2.2000000000000028</v>
      </c>
      <c r="AQ28" s="31">
        <v>518</v>
      </c>
      <c r="AR28" s="31">
        <v>4.2471042471042528</v>
      </c>
      <c r="AS28" s="281" t="str">
        <f t="shared" si="3"/>
        <v xml:space="preserve">  </v>
      </c>
      <c r="AT28" s="250" t="s">
        <v>1105</v>
      </c>
      <c r="AU28" s="250">
        <v>131.69999999999999</v>
      </c>
      <c r="AV28" s="31">
        <v>133.5</v>
      </c>
      <c r="AW28" s="457">
        <v>1.8000000000000114</v>
      </c>
      <c r="AX28" s="457">
        <v>416</v>
      </c>
      <c r="AY28" s="275">
        <v>4.3269230769231042</v>
      </c>
      <c r="AZ28" s="281" t="str">
        <f t="shared" si="4"/>
        <v xml:space="preserve">  </v>
      </c>
      <c r="BA28" s="31">
        <v>4.1837666837667093</v>
      </c>
      <c r="BB28" s="250">
        <v>0.18322821002728604</v>
      </c>
      <c r="BC28" s="31">
        <v>4.3795035401525517</v>
      </c>
      <c r="BD28" s="33">
        <v>3</v>
      </c>
      <c r="BE28" s="429" t="str">
        <f t="shared" si="5"/>
        <v xml:space="preserve">  </v>
      </c>
      <c r="BF28" s="498"/>
      <c r="BG28" s="662" t="s">
        <v>178</v>
      </c>
      <c r="BH28" s="662" t="s">
        <v>178</v>
      </c>
      <c r="BI28" s="662" t="s">
        <v>178</v>
      </c>
      <c r="BJ28" s="661" t="s">
        <v>2720</v>
      </c>
      <c r="BK28" s="661" t="s">
        <v>2720</v>
      </c>
      <c r="BL28" s="661"/>
      <c r="BM28" s="519"/>
      <c r="BN28" s="662" t="s">
        <v>178</v>
      </c>
      <c r="BO28" s="662" t="s">
        <v>178</v>
      </c>
      <c r="BP28" s="662" t="s">
        <v>178</v>
      </c>
      <c r="BQ28" s="661" t="s">
        <v>2720</v>
      </c>
      <c r="BR28" s="661" t="s">
        <v>2720</v>
      </c>
      <c r="BS28" s="10" t="str">
        <f t="shared" si="6"/>
        <v xml:space="preserve">  </v>
      </c>
      <c r="BT28" s="334"/>
      <c r="BU28" s="852" t="s">
        <v>178</v>
      </c>
      <c r="BV28" s="18" t="s">
        <v>1105</v>
      </c>
      <c r="BW28" s="28">
        <v>3.8152493972050592</v>
      </c>
      <c r="BX28" s="28"/>
      <c r="BY28" s="28">
        <v>0.1</v>
      </c>
      <c r="BZ28" s="28">
        <v>1</v>
      </c>
      <c r="CA28" s="31" t="str">
        <f t="shared" si="7"/>
        <v xml:space="preserve">  </v>
      </c>
      <c r="CC28" s="417" t="s">
        <v>1105</v>
      </c>
      <c r="CD28" s="716">
        <v>5.0418035576860566E-2</v>
      </c>
      <c r="CF28" s="715">
        <v>6.0000000000000001E-3</v>
      </c>
      <c r="CG28" s="716">
        <v>0.01</v>
      </c>
      <c r="CH28" s="31" t="str">
        <f t="shared" si="8"/>
        <v xml:space="preserve">  </v>
      </c>
      <c r="CI28" s="520"/>
      <c r="CJ28" s="31">
        <f t="shared" si="9"/>
        <v>1.3214872824249799</v>
      </c>
      <c r="CK28" s="336"/>
      <c r="CL28" s="33">
        <v>404.77996517804775</v>
      </c>
      <c r="CM28" s="31"/>
      <c r="CN28" s="680">
        <v>2</v>
      </c>
      <c r="CO28" s="680">
        <v>13</v>
      </c>
      <c r="CP28" s="680" t="str">
        <f t="shared" si="10"/>
        <v xml:space="preserve">  </v>
      </c>
      <c r="CQ28" s="498"/>
      <c r="CR28" s="31">
        <v>1.6099203160490712</v>
      </c>
      <c r="CS28" s="457"/>
      <c r="CT28" s="660">
        <v>0.5</v>
      </c>
      <c r="CU28" s="660">
        <v>3</v>
      </c>
      <c r="CV28" s="31" t="e">
        <f>IF(CR28&lt;#REF!,"&lt;MDL",IF(CR28&lt;#REF!,"E, &lt;RL",IF(CR28&gt;#REF!,"  ",)))</f>
        <v>#REF!</v>
      </c>
      <c r="CW28" s="658"/>
      <c r="CX28" s="227">
        <v>6.9590313129411481</v>
      </c>
      <c r="CY28" s="227"/>
      <c r="CZ28" s="227">
        <v>0.6</v>
      </c>
      <c r="DA28" s="227">
        <v>0.8</v>
      </c>
      <c r="DB28" s="31" t="str">
        <f t="shared" si="11"/>
        <v xml:space="preserve">  </v>
      </c>
      <c r="DC28" s="337"/>
      <c r="DD28" s="28">
        <v>2.9555731444923895E-2</v>
      </c>
      <c r="DE28" s="28"/>
      <c r="DF28" s="227">
        <v>0.1</v>
      </c>
      <c r="DG28" s="464">
        <v>0.13</v>
      </c>
      <c r="DH28" s="31" t="str">
        <f t="shared" si="12"/>
        <v>&lt;MDL</v>
      </c>
      <c r="DJ28" s="336">
        <f>CX28/CL28*100</f>
        <v>1.7192133780336998</v>
      </c>
      <c r="DK28" s="227">
        <v>33.598409542743326</v>
      </c>
      <c r="DL28" s="227"/>
      <c r="DM28" s="10">
        <v>1.2</v>
      </c>
      <c r="DN28" s="910">
        <v>0.7</v>
      </c>
      <c r="DO28" s="675" t="str">
        <f t="shared" si="14"/>
        <v xml:space="preserve">  </v>
      </c>
      <c r="DP28" s="922"/>
      <c r="DQ28" s="28">
        <v>0.14537773359840955</v>
      </c>
      <c r="DR28" s="28"/>
      <c r="DS28" s="28">
        <v>0.2</v>
      </c>
      <c r="DT28" s="28">
        <v>0.12</v>
      </c>
      <c r="DU28" s="28" t="str">
        <f t="shared" si="15"/>
        <v>E, &lt;RL</v>
      </c>
      <c r="DV28" s="335"/>
      <c r="DW28" s="31">
        <f t="shared" si="16"/>
        <v>8.3004131708852302</v>
      </c>
      <c r="DX28" s="550">
        <f t="shared" si="17"/>
        <v>9.0301198232707041</v>
      </c>
      <c r="DY28" s="67"/>
    </row>
    <row r="29" spans="1:129" ht="15" x14ac:dyDescent="0.25">
      <c r="A29" s="536" t="s">
        <v>2386</v>
      </c>
      <c r="B29" s="173" t="s">
        <v>1515</v>
      </c>
      <c r="C29" s="419" t="s">
        <v>584</v>
      </c>
      <c r="D29" s="419">
        <v>9</v>
      </c>
      <c r="E29" s="213">
        <v>1602562</v>
      </c>
      <c r="F29" s="421">
        <v>1</v>
      </c>
      <c r="G29" s="420">
        <v>11451800</v>
      </c>
      <c r="H29" s="420">
        <v>201603060330</v>
      </c>
      <c r="I29" s="420" t="s">
        <v>656</v>
      </c>
      <c r="J29" s="420"/>
      <c r="K29" s="663" t="s">
        <v>1655</v>
      </c>
      <c r="L29" s="163" t="s">
        <v>1656</v>
      </c>
      <c r="M29" s="419" t="s">
        <v>1028</v>
      </c>
      <c r="N29" s="419"/>
      <c r="O29" s="419"/>
      <c r="P29" s="117">
        <v>42435</v>
      </c>
      <c r="Q29" s="112">
        <v>0.14583333333333334</v>
      </c>
      <c r="R29" s="419" t="s">
        <v>1106</v>
      </c>
      <c r="S29" s="250" t="s">
        <v>1106</v>
      </c>
      <c r="T29" s="28">
        <v>15.056484956766662</v>
      </c>
      <c r="U29" s="28"/>
      <c r="V29" s="227">
        <v>0.1</v>
      </c>
      <c r="W29" s="464">
        <v>0.13</v>
      </c>
      <c r="X29" s="31" t="str">
        <f t="shared" si="0"/>
        <v xml:space="preserve">  </v>
      </c>
      <c r="Z29" s="417" t="s">
        <v>1106</v>
      </c>
      <c r="AA29" s="716">
        <v>8.3680257261767171E-2</v>
      </c>
      <c r="AC29" s="715">
        <v>6.0000000000000001E-3</v>
      </c>
      <c r="AD29" s="716">
        <v>0.01</v>
      </c>
      <c r="AE29" s="31" t="str">
        <f t="shared" si="1"/>
        <v xml:space="preserve">  </v>
      </c>
      <c r="AF29" s="520"/>
      <c r="AG29" s="31">
        <v>133</v>
      </c>
      <c r="AH29" s="250">
        <v>180.10000000000002</v>
      </c>
      <c r="AI29" s="31">
        <v>47.100000000000023</v>
      </c>
      <c r="AJ29" s="457">
        <v>2</v>
      </c>
      <c r="AK29" s="457">
        <v>23550.000000000011</v>
      </c>
      <c r="AL29" s="281" t="str">
        <f t="shared" si="2"/>
        <v xml:space="preserve">  </v>
      </c>
      <c r="AM29" s="250" t="s">
        <v>1106</v>
      </c>
      <c r="AN29" s="31">
        <v>125.8</v>
      </c>
      <c r="AO29" s="250">
        <v>385.6</v>
      </c>
      <c r="AP29" s="31">
        <v>259.8</v>
      </c>
      <c r="AQ29" s="31">
        <v>10</v>
      </c>
      <c r="AR29" s="31">
        <v>25980</v>
      </c>
      <c r="AS29" s="281" t="str">
        <f t="shared" si="3"/>
        <v xml:space="preserve">  </v>
      </c>
      <c r="AT29" s="250" t="s">
        <v>1106</v>
      </c>
      <c r="AU29" s="250">
        <v>123.1</v>
      </c>
      <c r="AV29" s="31">
        <v>250.9</v>
      </c>
      <c r="AW29" s="457">
        <v>127.80000000000001</v>
      </c>
      <c r="AX29" s="457">
        <v>4</v>
      </c>
      <c r="AY29" s="275">
        <v>31950.000000000004</v>
      </c>
      <c r="AZ29" s="281" t="str">
        <f t="shared" si="4"/>
        <v xml:space="preserve">  </v>
      </c>
      <c r="BA29" s="31">
        <v>27160.000000000004</v>
      </c>
      <c r="BB29" s="250">
        <v>4322.5339790451899</v>
      </c>
      <c r="BC29" s="31">
        <v>15.915073560549297</v>
      </c>
      <c r="BD29" s="33">
        <v>3</v>
      </c>
      <c r="BE29" s="429" t="str">
        <f t="shared" si="5"/>
        <v xml:space="preserve">  </v>
      </c>
      <c r="BF29" s="498"/>
      <c r="BG29" s="662" t="s">
        <v>178</v>
      </c>
      <c r="BH29" s="662" t="s">
        <v>178</v>
      </c>
      <c r="BI29" s="662" t="s">
        <v>178</v>
      </c>
      <c r="BJ29" s="661" t="s">
        <v>2720</v>
      </c>
      <c r="BK29" s="661" t="s">
        <v>2720</v>
      </c>
      <c r="BL29" s="661"/>
      <c r="BM29" s="519"/>
      <c r="BN29" s="662" t="s">
        <v>178</v>
      </c>
      <c r="BO29" s="662" t="s">
        <v>178</v>
      </c>
      <c r="BP29" s="662" t="s">
        <v>178</v>
      </c>
      <c r="BQ29" s="661" t="s">
        <v>2720</v>
      </c>
      <c r="BR29" s="661" t="s">
        <v>2720</v>
      </c>
      <c r="BS29" s="10" t="str">
        <f t="shared" si="6"/>
        <v xml:space="preserve">  </v>
      </c>
      <c r="BT29" s="334"/>
      <c r="BU29" s="852" t="s">
        <v>178</v>
      </c>
      <c r="BV29" s="18" t="s">
        <v>1106</v>
      </c>
      <c r="BW29" s="28">
        <v>5.7839314750054296</v>
      </c>
      <c r="BX29" s="28"/>
      <c r="BY29" s="28">
        <v>0.1</v>
      </c>
      <c r="BZ29" s="28">
        <v>1</v>
      </c>
      <c r="CA29" s="31" t="str">
        <f t="shared" si="7"/>
        <v xml:space="preserve">  </v>
      </c>
      <c r="CC29" s="417" t="s">
        <v>1106</v>
      </c>
      <c r="CD29" s="716">
        <v>8.3680257261767171E-2</v>
      </c>
      <c r="CF29" s="715">
        <v>6.0000000000000001E-3</v>
      </c>
      <c r="CG29" s="716">
        <v>0.01</v>
      </c>
      <c r="CH29" s="31" t="str">
        <f t="shared" si="8"/>
        <v xml:space="preserve">  </v>
      </c>
      <c r="CI29" s="520"/>
      <c r="CJ29" s="31">
        <f t="shared" si="9"/>
        <v>1.4467712424218964</v>
      </c>
      <c r="CK29" s="336"/>
      <c r="CL29" s="33">
        <v>140.52569647522972</v>
      </c>
      <c r="CM29" s="31"/>
      <c r="CN29" s="680">
        <v>2</v>
      </c>
      <c r="CO29" s="680">
        <v>13</v>
      </c>
      <c r="CP29" s="680" t="str">
        <f t="shared" si="10"/>
        <v xml:space="preserve">  </v>
      </c>
      <c r="CQ29" s="498"/>
      <c r="CR29" s="31">
        <v>3309.3801519916619</v>
      </c>
      <c r="CS29" s="457"/>
      <c r="CT29" s="660">
        <v>0.5</v>
      </c>
      <c r="CU29" s="660">
        <v>3</v>
      </c>
      <c r="CV29" s="31" t="e">
        <f>IF(CR29&lt;#REF!,"&lt;MDL",IF(CR29&lt;#REF!,"E, &lt;RL",IF(CR29&gt;#REF!,"  ",)))</f>
        <v>#REF!</v>
      </c>
      <c r="CW29" s="658"/>
      <c r="CX29" s="28">
        <v>0.57954137631896296</v>
      </c>
      <c r="CY29" s="227"/>
      <c r="CZ29" s="227">
        <v>0.6</v>
      </c>
      <c r="DA29" s="227">
        <v>0.8</v>
      </c>
      <c r="DB29" s="31" t="str">
        <f t="shared" si="11"/>
        <v>&lt;MDL</v>
      </c>
      <c r="DC29" s="337"/>
      <c r="DD29" s="28">
        <v>15.056484956766662</v>
      </c>
      <c r="DE29" s="28"/>
      <c r="DF29" s="227">
        <v>0.1</v>
      </c>
      <c r="DG29" s="464">
        <v>0.13</v>
      </c>
      <c r="DH29" s="31" t="str">
        <f t="shared" si="12"/>
        <v xml:space="preserve">  </v>
      </c>
      <c r="DJ29" s="895" t="s">
        <v>79</v>
      </c>
      <c r="DK29" s="227">
        <v>4.2710870924686617</v>
      </c>
      <c r="DL29" s="227"/>
      <c r="DM29" s="10">
        <v>1.2</v>
      </c>
      <c r="DN29" s="910">
        <v>0.7</v>
      </c>
      <c r="DO29" s="675" t="str">
        <f t="shared" si="14"/>
        <v xml:space="preserve">  </v>
      </c>
      <c r="DP29" s="922"/>
      <c r="DQ29" s="28">
        <v>136.46123260437375</v>
      </c>
      <c r="DR29" s="28"/>
      <c r="DS29" s="28">
        <v>0.2</v>
      </c>
      <c r="DT29" s="28">
        <v>0.12</v>
      </c>
      <c r="DU29" s="28" t="str">
        <f t="shared" si="15"/>
        <v xml:space="preserve">  </v>
      </c>
      <c r="DV29" s="335"/>
      <c r="DW29" s="31">
        <f t="shared" si="16"/>
        <v>3.0393637602226868</v>
      </c>
      <c r="DX29" s="550">
        <f t="shared" si="17"/>
        <v>4.1234680313849168</v>
      </c>
      <c r="DY29" s="67"/>
    </row>
    <row r="30" spans="1:129" ht="15" x14ac:dyDescent="0.25">
      <c r="A30" s="536" t="s">
        <v>2387</v>
      </c>
      <c r="B30" s="173" t="s">
        <v>1516</v>
      </c>
      <c r="C30" s="419" t="s">
        <v>584</v>
      </c>
      <c r="D30" s="419">
        <v>9</v>
      </c>
      <c r="E30" s="213">
        <v>1602360</v>
      </c>
      <c r="F30" s="421">
        <v>1</v>
      </c>
      <c r="G30" s="420">
        <v>11451800</v>
      </c>
      <c r="H30" s="420">
        <v>201603061040</v>
      </c>
      <c r="I30" s="420" t="s">
        <v>656</v>
      </c>
      <c r="J30" s="420"/>
      <c r="K30" s="663" t="s">
        <v>1655</v>
      </c>
      <c r="L30" s="163" t="s">
        <v>1656</v>
      </c>
      <c r="M30" s="419" t="s">
        <v>1028</v>
      </c>
      <c r="N30" s="419"/>
      <c r="O30" s="419"/>
      <c r="P30" s="117">
        <v>42435</v>
      </c>
      <c r="Q30" s="112">
        <v>0.44444444444444442</v>
      </c>
      <c r="R30" s="419" t="s">
        <v>1107</v>
      </c>
      <c r="S30" s="250" t="s">
        <v>1107</v>
      </c>
      <c r="T30" s="28">
        <v>2.7530262154137315</v>
      </c>
      <c r="U30" s="28"/>
      <c r="V30" s="227">
        <v>0.1</v>
      </c>
      <c r="W30" s="464">
        <v>0.13</v>
      </c>
      <c r="X30" s="31" t="str">
        <f t="shared" si="0"/>
        <v xml:space="preserve">  </v>
      </c>
      <c r="Z30" s="417" t="s">
        <v>1107</v>
      </c>
      <c r="AA30" s="716">
        <v>6.6276500146249778E-2</v>
      </c>
      <c r="AC30" s="715">
        <v>6.0000000000000001E-3</v>
      </c>
      <c r="AD30" s="716">
        <v>0.01</v>
      </c>
      <c r="AE30" s="31" t="str">
        <f t="shared" si="1"/>
        <v xml:space="preserve">  </v>
      </c>
      <c r="AF30" s="520"/>
      <c r="AG30" s="31">
        <v>124.6</v>
      </c>
      <c r="AH30" s="250">
        <v>212.5</v>
      </c>
      <c r="AI30" s="31">
        <v>87.9</v>
      </c>
      <c r="AJ30" s="457">
        <v>20</v>
      </c>
      <c r="AK30" s="457">
        <v>4395</v>
      </c>
      <c r="AL30" s="281" t="str">
        <f t="shared" si="2"/>
        <v xml:space="preserve">  </v>
      </c>
      <c r="AM30" s="250" t="s">
        <v>1107</v>
      </c>
      <c r="AN30" s="31">
        <v>123.3</v>
      </c>
      <c r="AO30" s="250">
        <v>185.6</v>
      </c>
      <c r="AP30" s="31">
        <v>62.3</v>
      </c>
      <c r="AQ30" s="31">
        <v>16</v>
      </c>
      <c r="AR30" s="31">
        <v>3893.7499999999995</v>
      </c>
      <c r="AS30" s="281" t="str">
        <f t="shared" si="3"/>
        <v xml:space="preserve">  </v>
      </c>
      <c r="AT30" s="250" t="s">
        <v>1107</v>
      </c>
      <c r="AU30" s="250">
        <v>123.8</v>
      </c>
      <c r="AV30" s="31">
        <v>183.10000000000002</v>
      </c>
      <c r="AW30" s="457">
        <v>59.300000000000026</v>
      </c>
      <c r="AX30" s="457">
        <v>14</v>
      </c>
      <c r="AY30" s="275">
        <v>4235.7142857142871</v>
      </c>
      <c r="AZ30" s="281" t="str">
        <f t="shared" si="4"/>
        <v xml:space="preserve">  </v>
      </c>
      <c r="BA30" s="31">
        <v>4174.8214285714284</v>
      </c>
      <c r="BB30" s="250">
        <v>256.11295489151956</v>
      </c>
      <c r="BC30" s="31">
        <v>6.1347044244514715</v>
      </c>
      <c r="BD30" s="33">
        <v>3</v>
      </c>
      <c r="BE30" s="429" t="str">
        <f t="shared" si="5"/>
        <v xml:space="preserve">  </v>
      </c>
      <c r="BF30" s="498"/>
      <c r="BG30" s="662" t="s">
        <v>178</v>
      </c>
      <c r="BH30" s="662" t="s">
        <v>178</v>
      </c>
      <c r="BI30" s="662" t="s">
        <v>178</v>
      </c>
      <c r="BJ30" s="661" t="s">
        <v>2720</v>
      </c>
      <c r="BK30" s="661" t="s">
        <v>2720</v>
      </c>
      <c r="BL30" s="10"/>
      <c r="BM30" s="334"/>
      <c r="BN30" s="662" t="s">
        <v>178</v>
      </c>
      <c r="BO30" s="662" t="s">
        <v>178</v>
      </c>
      <c r="BP30" s="662" t="s">
        <v>178</v>
      </c>
      <c r="BQ30" s="661" t="s">
        <v>2720</v>
      </c>
      <c r="BR30" s="661" t="s">
        <v>2720</v>
      </c>
      <c r="BS30" s="10" t="str">
        <f t="shared" si="6"/>
        <v xml:space="preserve">  </v>
      </c>
      <c r="BT30" s="334"/>
      <c r="BU30" s="852" t="s">
        <v>178</v>
      </c>
      <c r="BV30" s="18" t="s">
        <v>1107</v>
      </c>
      <c r="BW30" s="28">
        <v>9.3084093251796105</v>
      </c>
      <c r="BX30" s="28"/>
      <c r="BY30" s="28">
        <v>0.1</v>
      </c>
      <c r="BZ30" s="28">
        <v>1</v>
      </c>
      <c r="CA30" s="31" t="str">
        <f t="shared" si="7"/>
        <v xml:space="preserve">  </v>
      </c>
      <c r="CC30" s="417" t="s">
        <v>1107</v>
      </c>
      <c r="CD30" s="716">
        <v>6.6276500146249778E-2</v>
      </c>
      <c r="CF30" s="715">
        <v>6.0000000000000001E-3</v>
      </c>
      <c r="CG30" s="716">
        <v>0.01</v>
      </c>
      <c r="CH30" s="31" t="str">
        <f t="shared" si="8"/>
        <v xml:space="preserve">  </v>
      </c>
      <c r="CI30" s="520"/>
      <c r="CJ30" s="31">
        <f t="shared" si="9"/>
        <v>0.71200672242645435</v>
      </c>
      <c r="CK30" s="336"/>
      <c r="CL30" s="33">
        <v>192.66971587465773</v>
      </c>
      <c r="CM30" s="31"/>
      <c r="CN30" s="680">
        <v>2</v>
      </c>
      <c r="CO30" s="680">
        <v>13</v>
      </c>
      <c r="CP30" s="680" t="str">
        <f t="shared" si="10"/>
        <v xml:space="preserve">  </v>
      </c>
      <c r="CQ30" s="498"/>
      <c r="CR30" s="31">
        <v>846.78340126912076</v>
      </c>
      <c r="CS30" s="457"/>
      <c r="CT30" s="660">
        <v>0.5</v>
      </c>
      <c r="CU30" s="660">
        <v>3</v>
      </c>
      <c r="CV30" s="31" t="e">
        <f>IF(CR30&lt;#REF!,"&lt;MDL",IF(CR30&lt;#REF!,"E, &lt;RL",IF(CR30&gt;#REF!,"  ",)))</f>
        <v>#REF!</v>
      </c>
      <c r="CW30" s="658"/>
      <c r="CX30" s="28">
        <v>0.70703723028282039</v>
      </c>
      <c r="CY30" s="227"/>
      <c r="CZ30" s="227">
        <v>0.6</v>
      </c>
      <c r="DA30" s="227">
        <v>0.8</v>
      </c>
      <c r="DB30" s="31" t="str">
        <f t="shared" si="11"/>
        <v>E, &lt;RL</v>
      </c>
      <c r="DC30" s="337"/>
      <c r="DD30" s="28">
        <v>2.7530262154137315</v>
      </c>
      <c r="DE30" s="28"/>
      <c r="DF30" s="227">
        <v>0.1</v>
      </c>
      <c r="DG30" s="464">
        <v>0.13</v>
      </c>
      <c r="DH30" s="31" t="str">
        <f t="shared" si="12"/>
        <v xml:space="preserve">  </v>
      </c>
      <c r="DJ30" s="336">
        <f>CX30/CL30*100</f>
        <v>0.36696853320881373</v>
      </c>
      <c r="DK30" s="227">
        <v>4.105552184364301</v>
      </c>
      <c r="DL30" s="227"/>
      <c r="DM30" s="10">
        <v>1.2</v>
      </c>
      <c r="DN30" s="910">
        <v>0.7</v>
      </c>
      <c r="DO30" s="675" t="str">
        <f t="shared" si="14"/>
        <v xml:space="preserve">  </v>
      </c>
      <c r="DP30" s="922"/>
      <c r="DQ30" s="28">
        <v>17.389946038057367</v>
      </c>
      <c r="DR30" s="28"/>
      <c r="DS30" s="28">
        <v>0.2</v>
      </c>
      <c r="DT30" s="28">
        <v>0.12</v>
      </c>
      <c r="DU30" s="28" t="str">
        <f t="shared" si="15"/>
        <v xml:space="preserve">  </v>
      </c>
      <c r="DV30" s="335"/>
      <c r="DW30" s="31">
        <f t="shared" si="16"/>
        <v>2.1308757142898314</v>
      </c>
      <c r="DX30" s="550">
        <f t="shared" si="17"/>
        <v>2.0536474867119621</v>
      </c>
      <c r="DY30" s="67"/>
    </row>
    <row r="31" spans="1:129" ht="15" x14ac:dyDescent="0.25">
      <c r="A31" s="536" t="s">
        <v>2389</v>
      </c>
      <c r="B31" s="173" t="s">
        <v>1518</v>
      </c>
      <c r="C31" s="419" t="s">
        <v>584</v>
      </c>
      <c r="D31" s="419">
        <v>9</v>
      </c>
      <c r="E31" s="213">
        <v>1602561</v>
      </c>
      <c r="F31" s="421">
        <v>1</v>
      </c>
      <c r="G31" s="420">
        <v>11451800</v>
      </c>
      <c r="H31" s="420">
        <v>201603070620</v>
      </c>
      <c r="I31" s="420" t="s">
        <v>656</v>
      </c>
      <c r="J31" s="420"/>
      <c r="K31" s="663" t="s">
        <v>1655</v>
      </c>
      <c r="L31" s="163" t="s">
        <v>1656</v>
      </c>
      <c r="M31" s="419" t="s">
        <v>1028</v>
      </c>
      <c r="N31" s="419"/>
      <c r="O31" s="419"/>
      <c r="P31" s="117">
        <v>42436</v>
      </c>
      <c r="Q31" s="112">
        <v>0.2638888888888889</v>
      </c>
      <c r="R31" s="419" t="s">
        <v>1109</v>
      </c>
      <c r="S31" s="250" t="s">
        <v>1109</v>
      </c>
      <c r="T31" s="28">
        <v>13.258982692272555</v>
      </c>
      <c r="U31" s="28"/>
      <c r="V31" s="227">
        <v>0.1</v>
      </c>
      <c r="W31" s="464">
        <v>0.13</v>
      </c>
      <c r="X31" s="31" t="str">
        <f t="shared" si="0"/>
        <v xml:space="preserve">  </v>
      </c>
      <c r="Z31" s="417" t="s">
        <v>1109</v>
      </c>
      <c r="AA31" s="716">
        <v>4.9021251319770712E-2</v>
      </c>
      <c r="AC31" s="715">
        <v>6.0000000000000001E-3</v>
      </c>
      <c r="AD31" s="716">
        <v>0.01</v>
      </c>
      <c r="AE31" s="31" t="str">
        <f t="shared" si="1"/>
        <v xml:space="preserve">  </v>
      </c>
      <c r="AF31" s="520"/>
      <c r="AG31" s="31">
        <v>133.19999999999999</v>
      </c>
      <c r="AH31" s="250">
        <v>318.2</v>
      </c>
      <c r="AI31" s="31">
        <v>185</v>
      </c>
      <c r="AJ31" s="457">
        <v>20</v>
      </c>
      <c r="AK31" s="457">
        <v>9250</v>
      </c>
      <c r="AL31" s="281" t="str">
        <f t="shared" si="2"/>
        <v xml:space="preserve">  </v>
      </c>
      <c r="AM31" s="250" t="s">
        <v>1109</v>
      </c>
      <c r="AN31" s="31">
        <v>129</v>
      </c>
      <c r="AO31" s="250">
        <v>183.79999999999998</v>
      </c>
      <c r="AP31" s="31">
        <v>54.799999999999983</v>
      </c>
      <c r="AQ31" s="31">
        <v>6</v>
      </c>
      <c r="AR31" s="31">
        <v>9133.3333333333303</v>
      </c>
      <c r="AS31" s="281" t="str">
        <f t="shared" si="3"/>
        <v xml:space="preserve">  </v>
      </c>
      <c r="AT31" s="250" t="s">
        <v>1109</v>
      </c>
      <c r="AU31" s="250">
        <v>125.7</v>
      </c>
      <c r="AV31" s="31">
        <v>194.70000000000002</v>
      </c>
      <c r="AW31" s="457">
        <v>69.000000000000014</v>
      </c>
      <c r="AX31" s="457">
        <v>8</v>
      </c>
      <c r="AY31" s="275">
        <v>8625.0000000000018</v>
      </c>
      <c r="AZ31" s="281" t="str">
        <f t="shared" si="4"/>
        <v xml:space="preserve">  </v>
      </c>
      <c r="BA31" s="31">
        <v>9002.7777777777756</v>
      </c>
      <c r="BB31" s="250">
        <v>332.32486337139107</v>
      </c>
      <c r="BC31" s="31">
        <v>3.6913591735174585</v>
      </c>
      <c r="BD31" s="33">
        <v>3</v>
      </c>
      <c r="BE31" s="429" t="str">
        <f t="shared" si="5"/>
        <v xml:space="preserve">  </v>
      </c>
      <c r="BF31" s="498"/>
      <c r="BG31" s="662" t="s">
        <v>178</v>
      </c>
      <c r="BH31" s="662" t="s">
        <v>178</v>
      </c>
      <c r="BI31" s="662" t="s">
        <v>178</v>
      </c>
      <c r="BJ31" s="661" t="s">
        <v>2720</v>
      </c>
      <c r="BK31" s="661" t="s">
        <v>2720</v>
      </c>
      <c r="BL31" s="10"/>
      <c r="BM31" s="334"/>
      <c r="BN31" s="662" t="s">
        <v>178</v>
      </c>
      <c r="BO31" s="662" t="s">
        <v>178</v>
      </c>
      <c r="BP31" s="662" t="s">
        <v>178</v>
      </c>
      <c r="BQ31" s="661" t="s">
        <v>2720</v>
      </c>
      <c r="BR31" s="661" t="s">
        <v>2720</v>
      </c>
      <c r="BS31" s="10" t="str">
        <f t="shared" si="6"/>
        <v xml:space="preserve">  </v>
      </c>
      <c r="BT31" s="334"/>
      <c r="BU31" s="852" t="s">
        <v>178</v>
      </c>
      <c r="BV31" s="18" t="s">
        <v>1109</v>
      </c>
      <c r="BW31" s="28">
        <v>12.199191922160097</v>
      </c>
      <c r="BX31" s="28"/>
      <c r="BY31" s="28">
        <v>0.1</v>
      </c>
      <c r="BZ31" s="28">
        <v>1</v>
      </c>
      <c r="CA31" s="31" t="str">
        <f t="shared" si="7"/>
        <v xml:space="preserve">  </v>
      </c>
      <c r="CC31" s="417" t="s">
        <v>1109</v>
      </c>
      <c r="CD31" s="716">
        <v>4.9021251319770712E-2</v>
      </c>
      <c r="CF31" s="715">
        <v>6.0000000000000001E-3</v>
      </c>
      <c r="CG31" s="716">
        <v>0.01</v>
      </c>
      <c r="CH31" s="31" t="str">
        <f t="shared" si="8"/>
        <v xml:space="preserve">  </v>
      </c>
      <c r="CI31" s="520"/>
      <c r="CJ31" s="31">
        <f t="shared" si="9"/>
        <v>0.40184015164744269</v>
      </c>
      <c r="CK31" s="336"/>
      <c r="CL31" s="33">
        <v>187.44733869697586</v>
      </c>
      <c r="CM31" s="31"/>
      <c r="CN31" s="680">
        <v>2</v>
      </c>
      <c r="CO31" s="680">
        <v>13</v>
      </c>
      <c r="CP31" s="680" t="str">
        <f t="shared" si="10"/>
        <v xml:space="preserve">  </v>
      </c>
      <c r="CQ31" s="498"/>
      <c r="CR31" s="31">
        <v>1733.8878829470268</v>
      </c>
      <c r="CS31" s="457"/>
      <c r="CT31" s="660">
        <v>0.5</v>
      </c>
      <c r="CU31" s="660">
        <v>3</v>
      </c>
      <c r="CV31" s="31" t="e">
        <f>IF(CR31&lt;#REF!,"&lt;MDL",IF(CR31&lt;#REF!,"E, &lt;RL",IF(CR31&gt;#REF!,"  ",)))</f>
        <v>#REF!</v>
      </c>
      <c r="CW31" s="658"/>
      <c r="CX31" s="227">
        <v>1.4517134334604993</v>
      </c>
      <c r="CY31" s="227"/>
      <c r="CZ31" s="227">
        <v>0.6</v>
      </c>
      <c r="DA31" s="227">
        <v>0.8</v>
      </c>
      <c r="DB31" s="31" t="str">
        <f t="shared" si="11"/>
        <v xml:space="preserve">  </v>
      </c>
      <c r="DC31" s="337"/>
      <c r="DD31" s="28">
        <v>13.258982692272555</v>
      </c>
      <c r="DE31" s="28"/>
      <c r="DF31" s="227">
        <v>0.1</v>
      </c>
      <c r="DG31" s="464">
        <v>0.13</v>
      </c>
      <c r="DH31" s="31" t="str">
        <f t="shared" si="12"/>
        <v xml:space="preserve">  </v>
      </c>
      <c r="DJ31" s="336">
        <f>CX31/CL31*100</f>
        <v>0.77446468088155374</v>
      </c>
      <c r="DK31" s="227">
        <v>4.2700319820209165</v>
      </c>
      <c r="DL31" s="227"/>
      <c r="DM31" s="10">
        <v>1.2</v>
      </c>
      <c r="DN31" s="910">
        <v>0.7</v>
      </c>
      <c r="DO31" s="675" t="str">
        <f t="shared" si="14"/>
        <v xml:space="preserve">  </v>
      </c>
      <c r="DP31" s="922"/>
      <c r="DQ31" s="28">
        <v>36.829025844930413</v>
      </c>
      <c r="DR31" s="28"/>
      <c r="DS31" s="28">
        <v>0.2</v>
      </c>
      <c r="DT31" s="28">
        <v>0.12</v>
      </c>
      <c r="DU31" s="28" t="str">
        <f t="shared" si="15"/>
        <v xml:space="preserve">  </v>
      </c>
      <c r="DV31" s="335"/>
      <c r="DW31" s="31">
        <f t="shared" si="16"/>
        <v>2.277990187379388</v>
      </c>
      <c r="DX31" s="550">
        <f t="shared" si="17"/>
        <v>2.1240719314753758</v>
      </c>
      <c r="DY31" s="67"/>
    </row>
    <row r="32" spans="1:129" ht="15" x14ac:dyDescent="0.25">
      <c r="A32" s="536" t="s">
        <v>2399</v>
      </c>
      <c r="B32" s="173" t="s">
        <v>1528</v>
      </c>
      <c r="C32" s="419" t="s">
        <v>584</v>
      </c>
      <c r="D32" s="419">
        <v>9</v>
      </c>
      <c r="E32" s="213">
        <v>1602364</v>
      </c>
      <c r="F32" s="421">
        <v>1</v>
      </c>
      <c r="G32" s="420">
        <v>11451800</v>
      </c>
      <c r="H32" s="420">
        <v>201603111410</v>
      </c>
      <c r="I32" s="420" t="s">
        <v>656</v>
      </c>
      <c r="J32" s="420"/>
      <c r="K32" s="663" t="s">
        <v>1655</v>
      </c>
      <c r="L32" s="163" t="s">
        <v>1656</v>
      </c>
      <c r="M32" s="419" t="s">
        <v>1028</v>
      </c>
      <c r="N32" s="419"/>
      <c r="O32" s="419"/>
      <c r="P32" s="117">
        <v>42440</v>
      </c>
      <c r="Q32" s="112">
        <v>0.59027777777777779</v>
      </c>
      <c r="R32" s="419" t="s">
        <v>1119</v>
      </c>
      <c r="S32" s="250" t="s">
        <v>1119</v>
      </c>
      <c r="T32" s="28">
        <v>0.76233832558189474</v>
      </c>
      <c r="U32" s="28"/>
      <c r="V32" s="227">
        <v>0.1</v>
      </c>
      <c r="W32" s="464">
        <v>0.13</v>
      </c>
      <c r="X32" s="31" t="str">
        <f t="shared" si="0"/>
        <v xml:space="preserve">  </v>
      </c>
      <c r="Z32" s="417" t="s">
        <v>1119</v>
      </c>
      <c r="AA32" s="716">
        <v>6.8161213901648754E-2</v>
      </c>
      <c r="AC32" s="715">
        <v>6.0000000000000001E-3</v>
      </c>
      <c r="AD32" s="716">
        <v>0.01</v>
      </c>
      <c r="AE32" s="31" t="str">
        <f t="shared" si="1"/>
        <v xml:space="preserve">  </v>
      </c>
      <c r="AF32" s="520"/>
      <c r="AG32" s="31">
        <v>129.69999999999999</v>
      </c>
      <c r="AH32" s="250">
        <v>233.4</v>
      </c>
      <c r="AI32" s="31">
        <v>103.70000000000002</v>
      </c>
      <c r="AJ32" s="457">
        <v>66</v>
      </c>
      <c r="AK32" s="457">
        <v>1571.2121212121215</v>
      </c>
      <c r="AL32" s="281" t="str">
        <f t="shared" si="2"/>
        <v xml:space="preserve">  </v>
      </c>
      <c r="AM32" s="250" t="s">
        <v>1119</v>
      </c>
      <c r="AN32" s="31">
        <v>131.9</v>
      </c>
      <c r="AO32" s="250">
        <v>210.29999999999998</v>
      </c>
      <c r="AP32" s="31">
        <v>78.399999999999977</v>
      </c>
      <c r="AQ32" s="31">
        <v>50</v>
      </c>
      <c r="AR32" s="31">
        <v>1567.9999999999995</v>
      </c>
      <c r="AS32" s="281" t="str">
        <f t="shared" si="3"/>
        <v xml:space="preserve">  </v>
      </c>
      <c r="AT32" s="250" t="s">
        <v>1119</v>
      </c>
      <c r="AU32" s="266">
        <v>124.4</v>
      </c>
      <c r="AV32" s="33">
        <v>214.5</v>
      </c>
      <c r="AW32" s="275">
        <v>90.1</v>
      </c>
      <c r="AX32" s="275">
        <v>58</v>
      </c>
      <c r="AY32" s="275">
        <v>1553.4482758620688</v>
      </c>
      <c r="AZ32" s="281" t="str">
        <f t="shared" si="4"/>
        <v xml:space="preserve">  </v>
      </c>
      <c r="BA32" s="31">
        <v>1564.2201323580632</v>
      </c>
      <c r="BB32" s="250">
        <v>9.4659442185164089</v>
      </c>
      <c r="BC32" s="31">
        <v>0.60515422495211646</v>
      </c>
      <c r="BD32" s="33">
        <v>3</v>
      </c>
      <c r="BE32" s="429" t="str">
        <f t="shared" si="5"/>
        <v xml:space="preserve">  </v>
      </c>
      <c r="BF32" s="498"/>
      <c r="BG32" s="662" t="s">
        <v>178</v>
      </c>
      <c r="BH32" s="662" t="s">
        <v>178</v>
      </c>
      <c r="BI32" s="662" t="s">
        <v>178</v>
      </c>
      <c r="BJ32" s="661" t="s">
        <v>2720</v>
      </c>
      <c r="BK32" s="661" t="s">
        <v>2720</v>
      </c>
      <c r="BL32" s="10"/>
      <c r="BM32" s="334"/>
      <c r="BN32" s="662" t="s">
        <v>178</v>
      </c>
      <c r="BO32" s="662" t="s">
        <v>178</v>
      </c>
      <c r="BP32" s="662" t="s">
        <v>178</v>
      </c>
      <c r="BQ32" s="661" t="s">
        <v>2720</v>
      </c>
      <c r="BR32" s="661" t="s">
        <v>2720</v>
      </c>
      <c r="BS32" s="10" t="str">
        <f t="shared" si="6"/>
        <v xml:space="preserve">  </v>
      </c>
      <c r="BT32" s="334"/>
      <c r="BU32" s="852" t="s">
        <v>178</v>
      </c>
      <c r="BV32" s="18" t="s">
        <v>1119</v>
      </c>
      <c r="BW32" s="28">
        <v>10.960780292884621</v>
      </c>
      <c r="BX32" s="28"/>
      <c r="BY32" s="28">
        <v>0.1</v>
      </c>
      <c r="BZ32" s="28">
        <v>1</v>
      </c>
      <c r="CA32" s="31" t="str">
        <f t="shared" si="7"/>
        <v xml:space="preserve">  </v>
      </c>
      <c r="CC32" s="417" t="s">
        <v>1119</v>
      </c>
      <c r="CD32" s="716">
        <v>6.8161213901648754E-2</v>
      </c>
      <c r="CF32" s="715">
        <v>6.0000000000000001E-3</v>
      </c>
      <c r="CG32" s="716">
        <v>0.01</v>
      </c>
      <c r="CH32" s="31" t="str">
        <f t="shared" si="8"/>
        <v xml:space="preserve">  </v>
      </c>
      <c r="CI32" s="520"/>
      <c r="CJ32" s="31">
        <f t="shared" si="9"/>
        <v>0.62186461255770975</v>
      </c>
      <c r="CK32" s="336"/>
      <c r="CL32" s="33">
        <v>144.83302025836085</v>
      </c>
      <c r="CM32" s="31"/>
      <c r="CN32" s="680">
        <v>2</v>
      </c>
      <c r="CO32" s="680">
        <v>13</v>
      </c>
      <c r="CP32" s="680" t="str">
        <f t="shared" si="10"/>
        <v xml:space="preserve">  </v>
      </c>
      <c r="CQ32" s="498"/>
      <c r="CR32" s="31">
        <v>227.56339698169728</v>
      </c>
      <c r="CS32" s="457"/>
      <c r="CT32" s="660">
        <v>0.5</v>
      </c>
      <c r="CU32" s="660">
        <v>3</v>
      </c>
      <c r="CV32" s="31" t="e">
        <f>IF(CR32&lt;#REF!,"&lt;MDL",IF(CR32&lt;#REF!,"E, &lt;RL",IF(CR32&gt;#REF!,"  ",)))</f>
        <v>#REF!</v>
      </c>
      <c r="CW32" s="658"/>
      <c r="CX32" s="28">
        <v>0.48618515662110656</v>
      </c>
      <c r="CY32" s="227"/>
      <c r="CZ32" s="227">
        <v>0.6</v>
      </c>
      <c r="DA32" s="227">
        <v>0.8</v>
      </c>
      <c r="DB32" s="31" t="str">
        <f t="shared" si="11"/>
        <v>&lt;MDL</v>
      </c>
      <c r="DC32" s="337"/>
      <c r="DD32" s="28">
        <v>0.76233832558189474</v>
      </c>
      <c r="DE32" s="28"/>
      <c r="DF32" s="227">
        <v>0.1</v>
      </c>
      <c r="DG32" s="464">
        <v>0.13</v>
      </c>
      <c r="DH32" s="31" t="str">
        <f t="shared" si="12"/>
        <v xml:space="preserve">  </v>
      </c>
      <c r="DJ32" s="895" t="s">
        <v>79</v>
      </c>
      <c r="DK32" s="227">
        <v>3.2012144668062654</v>
      </c>
      <c r="DL32" s="227"/>
      <c r="DM32" s="10">
        <v>1.2</v>
      </c>
      <c r="DN32" s="910">
        <v>0.7</v>
      </c>
      <c r="DO32" s="675" t="str">
        <f t="shared" si="14"/>
        <v xml:space="preserve">  </v>
      </c>
      <c r="DP32" s="922"/>
      <c r="DQ32" s="28">
        <v>4.9729210941249047</v>
      </c>
      <c r="DR32" s="28"/>
      <c r="DS32" s="28">
        <v>0.2</v>
      </c>
      <c r="DT32" s="28">
        <v>0.12</v>
      </c>
      <c r="DU32" s="28" t="str">
        <f t="shared" si="15"/>
        <v xml:space="preserve">  </v>
      </c>
      <c r="DV32" s="335"/>
      <c r="DW32" s="31">
        <f t="shared" si="16"/>
        <v>2.210279438415196</v>
      </c>
      <c r="DX32" s="550">
        <f t="shared" si="17"/>
        <v>2.1852904114121974</v>
      </c>
      <c r="DY32" s="67"/>
    </row>
    <row r="33" spans="1:129" ht="15" x14ac:dyDescent="0.25">
      <c r="A33" s="536" t="s">
        <v>2398</v>
      </c>
      <c r="B33" s="173" t="s">
        <v>1527</v>
      </c>
      <c r="C33" s="419" t="s">
        <v>584</v>
      </c>
      <c r="D33" s="419">
        <v>9</v>
      </c>
      <c r="E33" s="213">
        <v>1602363</v>
      </c>
      <c r="F33" s="421">
        <v>1</v>
      </c>
      <c r="G33" s="420">
        <v>11451800</v>
      </c>
      <c r="H33" s="420">
        <v>201603111250</v>
      </c>
      <c r="I33" s="420" t="s">
        <v>656</v>
      </c>
      <c r="J33" s="420"/>
      <c r="K33" s="663" t="s">
        <v>1655</v>
      </c>
      <c r="L33" s="163" t="s">
        <v>1656</v>
      </c>
      <c r="M33" s="419" t="s">
        <v>1028</v>
      </c>
      <c r="N33" s="419"/>
      <c r="O33" s="419"/>
      <c r="P33" s="117">
        <v>42440</v>
      </c>
      <c r="Q33" s="112">
        <v>0.53472222222222221</v>
      </c>
      <c r="R33" s="419" t="s">
        <v>1118</v>
      </c>
      <c r="S33" s="250" t="s">
        <v>1118</v>
      </c>
      <c r="T33" s="28">
        <v>0.89764181756940442</v>
      </c>
      <c r="U33" s="28"/>
      <c r="V33" s="227">
        <v>0.1</v>
      </c>
      <c r="W33" s="464">
        <v>0.13</v>
      </c>
      <c r="X33" s="31" t="str">
        <f t="shared" si="0"/>
        <v xml:space="preserve">  </v>
      </c>
      <c r="Z33" s="417" t="s">
        <v>1118</v>
      </c>
      <c r="AA33" s="716">
        <v>7.4411972932082612E-2</v>
      </c>
      <c r="AC33" s="715">
        <v>6.0000000000000001E-3</v>
      </c>
      <c r="AD33" s="716">
        <v>0.01</v>
      </c>
      <c r="AE33" s="31" t="str">
        <f t="shared" si="1"/>
        <v xml:space="preserve">  </v>
      </c>
      <c r="AF33" s="520"/>
      <c r="AG33" s="31">
        <v>129.69999999999999</v>
      </c>
      <c r="AH33" s="250">
        <v>209.79999999999998</v>
      </c>
      <c r="AI33" s="31">
        <v>80.099999999999994</v>
      </c>
      <c r="AJ33" s="457">
        <v>56</v>
      </c>
      <c r="AK33" s="457">
        <v>1430.3571428571427</v>
      </c>
      <c r="AL33" s="281" t="str">
        <f t="shared" si="2"/>
        <v xml:space="preserve">  </v>
      </c>
      <c r="AM33" s="250" t="s">
        <v>1118</v>
      </c>
      <c r="AN33" s="31">
        <v>124.8</v>
      </c>
      <c r="AO33" s="250">
        <v>200.9</v>
      </c>
      <c r="AP33" s="31">
        <v>76.100000000000009</v>
      </c>
      <c r="AQ33" s="31">
        <v>46</v>
      </c>
      <c r="AR33" s="31">
        <v>1654.3478260869567</v>
      </c>
      <c r="AS33" s="281" t="str">
        <f t="shared" si="3"/>
        <v xml:space="preserve">  </v>
      </c>
      <c r="AT33" s="250" t="s">
        <v>1118</v>
      </c>
      <c r="AU33" s="266">
        <v>124.9</v>
      </c>
      <c r="AV33" s="33">
        <v>184.2</v>
      </c>
      <c r="AW33" s="275">
        <v>59.299999999999983</v>
      </c>
      <c r="AX33" s="275">
        <v>42</v>
      </c>
      <c r="AY33" s="275">
        <v>1411.9047619047615</v>
      </c>
      <c r="AZ33" s="281" t="str">
        <f t="shared" si="4"/>
        <v xml:space="preserve">  </v>
      </c>
      <c r="BA33" s="31">
        <v>1498.8699102829535</v>
      </c>
      <c r="BB33" s="250">
        <v>134.96354810751851</v>
      </c>
      <c r="BC33" s="31">
        <v>9.0043536921786878</v>
      </c>
      <c r="BD33" s="33">
        <v>3</v>
      </c>
      <c r="BE33" s="429" t="str">
        <f t="shared" si="5"/>
        <v xml:space="preserve">  </v>
      </c>
      <c r="BF33" s="498"/>
      <c r="BG33" s="662" t="s">
        <v>178</v>
      </c>
      <c r="BH33" s="662" t="s">
        <v>178</v>
      </c>
      <c r="BI33" s="662" t="s">
        <v>178</v>
      </c>
      <c r="BJ33" s="661" t="s">
        <v>2720</v>
      </c>
      <c r="BK33" s="661" t="s">
        <v>2720</v>
      </c>
      <c r="BL33" s="10"/>
      <c r="BM33" s="334"/>
      <c r="BN33" s="662" t="s">
        <v>178</v>
      </c>
      <c r="BO33" s="662" t="s">
        <v>178</v>
      </c>
      <c r="BP33" s="662" t="s">
        <v>178</v>
      </c>
      <c r="BQ33" s="661" t="s">
        <v>2720</v>
      </c>
      <c r="BR33" s="661" t="s">
        <v>2720</v>
      </c>
      <c r="BS33" s="10" t="str">
        <f t="shared" si="6"/>
        <v xml:space="preserve">  </v>
      </c>
      <c r="BT33" s="334"/>
      <c r="BU33" s="852" t="s">
        <v>178</v>
      </c>
      <c r="BV33" s="18" t="s">
        <v>1118</v>
      </c>
      <c r="BW33" s="28">
        <v>9.8237444230994413</v>
      </c>
      <c r="BX33" s="28"/>
      <c r="BY33" s="28">
        <v>0.1</v>
      </c>
      <c r="BZ33" s="28">
        <v>1</v>
      </c>
      <c r="CA33" s="31" t="str">
        <f t="shared" si="7"/>
        <v xml:space="preserve">  </v>
      </c>
      <c r="CC33" s="417" t="s">
        <v>1118</v>
      </c>
      <c r="CD33" s="716">
        <v>7.4411972932082612E-2</v>
      </c>
      <c r="CF33" s="715">
        <v>6.0000000000000001E-3</v>
      </c>
      <c r="CG33" s="716">
        <v>0.01</v>
      </c>
      <c r="CH33" s="31" t="str">
        <f t="shared" si="8"/>
        <v xml:space="preserve">  </v>
      </c>
      <c r="CI33" s="520"/>
      <c r="CJ33" s="31">
        <f t="shared" si="9"/>
        <v>0.7574705705607645</v>
      </c>
      <c r="CK33" s="336"/>
      <c r="CL33" s="33">
        <v>197.65568549163856</v>
      </c>
      <c r="CM33" s="31"/>
      <c r="CN33" s="680">
        <v>2</v>
      </c>
      <c r="CO33" s="680">
        <v>13</v>
      </c>
      <c r="CP33" s="680" t="str">
        <f t="shared" si="10"/>
        <v xml:space="preserve">  </v>
      </c>
      <c r="CQ33" s="498"/>
      <c r="CR33" s="31">
        <v>282.71822156929017</v>
      </c>
      <c r="CS33" s="457"/>
      <c r="CT33" s="660">
        <v>0.5</v>
      </c>
      <c r="CU33" s="660">
        <v>3</v>
      </c>
      <c r="CV33" s="31" t="e">
        <f>IF(CR33&lt;#REF!,"&lt;MDL",IF(CR33&lt;#REF!,"E, &lt;RL",IF(CR33&gt;#REF!,"  ",)))</f>
        <v>#REF!</v>
      </c>
      <c r="CW33" s="658"/>
      <c r="CX33" s="28">
        <v>0.54259557960831284</v>
      </c>
      <c r="CY33" s="227"/>
      <c r="CZ33" s="227">
        <v>0.6</v>
      </c>
      <c r="DA33" s="227">
        <v>0.8</v>
      </c>
      <c r="DB33" s="31" t="str">
        <f t="shared" si="11"/>
        <v>&lt;MDL</v>
      </c>
      <c r="DC33" s="337"/>
      <c r="DD33" s="28">
        <v>0.89764181756940442</v>
      </c>
      <c r="DE33" s="28"/>
      <c r="DF33" s="227">
        <v>0.1</v>
      </c>
      <c r="DG33" s="464">
        <v>0.13</v>
      </c>
      <c r="DH33" s="31" t="str">
        <f t="shared" si="12"/>
        <v xml:space="preserve">  </v>
      </c>
      <c r="DJ33" s="895" t="s">
        <v>79</v>
      </c>
      <c r="DK33" s="227">
        <v>2.6673014191411397</v>
      </c>
      <c r="DL33" s="227"/>
      <c r="DM33" s="10">
        <v>1.2</v>
      </c>
      <c r="DN33" s="910">
        <v>0.7</v>
      </c>
      <c r="DO33" s="675" t="str">
        <f t="shared" si="14"/>
        <v xml:space="preserve">  </v>
      </c>
      <c r="DP33" s="922"/>
      <c r="DQ33" s="28">
        <v>3.7659755751207036</v>
      </c>
      <c r="DR33" s="28"/>
      <c r="DS33" s="28">
        <v>0.2</v>
      </c>
      <c r="DT33" s="28">
        <v>0.12</v>
      </c>
      <c r="DU33" s="28" t="str">
        <f t="shared" si="15"/>
        <v xml:space="preserve">  </v>
      </c>
      <c r="DV33" s="335"/>
      <c r="DW33" s="31">
        <f t="shared" si="16"/>
        <v>1.3494686037017511</v>
      </c>
      <c r="DX33" s="550">
        <f t="shared" si="17"/>
        <v>1.3320597286643998</v>
      </c>
      <c r="DY33" s="67"/>
    </row>
    <row r="34" spans="1:129" ht="15" x14ac:dyDescent="0.25">
      <c r="A34" s="536" t="s">
        <v>2400</v>
      </c>
      <c r="B34" s="173" t="s">
        <v>1529</v>
      </c>
      <c r="C34" s="419" t="s">
        <v>584</v>
      </c>
      <c r="D34" s="419">
        <v>9</v>
      </c>
      <c r="E34" s="213">
        <v>1602681</v>
      </c>
      <c r="F34" s="421">
        <v>1</v>
      </c>
      <c r="G34" s="420">
        <v>11451800</v>
      </c>
      <c r="H34" s="420">
        <v>201603111510</v>
      </c>
      <c r="I34" s="420" t="s">
        <v>656</v>
      </c>
      <c r="J34" s="420"/>
      <c r="K34" s="663" t="s">
        <v>1655</v>
      </c>
      <c r="L34" s="163" t="s">
        <v>1656</v>
      </c>
      <c r="M34" s="419" t="s">
        <v>1028</v>
      </c>
      <c r="N34" s="419"/>
      <c r="O34" s="419"/>
      <c r="P34" s="117">
        <v>42440</v>
      </c>
      <c r="Q34" s="112">
        <v>0.63194444444444442</v>
      </c>
      <c r="R34" s="419" t="s">
        <v>1120</v>
      </c>
      <c r="S34" s="250" t="s">
        <v>1120</v>
      </c>
      <c r="T34" s="28">
        <v>0.80149718621359356</v>
      </c>
      <c r="U34" s="28"/>
      <c r="V34" s="227">
        <v>0.1</v>
      </c>
      <c r="W34" s="464">
        <v>0.13</v>
      </c>
      <c r="X34" s="31" t="str">
        <f t="shared" si="0"/>
        <v xml:space="preserve">  </v>
      </c>
      <c r="Z34" s="417" t="s">
        <v>1120</v>
      </c>
      <c r="AA34" s="716">
        <v>6.0068450601313161E-2</v>
      </c>
      <c r="AC34" s="715">
        <v>6.0000000000000001E-3</v>
      </c>
      <c r="AD34" s="716">
        <v>0.01</v>
      </c>
      <c r="AE34" s="31" t="str">
        <f t="shared" si="1"/>
        <v xml:space="preserve">  </v>
      </c>
      <c r="AF34" s="520"/>
      <c r="AG34" s="31">
        <v>127.5</v>
      </c>
      <c r="AH34" s="250">
        <v>208</v>
      </c>
      <c r="AI34" s="31">
        <v>80.5</v>
      </c>
      <c r="AJ34" s="457">
        <v>60</v>
      </c>
      <c r="AK34" s="457">
        <v>1341.6666666666667</v>
      </c>
      <c r="AL34" s="281" t="str">
        <f t="shared" si="2"/>
        <v xml:space="preserve">  </v>
      </c>
      <c r="AM34" s="250" t="s">
        <v>1120</v>
      </c>
      <c r="AN34" s="31">
        <v>131.4</v>
      </c>
      <c r="AO34" s="250">
        <v>203.6</v>
      </c>
      <c r="AP34" s="31">
        <v>72.199999999999989</v>
      </c>
      <c r="AQ34" s="31">
        <v>56</v>
      </c>
      <c r="AR34" s="31">
        <v>1289.285714285714</v>
      </c>
      <c r="AS34" s="281" t="str">
        <f t="shared" si="3"/>
        <v xml:space="preserve">  </v>
      </c>
      <c r="AT34" s="250" t="s">
        <v>1120</v>
      </c>
      <c r="AU34" s="266">
        <v>131.30000000000001</v>
      </c>
      <c r="AV34" s="33">
        <v>181.7</v>
      </c>
      <c r="AW34" s="275">
        <v>50.399999999999977</v>
      </c>
      <c r="AX34" s="275">
        <v>40</v>
      </c>
      <c r="AY34" s="275">
        <v>1259.9999999999993</v>
      </c>
      <c r="AZ34" s="281" t="str">
        <f t="shared" si="4"/>
        <v xml:space="preserve">  </v>
      </c>
      <c r="BA34" s="31">
        <v>1296.9841269841265</v>
      </c>
      <c r="BB34" s="250">
        <v>41.374029048032696</v>
      </c>
      <c r="BC34" s="31">
        <v>3.190018149585192</v>
      </c>
      <c r="BD34" s="33">
        <v>3</v>
      </c>
      <c r="BE34" s="429" t="str">
        <f t="shared" si="5"/>
        <v xml:space="preserve">  </v>
      </c>
      <c r="BF34" s="498"/>
      <c r="BG34" s="662" t="s">
        <v>178</v>
      </c>
      <c r="BH34" s="662" t="s">
        <v>178</v>
      </c>
      <c r="BI34" s="662" t="s">
        <v>178</v>
      </c>
      <c r="BJ34" s="661" t="s">
        <v>2720</v>
      </c>
      <c r="BK34" s="661" t="s">
        <v>2720</v>
      </c>
      <c r="BL34" s="10"/>
      <c r="BM34" s="334"/>
      <c r="BN34" s="662" t="s">
        <v>178</v>
      </c>
      <c r="BO34" s="662" t="s">
        <v>178</v>
      </c>
      <c r="BP34" s="662" t="s">
        <v>178</v>
      </c>
      <c r="BQ34" s="661" t="s">
        <v>2720</v>
      </c>
      <c r="BR34" s="661" t="s">
        <v>2720</v>
      </c>
      <c r="BS34" s="10" t="str">
        <f t="shared" si="6"/>
        <v xml:space="preserve">  </v>
      </c>
      <c r="BT34" s="334"/>
      <c r="BU34" s="852" t="s">
        <v>178</v>
      </c>
      <c r="BV34" s="18" t="s">
        <v>1120</v>
      </c>
      <c r="BW34" s="28">
        <v>10.11653856889437</v>
      </c>
      <c r="BX34" s="28"/>
      <c r="BY34" s="28">
        <v>0.1</v>
      </c>
      <c r="BZ34" s="28">
        <v>1</v>
      </c>
      <c r="CA34" s="31" t="str">
        <f t="shared" si="7"/>
        <v xml:space="preserve">  </v>
      </c>
      <c r="CC34" s="417" t="s">
        <v>1120</v>
      </c>
      <c r="CD34" s="716">
        <v>6.0068450601313161E-2</v>
      </c>
      <c r="CF34" s="715">
        <v>6.0000000000000001E-3</v>
      </c>
      <c r="CG34" s="716">
        <v>0.01</v>
      </c>
      <c r="CH34" s="31" t="str">
        <f t="shared" si="8"/>
        <v xml:space="preserve">  </v>
      </c>
      <c r="CI34" s="520"/>
      <c r="CJ34" s="31">
        <f t="shared" si="9"/>
        <v>0.5937648553627568</v>
      </c>
      <c r="CK34" s="336"/>
      <c r="CL34" s="33">
        <v>142.33848689915158</v>
      </c>
      <c r="CM34" s="31"/>
      <c r="CN34" s="680">
        <v>2</v>
      </c>
      <c r="CO34" s="680">
        <v>13</v>
      </c>
      <c r="CP34" s="680" t="str">
        <f t="shared" si="10"/>
        <v xml:space="preserve">  </v>
      </c>
      <c r="CQ34" s="498"/>
      <c r="CR34" s="31">
        <v>190.97080325636171</v>
      </c>
      <c r="CS34" s="457"/>
      <c r="CT34" s="660">
        <v>0.5</v>
      </c>
      <c r="CU34" s="660">
        <v>3</v>
      </c>
      <c r="CV34" s="31" t="e">
        <f>IF(CR34&lt;#REF!,"&lt;MDL",IF(CR34&lt;#REF!,"E, &lt;RL",IF(CR34&gt;#REF!,"  ",)))</f>
        <v>#REF!</v>
      </c>
      <c r="CW34" s="658"/>
      <c r="CX34" s="28">
        <v>0.62165986742328605</v>
      </c>
      <c r="CY34" s="227"/>
      <c r="CZ34" s="227">
        <v>0.6</v>
      </c>
      <c r="DA34" s="227">
        <v>0.8</v>
      </c>
      <c r="DB34" s="31" t="str">
        <f t="shared" si="11"/>
        <v>E, &lt;RL</v>
      </c>
      <c r="DC34" s="337"/>
      <c r="DD34" s="28">
        <v>0.80149718621359356</v>
      </c>
      <c r="DE34" s="28"/>
      <c r="DF34" s="227">
        <v>0.1</v>
      </c>
      <c r="DG34" s="464">
        <v>0.13</v>
      </c>
      <c r="DH34" s="31" t="str">
        <f t="shared" si="12"/>
        <v xml:space="preserve">  </v>
      </c>
      <c r="DJ34" s="336">
        <f t="shared" ref="DJ34:DJ67" si="18">CX34/CL34*100</f>
        <v>0.43674755926254794</v>
      </c>
      <c r="DK34" s="227">
        <v>2.6152608160560455</v>
      </c>
      <c r="DL34" s="227"/>
      <c r="DM34" s="10">
        <v>1.2</v>
      </c>
      <c r="DN34" s="910">
        <v>0.7</v>
      </c>
      <c r="DO34" s="675" t="str">
        <f t="shared" si="14"/>
        <v xml:space="preserve">  </v>
      </c>
      <c r="DP34" s="922"/>
      <c r="DQ34" s="28">
        <v>3.2952286282306162</v>
      </c>
      <c r="DR34" s="28"/>
      <c r="DS34" s="28">
        <v>0.2</v>
      </c>
      <c r="DT34" s="28">
        <v>0.12</v>
      </c>
      <c r="DU34" s="28" t="str">
        <f t="shared" si="15"/>
        <v xml:space="preserve">  </v>
      </c>
      <c r="DV34" s="335"/>
      <c r="DW34" s="31">
        <f t="shared" si="16"/>
        <v>1.8373532507121475</v>
      </c>
      <c r="DX34" s="550">
        <f t="shared" si="17"/>
        <v>1.7255143571905378</v>
      </c>
      <c r="DY34" s="67"/>
    </row>
    <row r="35" spans="1:129" ht="15" x14ac:dyDescent="0.25">
      <c r="A35" s="536" t="s">
        <v>2419</v>
      </c>
      <c r="B35" s="173" t="s">
        <v>1548</v>
      </c>
      <c r="C35" s="419" t="s">
        <v>584</v>
      </c>
      <c r="D35" s="419">
        <v>9</v>
      </c>
      <c r="E35" s="213">
        <v>1602688</v>
      </c>
      <c r="F35" s="421">
        <v>1</v>
      </c>
      <c r="G35" s="420">
        <v>11451800</v>
      </c>
      <c r="H35" s="420">
        <v>201603171220</v>
      </c>
      <c r="I35" s="420" t="s">
        <v>656</v>
      </c>
      <c r="J35" s="420"/>
      <c r="K35" s="663" t="s">
        <v>1655</v>
      </c>
      <c r="L35" s="163" t="s">
        <v>1656</v>
      </c>
      <c r="M35" s="419" t="s">
        <v>1028</v>
      </c>
      <c r="N35" s="419"/>
      <c r="O35" s="419"/>
      <c r="P35" s="117">
        <v>42446</v>
      </c>
      <c r="Q35" s="112">
        <v>0.51388888888888895</v>
      </c>
      <c r="R35" s="419" t="s">
        <v>1139</v>
      </c>
      <c r="S35" s="250" t="s">
        <v>1139</v>
      </c>
      <c r="T35" s="28">
        <v>0.47102984322007063</v>
      </c>
      <c r="U35" s="28"/>
      <c r="V35" s="227">
        <v>0.1</v>
      </c>
      <c r="W35" s="464">
        <v>0.13</v>
      </c>
      <c r="X35" s="31" t="str">
        <f t="shared" si="0"/>
        <v xml:space="preserve">  </v>
      </c>
      <c r="Z35" s="417" t="s">
        <v>1139</v>
      </c>
      <c r="AA35" s="716">
        <v>3.6048127353757342E-2</v>
      </c>
      <c r="AC35" s="715">
        <v>6.0000000000000001E-3</v>
      </c>
      <c r="AD35" s="716">
        <v>0.01</v>
      </c>
      <c r="AE35" s="31" t="str">
        <f t="shared" si="1"/>
        <v xml:space="preserve">  </v>
      </c>
      <c r="AF35" s="520"/>
      <c r="AG35" s="31">
        <v>134.30000000000001</v>
      </c>
      <c r="AH35" s="250">
        <v>189</v>
      </c>
      <c r="AI35" s="31">
        <v>54.699999999999989</v>
      </c>
      <c r="AJ35" s="457">
        <v>76</v>
      </c>
      <c r="AK35" s="457">
        <v>719.73684210526301</v>
      </c>
      <c r="AL35" s="281" t="str">
        <f t="shared" si="2"/>
        <v xml:space="preserve">  </v>
      </c>
      <c r="AM35" s="250" t="s">
        <v>1139</v>
      </c>
      <c r="AN35" s="31">
        <v>134</v>
      </c>
      <c r="AO35" s="250">
        <v>181.5</v>
      </c>
      <c r="AP35" s="31">
        <v>47.5</v>
      </c>
      <c r="AQ35" s="31">
        <v>68</v>
      </c>
      <c r="AR35" s="31">
        <v>698.52941176470586</v>
      </c>
      <c r="AS35" s="281" t="str">
        <f t="shared" si="3"/>
        <v xml:space="preserve">  </v>
      </c>
      <c r="AT35" s="250" t="s">
        <v>1139</v>
      </c>
      <c r="AU35" s="266">
        <v>132.80000000000001</v>
      </c>
      <c r="AV35" s="33">
        <v>183.5</v>
      </c>
      <c r="AW35" s="275">
        <v>50.699999999999989</v>
      </c>
      <c r="AX35" s="275">
        <v>68</v>
      </c>
      <c r="AY35" s="275">
        <v>745.58823529411745</v>
      </c>
      <c r="AZ35" s="281" t="str">
        <f t="shared" si="4"/>
        <v xml:space="preserve">  </v>
      </c>
      <c r="BA35" s="31">
        <v>721.28482972136214</v>
      </c>
      <c r="BB35" s="250">
        <v>23.567571305456422</v>
      </c>
      <c r="BC35" s="31">
        <v>3.2674430868816078</v>
      </c>
      <c r="BD35" s="33">
        <v>3</v>
      </c>
      <c r="BE35" s="429" t="str">
        <f t="shared" si="5"/>
        <v xml:space="preserve">  </v>
      </c>
      <c r="BF35" s="498"/>
      <c r="BG35" s="662" t="s">
        <v>178</v>
      </c>
      <c r="BH35" s="662" t="s">
        <v>178</v>
      </c>
      <c r="BI35" s="662" t="s">
        <v>178</v>
      </c>
      <c r="BJ35" s="661" t="s">
        <v>2720</v>
      </c>
      <c r="BK35" s="661" t="s">
        <v>2720</v>
      </c>
      <c r="BL35" s="10"/>
      <c r="BM35" s="334"/>
      <c r="BN35" s="662" t="s">
        <v>178</v>
      </c>
      <c r="BO35" s="662" t="s">
        <v>178</v>
      </c>
      <c r="BP35" s="662" t="s">
        <v>178</v>
      </c>
      <c r="BQ35" s="661" t="s">
        <v>2720</v>
      </c>
      <c r="BR35" s="661" t="s">
        <v>2720</v>
      </c>
      <c r="BS35" s="10" t="str">
        <f t="shared" si="6"/>
        <v xml:space="preserve">  </v>
      </c>
      <c r="BT35" s="334"/>
      <c r="BU35" s="852" t="s">
        <v>178</v>
      </c>
      <c r="BV35" s="18" t="s">
        <v>1139</v>
      </c>
      <c r="BW35" s="28">
        <v>4.08121570576058</v>
      </c>
      <c r="BX35" s="28"/>
      <c r="BY35" s="28">
        <v>0.1</v>
      </c>
      <c r="BZ35" s="28">
        <v>1</v>
      </c>
      <c r="CA35" s="31" t="str">
        <f t="shared" si="7"/>
        <v xml:space="preserve">  </v>
      </c>
      <c r="CC35" s="417" t="s">
        <v>1139</v>
      </c>
      <c r="CD35" s="716">
        <v>3.6048127353757342E-2</v>
      </c>
      <c r="CF35" s="715">
        <v>6.0000000000000001E-3</v>
      </c>
      <c r="CG35" s="716">
        <v>0.01</v>
      </c>
      <c r="CH35" s="31" t="str">
        <f t="shared" si="8"/>
        <v xml:space="preserve">  </v>
      </c>
      <c r="CI35" s="520"/>
      <c r="CJ35" s="31">
        <f t="shared" si="9"/>
        <v>0.88326934797579804</v>
      </c>
      <c r="CK35" s="336"/>
      <c r="CL35" s="33">
        <v>102.91926424812353</v>
      </c>
      <c r="CM35" s="31"/>
      <c r="CN35" s="680">
        <v>2</v>
      </c>
      <c r="CO35" s="680">
        <v>13</v>
      </c>
      <c r="CP35" s="680" t="str">
        <f t="shared" si="10"/>
        <v xml:space="preserve">  </v>
      </c>
      <c r="CQ35" s="498"/>
      <c r="CR35" s="31">
        <v>74.074786241741521</v>
      </c>
      <c r="CS35" s="457"/>
      <c r="CT35" s="660">
        <v>0.5</v>
      </c>
      <c r="CU35" s="660">
        <v>3</v>
      </c>
      <c r="CV35" s="31" t="e">
        <f>IF(CR35&lt;#REF!,"&lt;MDL",IF(CR35&lt;#REF!,"E, &lt;RL",IF(CR35&gt;#REF!,"  ",)))</f>
        <v>#REF!</v>
      </c>
      <c r="CW35" s="658"/>
      <c r="CX35" s="28">
        <v>0.6743164071361013</v>
      </c>
      <c r="CY35" s="227"/>
      <c r="CZ35" s="227">
        <v>0.6</v>
      </c>
      <c r="DA35" s="227">
        <v>0.8</v>
      </c>
      <c r="DB35" s="31" t="str">
        <f t="shared" si="11"/>
        <v>E, &lt;RL</v>
      </c>
      <c r="DC35" s="337"/>
      <c r="DD35" s="28">
        <v>0.47102984322007063</v>
      </c>
      <c r="DE35" s="28"/>
      <c r="DF35" s="227">
        <v>0.1</v>
      </c>
      <c r="DG35" s="464">
        <v>0.13</v>
      </c>
      <c r="DH35" s="31" t="str">
        <f t="shared" si="12"/>
        <v xml:space="preserve">  </v>
      </c>
      <c r="DJ35" s="336">
        <f t="shared" si="18"/>
        <v>0.6551896887937535</v>
      </c>
      <c r="DK35" s="227">
        <v>1.4821661135151034</v>
      </c>
      <c r="DL35" s="227"/>
      <c r="DM35" s="10">
        <v>1.2</v>
      </c>
      <c r="DN35" s="910">
        <v>0.7</v>
      </c>
      <c r="DO35" s="675" t="str">
        <f t="shared" si="14"/>
        <v xml:space="preserve">  </v>
      </c>
      <c r="DP35" s="922"/>
      <c r="DQ35" s="28">
        <v>1.1050856169884664</v>
      </c>
      <c r="DR35" s="28"/>
      <c r="DS35" s="28">
        <v>0.2</v>
      </c>
      <c r="DT35" s="28">
        <v>0.12</v>
      </c>
      <c r="DU35" s="28" t="str">
        <f t="shared" si="15"/>
        <v xml:space="preserve">  </v>
      </c>
      <c r="DV35" s="335"/>
      <c r="DW35" s="31">
        <f t="shared" si="16"/>
        <v>1.4401250575808766</v>
      </c>
      <c r="DX35" s="550">
        <f t="shared" si="17"/>
        <v>1.4918512398834911</v>
      </c>
      <c r="DY35" s="67"/>
    </row>
    <row r="36" spans="1:129" ht="15" x14ac:dyDescent="0.25">
      <c r="A36" s="536" t="s">
        <v>2427</v>
      </c>
      <c r="B36" s="173" t="s">
        <v>1698</v>
      </c>
      <c r="C36" s="419" t="s">
        <v>584</v>
      </c>
      <c r="D36" s="419">
        <v>9</v>
      </c>
      <c r="E36" s="213">
        <v>1603007</v>
      </c>
      <c r="F36" s="421">
        <v>1</v>
      </c>
      <c r="G36" s="420">
        <v>11451800</v>
      </c>
      <c r="H36" s="420">
        <v>201604071210</v>
      </c>
      <c r="I36" s="420" t="s">
        <v>656</v>
      </c>
      <c r="J36" s="420"/>
      <c r="K36" s="663" t="s">
        <v>1655</v>
      </c>
      <c r="L36" s="163" t="s">
        <v>1656</v>
      </c>
      <c r="M36" s="419" t="s">
        <v>1028</v>
      </c>
      <c r="N36" s="419"/>
      <c r="O36" s="419"/>
      <c r="P36" s="117">
        <v>42467</v>
      </c>
      <c r="Q36" s="112">
        <v>0.50694444444444442</v>
      </c>
      <c r="R36" s="419" t="s">
        <v>1556</v>
      </c>
      <c r="S36" s="464"/>
      <c r="T36" s="28">
        <v>0.39836614543999171</v>
      </c>
      <c r="U36" s="28"/>
      <c r="V36" s="227">
        <v>0.1</v>
      </c>
      <c r="W36" s="464">
        <v>0.13</v>
      </c>
      <c r="X36" s="31" t="str">
        <f t="shared" si="0"/>
        <v xml:space="preserve">  </v>
      </c>
      <c r="Z36" s="417" t="s">
        <v>1556</v>
      </c>
      <c r="AA36" s="716">
        <v>5.6724619961593038E-2</v>
      </c>
      <c r="AC36" s="715">
        <v>6.0000000000000001E-3</v>
      </c>
      <c r="AD36" s="716">
        <v>0.01</v>
      </c>
      <c r="AE36" s="31" t="str">
        <f t="shared" si="1"/>
        <v xml:space="preserve">  </v>
      </c>
      <c r="AF36" s="520"/>
      <c r="AG36" s="31">
        <v>124.4</v>
      </c>
      <c r="AH36" s="251">
        <v>128.70000000000002</v>
      </c>
      <c r="AI36" s="31">
        <v>4.3000000000000114</v>
      </c>
      <c r="AJ36" s="464">
        <v>144</v>
      </c>
      <c r="AK36" s="457">
        <v>29.861111111111192</v>
      </c>
      <c r="AL36" s="281" t="str">
        <f t="shared" si="2"/>
        <v xml:space="preserve">  </v>
      </c>
      <c r="AM36" s="419" t="s">
        <v>1556</v>
      </c>
      <c r="AN36" s="237">
        <v>126.9</v>
      </c>
      <c r="AO36" s="251">
        <v>130.30000000000001</v>
      </c>
      <c r="AP36" s="237">
        <v>3.4000000000000057</v>
      </c>
      <c r="AQ36" s="31">
        <v>122</v>
      </c>
      <c r="AR36" s="31">
        <v>27.868852459016441</v>
      </c>
      <c r="AS36" s="281" t="str">
        <f t="shared" si="3"/>
        <v xml:space="preserve">  </v>
      </c>
      <c r="AT36" s="419" t="s">
        <v>1556</v>
      </c>
      <c r="AU36" s="33">
        <v>123.4</v>
      </c>
      <c r="AV36" s="266">
        <v>127.6</v>
      </c>
      <c r="AW36" s="33">
        <v>4.1999999999999886</v>
      </c>
      <c r="AX36" s="33">
        <v>136</v>
      </c>
      <c r="AY36" s="33">
        <v>30.882352941176386</v>
      </c>
      <c r="AZ36" s="281" t="str">
        <f t="shared" si="4"/>
        <v xml:space="preserve">  </v>
      </c>
      <c r="BA36" s="33">
        <v>29.537438837101337</v>
      </c>
      <c r="BB36" s="33">
        <v>1.5326020666554598</v>
      </c>
      <c r="BC36" s="33">
        <v>5.1886762258154615</v>
      </c>
      <c r="BD36" s="237">
        <v>3</v>
      </c>
      <c r="BE36" s="429" t="str">
        <f t="shared" si="5"/>
        <v xml:space="preserve">  </v>
      </c>
      <c r="BF36" s="498"/>
      <c r="BG36" s="662" t="s">
        <v>178</v>
      </c>
      <c r="BH36" s="662" t="s">
        <v>178</v>
      </c>
      <c r="BI36" s="662" t="s">
        <v>178</v>
      </c>
      <c r="BJ36" s="661" t="s">
        <v>2720</v>
      </c>
      <c r="BK36" s="661" t="s">
        <v>2720</v>
      </c>
      <c r="BL36" s="10"/>
      <c r="BM36" s="334"/>
      <c r="BN36" s="662" t="s">
        <v>178</v>
      </c>
      <c r="BO36" s="662" t="s">
        <v>178</v>
      </c>
      <c r="BP36" s="662" t="s">
        <v>178</v>
      </c>
      <c r="BQ36" s="661" t="s">
        <v>2720</v>
      </c>
      <c r="BR36" s="661" t="s">
        <v>2720</v>
      </c>
      <c r="BS36" s="10" t="str">
        <f t="shared" si="6"/>
        <v xml:space="preserve">  </v>
      </c>
      <c r="BT36" s="334"/>
      <c r="BU36" s="852" t="s">
        <v>178</v>
      </c>
      <c r="BV36" s="18" t="s">
        <v>1556</v>
      </c>
      <c r="BW36" s="28">
        <v>1.4095445909924051</v>
      </c>
      <c r="BX36" s="28"/>
      <c r="BY36" s="28">
        <v>0.1</v>
      </c>
      <c r="BZ36" s="28">
        <v>1</v>
      </c>
      <c r="CA36" s="31" t="str">
        <f t="shared" si="7"/>
        <v xml:space="preserve">  </v>
      </c>
      <c r="CC36" s="417" t="s">
        <v>1556</v>
      </c>
      <c r="CD36" s="716">
        <v>5.6724619961593038E-2</v>
      </c>
      <c r="CF36" s="715">
        <v>6.0000000000000001E-3</v>
      </c>
      <c r="CG36" s="716">
        <v>0.01</v>
      </c>
      <c r="CH36" s="31" t="str">
        <f t="shared" si="8"/>
        <v xml:space="preserve">  </v>
      </c>
      <c r="CI36" s="520"/>
      <c r="CJ36" s="31">
        <f t="shared" si="9"/>
        <v>4.0243224885603261</v>
      </c>
      <c r="CK36" s="336"/>
      <c r="CL36" s="33">
        <v>114.79586489062167</v>
      </c>
      <c r="CM36" s="31"/>
      <c r="CN36" s="680">
        <v>2</v>
      </c>
      <c r="CO36" s="680">
        <v>13</v>
      </c>
      <c r="CP36" s="680" t="str">
        <f t="shared" si="10"/>
        <v xml:space="preserve">  </v>
      </c>
      <c r="CQ36" s="498"/>
      <c r="CR36" s="31">
        <v>3.4279320765949617</v>
      </c>
      <c r="CS36" s="457"/>
      <c r="CT36" s="660">
        <v>0.5</v>
      </c>
      <c r="CU36" s="660">
        <v>3</v>
      </c>
      <c r="CV36" s="31" t="e">
        <f>IF(CR36&lt;#REF!,"&lt;MDL",IF(CR36&lt;#REF!,"E, &lt;RL",IF(CR36&gt;#REF!,"  ",)))</f>
        <v>#REF!</v>
      </c>
      <c r="CW36" s="658"/>
      <c r="CX36" s="227">
        <v>14.294314630493879</v>
      </c>
      <c r="CY36" s="227"/>
      <c r="CZ36" s="227">
        <v>0.6</v>
      </c>
      <c r="DA36" s="227">
        <v>0.8</v>
      </c>
      <c r="DB36" s="31" t="str">
        <f t="shared" si="11"/>
        <v xml:space="preserve">  </v>
      </c>
      <c r="DC36" s="337"/>
      <c r="DD36" s="28">
        <v>0.39836614543999171</v>
      </c>
      <c r="DE36" s="28"/>
      <c r="DF36" s="227">
        <v>0.1</v>
      </c>
      <c r="DG36" s="464">
        <v>0.13</v>
      </c>
      <c r="DH36" s="31" t="str">
        <f t="shared" si="12"/>
        <v xml:space="preserve">  </v>
      </c>
      <c r="DJ36" s="336">
        <f t="shared" si="18"/>
        <v>12.451942100975158</v>
      </c>
      <c r="DK36" s="227">
        <v>7.2537340920442555</v>
      </c>
      <c r="DL36" s="227"/>
      <c r="DM36" s="10">
        <v>1.2</v>
      </c>
      <c r="DN36" s="910">
        <v>0.7</v>
      </c>
      <c r="DO36" s="675" t="str">
        <f t="shared" si="14"/>
        <v xml:space="preserve">  </v>
      </c>
      <c r="DP36" s="922"/>
      <c r="DQ36" s="28">
        <v>0.22401237637195431</v>
      </c>
      <c r="DR36" s="28"/>
      <c r="DS36" s="28">
        <v>0.2</v>
      </c>
      <c r="DT36" s="28">
        <v>0.12</v>
      </c>
      <c r="DU36" s="28" t="str">
        <f t="shared" si="15"/>
        <v xml:space="preserve">  </v>
      </c>
      <c r="DV36" s="335"/>
      <c r="DW36" s="31">
        <f t="shared" si="16"/>
        <v>6.3188113081909929</v>
      </c>
      <c r="DX36" s="550">
        <f t="shared" si="17"/>
        <v>6.534912926118146</v>
      </c>
      <c r="DY36" s="67"/>
    </row>
    <row r="37" spans="1:129" ht="15" x14ac:dyDescent="0.25">
      <c r="A37" s="536" t="s">
        <v>2429</v>
      </c>
      <c r="B37" s="417" t="s">
        <v>1846</v>
      </c>
      <c r="C37" s="419" t="s">
        <v>584</v>
      </c>
      <c r="D37" s="419">
        <v>9</v>
      </c>
      <c r="E37" s="213">
        <v>1700581</v>
      </c>
      <c r="F37" s="421">
        <v>1</v>
      </c>
      <c r="G37" s="420">
        <v>11451800</v>
      </c>
      <c r="H37" s="420">
        <v>201611201230</v>
      </c>
      <c r="I37" s="420" t="s">
        <v>656</v>
      </c>
      <c r="J37" s="420"/>
      <c r="K37" s="663" t="s">
        <v>1655</v>
      </c>
      <c r="L37" s="163" t="s">
        <v>1656</v>
      </c>
      <c r="M37" s="419"/>
      <c r="N37" s="419"/>
      <c r="O37" s="419"/>
      <c r="P37" s="117">
        <v>42694</v>
      </c>
      <c r="Q37" s="112">
        <v>0.52083333333333337</v>
      </c>
      <c r="R37" s="419" t="s">
        <v>1699</v>
      </c>
      <c r="S37" s="237" t="s">
        <v>1699</v>
      </c>
      <c r="T37" s="28">
        <v>0.12903610700891383</v>
      </c>
      <c r="U37" s="28"/>
      <c r="V37" s="227">
        <v>0.1</v>
      </c>
      <c r="W37" s="464">
        <v>0.13</v>
      </c>
      <c r="X37" s="31" t="str">
        <f t="shared" si="0"/>
        <v>E, &lt;RL</v>
      </c>
      <c r="Z37" s="417" t="s">
        <v>1699</v>
      </c>
      <c r="AA37" s="716">
        <v>4.135364931458662E-2</v>
      </c>
      <c r="AC37" s="715">
        <v>6.0000000000000001E-3</v>
      </c>
      <c r="AD37" s="716">
        <v>0.01</v>
      </c>
      <c r="AE37" s="31" t="str">
        <f t="shared" si="1"/>
        <v xml:space="preserve">  </v>
      </c>
      <c r="AF37" s="520"/>
      <c r="AG37" s="31">
        <v>124.4</v>
      </c>
      <c r="AH37" s="251">
        <v>131.70000000000002</v>
      </c>
      <c r="AI37" s="31">
        <v>7.3000000000000114</v>
      </c>
      <c r="AJ37" s="464">
        <v>270</v>
      </c>
      <c r="AK37" s="457">
        <v>27.037037037037077</v>
      </c>
      <c r="AL37" s="281" t="str">
        <f t="shared" si="2"/>
        <v xml:space="preserve">  </v>
      </c>
      <c r="AM37" s="237" t="s">
        <v>1699</v>
      </c>
      <c r="AN37" s="275">
        <v>126</v>
      </c>
      <c r="AO37" s="275">
        <v>132.20000000000002</v>
      </c>
      <c r="AP37" s="275">
        <v>6.2000000000000171</v>
      </c>
      <c r="AQ37" s="275">
        <v>250</v>
      </c>
      <c r="AR37" s="275">
        <v>24.800000000000068</v>
      </c>
      <c r="AS37" s="281" t="str">
        <f t="shared" si="3"/>
        <v xml:space="preserve">  </v>
      </c>
      <c r="AT37" s="237" t="s">
        <v>1699</v>
      </c>
      <c r="AU37" s="33">
        <v>124.9</v>
      </c>
      <c r="AV37" s="266">
        <v>131.89999999999998</v>
      </c>
      <c r="AW37" s="33">
        <v>6.9999999999999716</v>
      </c>
      <c r="AX37" s="33">
        <v>258</v>
      </c>
      <c r="AY37" s="33">
        <v>27.131782945736322</v>
      </c>
      <c r="AZ37" s="281" t="str">
        <f t="shared" si="4"/>
        <v xml:space="preserve">  </v>
      </c>
      <c r="BA37" s="33">
        <v>26.322939994257823</v>
      </c>
      <c r="BB37" s="33">
        <v>1.3197552297248789</v>
      </c>
      <c r="BC37" s="33">
        <v>5.0137075494332128</v>
      </c>
      <c r="BD37" s="237">
        <v>3</v>
      </c>
      <c r="BE37" s="429" t="str">
        <f t="shared" si="5"/>
        <v xml:space="preserve">  </v>
      </c>
      <c r="BF37" s="498"/>
      <c r="BG37" s="662" t="s">
        <v>178</v>
      </c>
      <c r="BH37" s="662" t="s">
        <v>178</v>
      </c>
      <c r="BI37" s="662" t="s">
        <v>178</v>
      </c>
      <c r="BJ37" s="661" t="s">
        <v>2720</v>
      </c>
      <c r="BK37" s="661" t="s">
        <v>2720</v>
      </c>
      <c r="BL37" s="10"/>
      <c r="BM37" s="334"/>
      <c r="BN37" s="662" t="s">
        <v>178</v>
      </c>
      <c r="BO37" s="662" t="s">
        <v>178</v>
      </c>
      <c r="BP37" s="662" t="s">
        <v>178</v>
      </c>
      <c r="BQ37" s="661" t="s">
        <v>2720</v>
      </c>
      <c r="BR37" s="661" t="s">
        <v>2720</v>
      </c>
      <c r="BS37" s="10" t="str">
        <f t="shared" si="6"/>
        <v xml:space="preserve">  </v>
      </c>
      <c r="BT37" s="334"/>
      <c r="BU37" s="852" t="s">
        <v>178</v>
      </c>
      <c r="BV37" s="18" t="s">
        <v>1699</v>
      </c>
      <c r="BW37" s="28">
        <v>1.3904090780090761</v>
      </c>
      <c r="BX37" s="28"/>
      <c r="BY37" s="28">
        <v>0.1</v>
      </c>
      <c r="BZ37" s="28">
        <v>1</v>
      </c>
      <c r="CA37" s="31" t="str">
        <f t="shared" si="7"/>
        <v xml:space="preserve">  </v>
      </c>
      <c r="CC37" s="417" t="s">
        <v>1699</v>
      </c>
      <c r="CD37" s="716">
        <v>4.135364931458662E-2</v>
      </c>
      <c r="CF37" s="715">
        <v>6.0000000000000001E-3</v>
      </c>
      <c r="CG37" s="716">
        <v>0.01</v>
      </c>
      <c r="CH37" s="31" t="str">
        <f t="shared" si="8"/>
        <v xml:space="preserve">  </v>
      </c>
      <c r="CI37" s="520"/>
      <c r="CJ37" s="31">
        <f t="shared" si="9"/>
        <v>2.9742073731135892</v>
      </c>
      <c r="CK37" s="336"/>
      <c r="CL37" s="33">
        <v>108.88481802957122</v>
      </c>
      <c r="CM37" s="31"/>
      <c r="CN37" s="680">
        <v>2</v>
      </c>
      <c r="CO37" s="680">
        <v>13</v>
      </c>
      <c r="CP37" s="680" t="str">
        <f t="shared" si="10"/>
        <v xml:space="preserve">  </v>
      </c>
      <c r="CQ37" s="498"/>
      <c r="CR37" s="457">
        <v>2.9439228578365597</v>
      </c>
      <c r="CS37" s="457"/>
      <c r="CT37" s="660">
        <v>0.5</v>
      </c>
      <c r="CU37" s="660">
        <v>3</v>
      </c>
      <c r="CV37" s="31" t="e">
        <f>IF(CR37&lt;#REF!,"&lt;MDL",IF(CR37&lt;#REF!,"E, &lt;RL",IF(CR37&gt;#REF!,"  ",)))</f>
        <v>#REF!</v>
      </c>
      <c r="CW37" s="658"/>
      <c r="CX37" s="227">
        <v>5.2030688310045807</v>
      </c>
      <c r="CY37" s="227"/>
      <c r="CZ37" s="227">
        <v>0.6</v>
      </c>
      <c r="DA37" s="227">
        <v>0.8</v>
      </c>
      <c r="DB37" s="31" t="str">
        <f t="shared" si="11"/>
        <v xml:space="preserve">  </v>
      </c>
      <c r="DC37" s="337"/>
      <c r="DD37" s="28">
        <v>0.12903610700891383</v>
      </c>
      <c r="DE37" s="28"/>
      <c r="DF37" s="227">
        <v>0.1</v>
      </c>
      <c r="DG37" s="464">
        <v>0.13</v>
      </c>
      <c r="DH37" s="31" t="str">
        <f t="shared" si="12"/>
        <v>E, &lt;RL</v>
      </c>
      <c r="DJ37" s="336">
        <f t="shared" si="18"/>
        <v>4.7785071648753803</v>
      </c>
      <c r="DK37" s="227">
        <v>5.3072924702228867</v>
      </c>
      <c r="DL37" s="227"/>
      <c r="DM37" s="10">
        <v>1.2</v>
      </c>
      <c r="DN37" s="910">
        <v>0.7</v>
      </c>
      <c r="DO37" s="907" t="str">
        <f t="shared" si="14"/>
        <v xml:space="preserve">  </v>
      </c>
      <c r="DP37" s="519"/>
      <c r="DQ37" s="28">
        <v>0.1439963073316281</v>
      </c>
      <c r="DR37" s="28"/>
      <c r="DS37" s="28">
        <v>0.2</v>
      </c>
      <c r="DT37" s="28">
        <v>0.12</v>
      </c>
      <c r="DU37" s="28" t="str">
        <f t="shared" si="15"/>
        <v>E, &lt;RL</v>
      </c>
      <c r="DV37" s="335"/>
      <c r="DW37" s="31">
        <f t="shared" si="16"/>
        <v>4.8742263304159801</v>
      </c>
      <c r="DX37" s="550">
        <f t="shared" si="17"/>
        <v>4.8913070853170595</v>
      </c>
      <c r="DY37" s="67"/>
    </row>
    <row r="38" spans="1:129" ht="15" x14ac:dyDescent="0.25">
      <c r="A38" s="536" t="s">
        <v>2430</v>
      </c>
      <c r="B38" s="417" t="s">
        <v>1847</v>
      </c>
      <c r="C38" s="419" t="s">
        <v>584</v>
      </c>
      <c r="D38" s="419">
        <v>9</v>
      </c>
      <c r="E38" s="213">
        <v>1700945</v>
      </c>
      <c r="F38" s="421">
        <v>1</v>
      </c>
      <c r="G38" s="420">
        <v>11451800</v>
      </c>
      <c r="H38" s="420">
        <v>201612102250</v>
      </c>
      <c r="I38" s="420" t="s">
        <v>656</v>
      </c>
      <c r="J38" s="420" t="s">
        <v>1701</v>
      </c>
      <c r="K38" s="663" t="s">
        <v>1655</v>
      </c>
      <c r="L38" s="163" t="s">
        <v>1656</v>
      </c>
      <c r="M38" s="419"/>
      <c r="N38" s="419"/>
      <c r="O38" s="419"/>
      <c r="P38" s="117">
        <v>42714</v>
      </c>
      <c r="Q38" s="112">
        <v>0.95138888888888884</v>
      </c>
      <c r="R38" s="419" t="s">
        <v>1700</v>
      </c>
      <c r="S38" s="237" t="s">
        <v>1700</v>
      </c>
      <c r="T38" s="28">
        <v>2.1380814864889444</v>
      </c>
      <c r="U38" s="28"/>
      <c r="V38" s="227">
        <v>0.1</v>
      </c>
      <c r="W38" s="464">
        <v>0.13</v>
      </c>
      <c r="X38" s="31" t="str">
        <f t="shared" si="0"/>
        <v xml:space="preserve">  </v>
      </c>
      <c r="Z38" s="417" t="s">
        <v>1700</v>
      </c>
      <c r="AA38" s="716">
        <v>0.11730684951925363</v>
      </c>
      <c r="AC38" s="715">
        <v>6.0000000000000001E-3</v>
      </c>
      <c r="AD38" s="716">
        <v>0.01</v>
      </c>
      <c r="AE38" s="31" t="str">
        <f t="shared" si="1"/>
        <v xml:space="preserve">  </v>
      </c>
      <c r="AF38" s="520"/>
      <c r="AG38" s="31">
        <v>128</v>
      </c>
      <c r="AH38" s="251">
        <v>152</v>
      </c>
      <c r="AI38" s="31">
        <v>24</v>
      </c>
      <c r="AJ38" s="464">
        <v>34</v>
      </c>
      <c r="AK38" s="457">
        <v>705.88235294117646</v>
      </c>
      <c r="AL38" s="281" t="str">
        <f t="shared" si="2"/>
        <v xml:space="preserve">  </v>
      </c>
      <c r="AM38" s="237" t="s">
        <v>1700</v>
      </c>
      <c r="AN38" s="275">
        <v>129.80000000000001</v>
      </c>
      <c r="AO38" s="275">
        <v>167.5</v>
      </c>
      <c r="AP38" s="275">
        <v>37.699999999999989</v>
      </c>
      <c r="AQ38" s="275">
        <v>58</v>
      </c>
      <c r="AR38" s="275">
        <v>649.99999999999977</v>
      </c>
      <c r="AS38" s="281" t="str">
        <f t="shared" si="3"/>
        <v xml:space="preserve">  </v>
      </c>
      <c r="AT38" s="237" t="s">
        <v>1700</v>
      </c>
      <c r="AU38" s="33">
        <v>127.9</v>
      </c>
      <c r="AV38" s="266">
        <v>155.20000000000002</v>
      </c>
      <c r="AW38" s="33">
        <v>27.300000000000011</v>
      </c>
      <c r="AX38" s="33">
        <v>40</v>
      </c>
      <c r="AY38" s="33">
        <v>682.50000000000023</v>
      </c>
      <c r="AZ38" s="281" t="str">
        <f t="shared" si="4"/>
        <v xml:space="preserve">  </v>
      </c>
      <c r="BA38" s="33">
        <v>679.46078431372541</v>
      </c>
      <c r="BB38" s="33">
        <v>28.064870684742761</v>
      </c>
      <c r="BC38" s="33">
        <v>4.1304621742208534</v>
      </c>
      <c r="BD38" s="237">
        <v>3</v>
      </c>
      <c r="BE38" s="429" t="str">
        <f t="shared" si="5"/>
        <v xml:space="preserve">  </v>
      </c>
      <c r="BF38" s="498"/>
      <c r="BG38" s="662" t="s">
        <v>178</v>
      </c>
      <c r="BH38" s="662" t="s">
        <v>178</v>
      </c>
      <c r="BI38" s="662" t="s">
        <v>178</v>
      </c>
      <c r="BJ38" s="661" t="s">
        <v>2720</v>
      </c>
      <c r="BK38" s="661" t="s">
        <v>2720</v>
      </c>
      <c r="BL38" s="10"/>
      <c r="BM38" s="334"/>
      <c r="BN38" s="662" t="s">
        <v>178</v>
      </c>
      <c r="BO38" s="662" t="s">
        <v>178</v>
      </c>
      <c r="BP38" s="662" t="s">
        <v>178</v>
      </c>
      <c r="BQ38" s="661" t="s">
        <v>2720</v>
      </c>
      <c r="BR38" s="661" t="s">
        <v>2720</v>
      </c>
      <c r="BS38" s="10" t="str">
        <f t="shared" si="6"/>
        <v xml:space="preserve">  </v>
      </c>
      <c r="BT38" s="334"/>
      <c r="BU38" s="852" t="s">
        <v>178</v>
      </c>
      <c r="BV38" s="18" t="s">
        <v>1700</v>
      </c>
      <c r="BW38" s="28">
        <v>9.0559146486768416</v>
      </c>
      <c r="BX38" s="28"/>
      <c r="BY38" s="28">
        <v>0.1</v>
      </c>
      <c r="BZ38" s="28">
        <v>1</v>
      </c>
      <c r="CA38" s="31" t="str">
        <f t="shared" si="7"/>
        <v xml:space="preserve">  </v>
      </c>
      <c r="CC38" s="417" t="s">
        <v>1700</v>
      </c>
      <c r="CD38" s="716">
        <v>0.11730684951925363</v>
      </c>
      <c r="CF38" s="715">
        <v>6.0000000000000001E-3</v>
      </c>
      <c r="CG38" s="716">
        <v>0.01</v>
      </c>
      <c r="CH38" s="31" t="str">
        <f t="shared" si="8"/>
        <v xml:space="preserve">  </v>
      </c>
      <c r="CI38" s="520"/>
      <c r="CJ38" s="31">
        <f t="shared" si="9"/>
        <v>1.2953616953136071</v>
      </c>
      <c r="CK38" s="336"/>
      <c r="CL38" s="33">
        <v>457.22547796665788</v>
      </c>
      <c r="CM38" s="31"/>
      <c r="CN38" s="680">
        <v>2</v>
      </c>
      <c r="CO38" s="680">
        <v>13</v>
      </c>
      <c r="CP38" s="680" t="str">
        <f t="shared" si="10"/>
        <v xml:space="preserve">  </v>
      </c>
      <c r="CQ38" s="498"/>
      <c r="CR38" s="457">
        <v>322.74739621175848</v>
      </c>
      <c r="CS38" s="457"/>
      <c r="CT38" s="660">
        <v>0.5</v>
      </c>
      <c r="CU38" s="660">
        <v>3</v>
      </c>
      <c r="CV38" s="31" t="e">
        <f>IF(CR38&lt;#REF!,"&lt;MDL",IF(CR38&lt;#REF!,"E, &lt;RL",IF(CR38&gt;#REF!,"  ",)))</f>
        <v>#REF!</v>
      </c>
      <c r="CW38" s="658"/>
      <c r="CX38" s="227">
        <v>3.289356133059913</v>
      </c>
      <c r="CY38" s="227"/>
      <c r="CZ38" s="227">
        <v>0.6</v>
      </c>
      <c r="DA38" s="227">
        <v>0.8</v>
      </c>
      <c r="DB38" s="31" t="str">
        <f t="shared" si="11"/>
        <v xml:space="preserve">  </v>
      </c>
      <c r="DC38" s="337"/>
      <c r="DD38" s="28">
        <v>2.1380814864889444</v>
      </c>
      <c r="DE38" s="28"/>
      <c r="DF38" s="227">
        <v>0.1</v>
      </c>
      <c r="DG38" s="464">
        <v>0.13</v>
      </c>
      <c r="DH38" s="31" t="str">
        <f t="shared" si="12"/>
        <v xml:space="preserve">  </v>
      </c>
      <c r="DJ38" s="336">
        <f t="shared" si="18"/>
        <v>0.71941663174329529</v>
      </c>
      <c r="DK38" s="479" t="s">
        <v>2720</v>
      </c>
      <c r="DL38" s="479" t="s">
        <v>2720</v>
      </c>
      <c r="DM38" s="31" t="s">
        <v>2720</v>
      </c>
      <c r="DN38" s="910" t="s">
        <v>2720</v>
      </c>
      <c r="DO38" s="742" t="s">
        <v>2720</v>
      </c>
      <c r="DP38" s="923"/>
      <c r="DQ38" s="479" t="s">
        <v>2720</v>
      </c>
      <c r="DR38" s="479" t="s">
        <v>2720</v>
      </c>
      <c r="DS38" s="479" t="s">
        <v>2720</v>
      </c>
      <c r="DT38" s="479" t="s">
        <v>2720</v>
      </c>
      <c r="DU38" s="479" t="s">
        <v>2720</v>
      </c>
      <c r="DV38" s="335"/>
      <c r="DW38" s="820" t="s">
        <v>2720</v>
      </c>
      <c r="DX38" s="895" t="s">
        <v>2720</v>
      </c>
      <c r="DY38" s="67"/>
    </row>
    <row r="39" spans="1:129" ht="15" x14ac:dyDescent="0.25">
      <c r="A39" s="536" t="s">
        <v>2431</v>
      </c>
      <c r="B39" s="417" t="s">
        <v>1848</v>
      </c>
      <c r="C39" s="419" t="s">
        <v>584</v>
      </c>
      <c r="D39" s="419">
        <v>9</v>
      </c>
      <c r="E39" s="213">
        <v>1701223</v>
      </c>
      <c r="F39" s="421">
        <v>1</v>
      </c>
      <c r="G39" s="420">
        <v>11451800</v>
      </c>
      <c r="H39" s="420">
        <v>201612152100</v>
      </c>
      <c r="I39" s="420" t="s">
        <v>656</v>
      </c>
      <c r="J39" s="420" t="s">
        <v>1703</v>
      </c>
      <c r="K39" s="663" t="s">
        <v>1655</v>
      </c>
      <c r="L39" s="163" t="s">
        <v>1656</v>
      </c>
      <c r="M39" s="419"/>
      <c r="N39" s="419"/>
      <c r="O39" s="419"/>
      <c r="P39" s="117">
        <v>42719</v>
      </c>
      <c r="Q39" s="112">
        <v>0.875</v>
      </c>
      <c r="R39" s="419" t="s">
        <v>1702</v>
      </c>
      <c r="S39" s="237" t="s">
        <v>1702</v>
      </c>
      <c r="T39" s="28">
        <v>6.055200865699681</v>
      </c>
      <c r="U39" s="28"/>
      <c r="V39" s="227">
        <v>0.1</v>
      </c>
      <c r="W39" s="464">
        <v>0.13</v>
      </c>
      <c r="X39" s="31" t="str">
        <f t="shared" si="0"/>
        <v xml:space="preserve">  </v>
      </c>
      <c r="Z39" s="417" t="s">
        <v>1702</v>
      </c>
      <c r="AA39" s="716">
        <v>0.11737613387009091</v>
      </c>
      <c r="AC39" s="715">
        <v>6.0000000000000001E-3</v>
      </c>
      <c r="AD39" s="716">
        <v>0.01</v>
      </c>
      <c r="AE39" s="31" t="str">
        <f t="shared" si="1"/>
        <v xml:space="preserve">  </v>
      </c>
      <c r="AF39" s="520"/>
      <c r="AG39" s="31">
        <v>128.19999999999999</v>
      </c>
      <c r="AH39" s="251">
        <v>189.9</v>
      </c>
      <c r="AI39" s="31">
        <v>61.700000000000017</v>
      </c>
      <c r="AJ39" s="464">
        <v>30</v>
      </c>
      <c r="AK39" s="457">
        <v>2056.6666666666674</v>
      </c>
      <c r="AL39" s="281" t="str">
        <f t="shared" si="2"/>
        <v xml:space="preserve">  </v>
      </c>
      <c r="AM39" s="237" t="s">
        <v>1702</v>
      </c>
      <c r="AN39" s="275">
        <v>128.4</v>
      </c>
      <c r="AO39" s="275">
        <v>190.29999999999998</v>
      </c>
      <c r="AP39" s="275">
        <v>61.899999999999977</v>
      </c>
      <c r="AQ39" s="275">
        <v>30</v>
      </c>
      <c r="AR39" s="275">
        <v>2063.3333333333326</v>
      </c>
      <c r="AS39" s="281" t="str">
        <f t="shared" si="3"/>
        <v xml:space="preserve">  </v>
      </c>
      <c r="AT39" s="237" t="s">
        <v>1702</v>
      </c>
      <c r="AU39" s="33">
        <v>130.6</v>
      </c>
      <c r="AV39" s="266">
        <v>202.2</v>
      </c>
      <c r="AW39" s="33">
        <v>71.599999999999994</v>
      </c>
      <c r="AX39" s="33">
        <v>36</v>
      </c>
      <c r="AY39" s="33">
        <v>1988.8888888888889</v>
      </c>
      <c r="AZ39" s="281" t="str">
        <f t="shared" si="4"/>
        <v xml:space="preserve">  </v>
      </c>
      <c r="BA39" s="33">
        <v>2036.2962962962963</v>
      </c>
      <c r="BB39" s="33">
        <v>41.191113348998407</v>
      </c>
      <c r="BC39" s="33">
        <v>2.0228447806892631</v>
      </c>
      <c r="BD39" s="237">
        <v>3</v>
      </c>
      <c r="BE39" s="429" t="str">
        <f t="shared" si="5"/>
        <v xml:space="preserve">  </v>
      </c>
      <c r="BF39" s="498"/>
      <c r="BG39" s="662" t="s">
        <v>178</v>
      </c>
      <c r="BH39" s="662" t="s">
        <v>178</v>
      </c>
      <c r="BI39" s="662" t="s">
        <v>178</v>
      </c>
      <c r="BJ39" s="661" t="s">
        <v>2720</v>
      </c>
      <c r="BK39" s="661" t="s">
        <v>2720</v>
      </c>
      <c r="BL39" s="10"/>
      <c r="BM39" s="334"/>
      <c r="BN39" s="662" t="s">
        <v>178</v>
      </c>
      <c r="BO39" s="662" t="s">
        <v>178</v>
      </c>
      <c r="BP39" s="662" t="s">
        <v>178</v>
      </c>
      <c r="BQ39" s="661" t="s">
        <v>2720</v>
      </c>
      <c r="BR39" s="661" t="s">
        <v>2720</v>
      </c>
      <c r="BS39" s="10" t="str">
        <f t="shared" si="6"/>
        <v xml:space="preserve">  </v>
      </c>
      <c r="BT39" s="334"/>
      <c r="BU39" s="852" t="s">
        <v>178</v>
      </c>
      <c r="BV39" s="18" t="s">
        <v>1702</v>
      </c>
      <c r="BW39" s="28">
        <v>14.840245646884604</v>
      </c>
      <c r="BX39" s="28"/>
      <c r="BY39" s="28">
        <v>0.1</v>
      </c>
      <c r="BZ39" s="28">
        <v>1</v>
      </c>
      <c r="CA39" s="31" t="str">
        <f t="shared" si="7"/>
        <v xml:space="preserve">  </v>
      </c>
      <c r="CC39" s="417" t="s">
        <v>1702</v>
      </c>
      <c r="CD39" s="716">
        <v>0.11737613387009091</v>
      </c>
      <c r="CF39" s="715">
        <v>6.0000000000000001E-3</v>
      </c>
      <c r="CG39" s="716">
        <v>0.01</v>
      </c>
      <c r="CH39" s="31" t="str">
        <f t="shared" si="8"/>
        <v xml:space="preserve">  </v>
      </c>
      <c r="CI39" s="520"/>
      <c r="CJ39" s="31">
        <f t="shared" si="9"/>
        <v>0.79093120601229105</v>
      </c>
      <c r="CK39" s="336"/>
      <c r="CL39" s="33">
        <v>289.24177770833251</v>
      </c>
      <c r="CM39" s="31"/>
      <c r="CN39" s="680">
        <v>2</v>
      </c>
      <c r="CO39" s="680">
        <v>13</v>
      </c>
      <c r="CP39" s="680" t="str">
        <f t="shared" si="10"/>
        <v xml:space="preserve">  </v>
      </c>
      <c r="CQ39" s="498"/>
      <c r="CR39" s="457">
        <v>594.87392282013741</v>
      </c>
      <c r="CS39" s="457"/>
      <c r="CT39" s="660">
        <v>0.5</v>
      </c>
      <c r="CU39" s="660">
        <v>3</v>
      </c>
      <c r="CV39" s="31" t="e">
        <f>IF(CR39&lt;#REF!,"&lt;MDL",IF(CR39&lt;#REF!,"E, &lt;RL",IF(CR39&gt;#REF!,"  ",)))</f>
        <v>#REF!</v>
      </c>
      <c r="CW39" s="658"/>
      <c r="CX39" s="227">
        <v>2.9346692402421728</v>
      </c>
      <c r="CY39" s="227"/>
      <c r="CZ39" s="227">
        <v>0.6</v>
      </c>
      <c r="DA39" s="227">
        <v>0.8</v>
      </c>
      <c r="DB39" s="31" t="str">
        <f t="shared" si="11"/>
        <v xml:space="preserve">  </v>
      </c>
      <c r="DC39" s="337"/>
      <c r="DD39" s="28">
        <v>6.055200865699681</v>
      </c>
      <c r="DE39" s="28"/>
      <c r="DF39" s="227">
        <v>0.1</v>
      </c>
      <c r="DG39" s="464">
        <v>0.13</v>
      </c>
      <c r="DH39" s="31" t="str">
        <f t="shared" si="12"/>
        <v xml:space="preserve">  </v>
      </c>
      <c r="DJ39" s="336">
        <f t="shared" si="18"/>
        <v>1.014607662659802</v>
      </c>
      <c r="DK39" s="227">
        <v>6.9009626952199552</v>
      </c>
      <c r="DL39" s="227"/>
      <c r="DM39" s="10">
        <v>1.2</v>
      </c>
      <c r="DN39" s="910">
        <v>0.7</v>
      </c>
      <c r="DO39" s="675" t="str">
        <f t="shared" ref="DO39:DO67" si="19">IF(DK39&lt;DN39,"&lt;MDL",IF(DK39&lt;DM39,"E, &lt;RL",IF(DK39&gt;DM39,"  ",)))</f>
        <v xml:space="preserve">  </v>
      </c>
      <c r="DP39" s="519"/>
      <c r="DQ39" s="28">
        <v>13.725248027159688</v>
      </c>
      <c r="DR39" s="28" t="s">
        <v>587</v>
      </c>
      <c r="DS39" s="28">
        <v>0.2</v>
      </c>
      <c r="DT39" s="28">
        <v>0.12</v>
      </c>
      <c r="DU39" s="28" t="str">
        <f t="shared" ref="DU39:DU67" si="20">IF(DQ39&lt;DT39,"&lt;MDL",IF(DQ39&lt;DS39,"E, &lt;RL",IF(DQ39&gt;DS39,"  ",)))</f>
        <v xml:space="preserve">  </v>
      </c>
      <c r="DV39" s="335"/>
      <c r="DW39" s="31">
        <f t="shared" ref="DW39:DW67" si="21">DK39/CL39*100</f>
        <v>2.38588033509419</v>
      </c>
      <c r="DX39" s="550">
        <f t="shared" ref="DX39:DX67" si="22">100*DQ39/CR39</f>
        <v>2.3072532684055096</v>
      </c>
      <c r="DY39" s="67"/>
    </row>
    <row r="40" spans="1:129" ht="15" x14ac:dyDescent="0.25">
      <c r="A40" s="536" t="s">
        <v>2432</v>
      </c>
      <c r="B40" s="417" t="s">
        <v>1849</v>
      </c>
      <c r="C40" s="419" t="s">
        <v>584</v>
      </c>
      <c r="D40" s="419">
        <v>9</v>
      </c>
      <c r="E40" s="213">
        <v>1701222</v>
      </c>
      <c r="F40" s="421">
        <v>1</v>
      </c>
      <c r="G40" s="420">
        <v>11451800</v>
      </c>
      <c r="H40" s="420">
        <v>201612160920</v>
      </c>
      <c r="I40" s="420" t="s">
        <v>656</v>
      </c>
      <c r="J40" s="420" t="s">
        <v>1705</v>
      </c>
      <c r="K40" s="663" t="s">
        <v>1655</v>
      </c>
      <c r="L40" s="163" t="s">
        <v>1656</v>
      </c>
      <c r="M40" s="419"/>
      <c r="N40" s="419"/>
      <c r="O40" s="419"/>
      <c r="P40" s="117">
        <v>42720</v>
      </c>
      <c r="Q40" s="112">
        <v>0.3888888888888889</v>
      </c>
      <c r="R40" s="419" t="s">
        <v>1704</v>
      </c>
      <c r="S40" s="237" t="s">
        <v>1704</v>
      </c>
      <c r="T40" s="28">
        <v>0.89841156755845519</v>
      </c>
      <c r="U40" s="28"/>
      <c r="V40" s="227">
        <v>0.1</v>
      </c>
      <c r="W40" s="464">
        <v>0.13</v>
      </c>
      <c r="X40" s="31" t="str">
        <f t="shared" si="0"/>
        <v xml:space="preserve">  </v>
      </c>
      <c r="Z40" s="417" t="s">
        <v>1704</v>
      </c>
      <c r="AA40" s="716">
        <v>7.7081297091055906E-2</v>
      </c>
      <c r="AC40" s="715">
        <v>6.0000000000000001E-3</v>
      </c>
      <c r="AD40" s="716">
        <v>0.01</v>
      </c>
      <c r="AE40" s="31" t="str">
        <f t="shared" si="1"/>
        <v xml:space="preserve">  </v>
      </c>
      <c r="AF40" s="520"/>
      <c r="AG40" s="31">
        <v>128.69999999999999</v>
      </c>
      <c r="AH40" s="251">
        <v>157.6</v>
      </c>
      <c r="AI40" s="31">
        <v>28.900000000000006</v>
      </c>
      <c r="AJ40" s="464">
        <v>50</v>
      </c>
      <c r="AK40" s="457">
        <v>578.00000000000011</v>
      </c>
      <c r="AL40" s="281" t="str">
        <f t="shared" si="2"/>
        <v xml:space="preserve">  </v>
      </c>
      <c r="AM40" s="237" t="s">
        <v>1704</v>
      </c>
      <c r="AN40" s="275">
        <v>126.5</v>
      </c>
      <c r="AO40" s="275">
        <v>156.9</v>
      </c>
      <c r="AP40" s="275">
        <v>30.400000000000006</v>
      </c>
      <c r="AQ40" s="275">
        <v>54</v>
      </c>
      <c r="AR40" s="275">
        <v>562.96296296296305</v>
      </c>
      <c r="AS40" s="281" t="str">
        <f t="shared" si="3"/>
        <v xml:space="preserve">  </v>
      </c>
      <c r="AT40" s="237" t="s">
        <v>1704</v>
      </c>
      <c r="AU40" s="33">
        <v>127.8</v>
      </c>
      <c r="AV40" s="266">
        <v>158.5</v>
      </c>
      <c r="AW40" s="33">
        <v>30.700000000000003</v>
      </c>
      <c r="AX40" s="33">
        <v>56</v>
      </c>
      <c r="AY40" s="33">
        <v>548.21428571428578</v>
      </c>
      <c r="AZ40" s="281" t="str">
        <f t="shared" si="4"/>
        <v xml:space="preserve">  </v>
      </c>
      <c r="BA40" s="33">
        <v>563.05908289241631</v>
      </c>
      <c r="BB40" s="33">
        <v>14.893089778759153</v>
      </c>
      <c r="BC40" s="33">
        <v>2.6450314418610978</v>
      </c>
      <c r="BD40" s="237">
        <v>3</v>
      </c>
      <c r="BE40" s="429" t="str">
        <f t="shared" si="5"/>
        <v xml:space="preserve">  </v>
      </c>
      <c r="BF40" s="498"/>
      <c r="BG40" s="662" t="s">
        <v>178</v>
      </c>
      <c r="BH40" s="662" t="s">
        <v>178</v>
      </c>
      <c r="BI40" s="662" t="s">
        <v>178</v>
      </c>
      <c r="BJ40" s="661" t="s">
        <v>2720</v>
      </c>
      <c r="BK40" s="661" t="s">
        <v>2720</v>
      </c>
      <c r="BL40" s="10"/>
      <c r="BM40" s="334"/>
      <c r="BN40" s="662" t="s">
        <v>178</v>
      </c>
      <c r="BO40" s="662" t="s">
        <v>178</v>
      </c>
      <c r="BP40" s="662" t="s">
        <v>178</v>
      </c>
      <c r="BQ40" s="661" t="s">
        <v>2720</v>
      </c>
      <c r="BR40" s="661" t="s">
        <v>2720</v>
      </c>
      <c r="BS40" s="10" t="str">
        <f t="shared" si="6"/>
        <v xml:space="preserve">  </v>
      </c>
      <c r="BT40" s="334"/>
      <c r="BU40" s="852" t="s">
        <v>178</v>
      </c>
      <c r="BV40" s="18" t="s">
        <v>1704</v>
      </c>
      <c r="BW40" s="28">
        <v>13.793730362317175</v>
      </c>
      <c r="BX40" s="28"/>
      <c r="BY40" s="28">
        <v>0.1</v>
      </c>
      <c r="BZ40" s="28">
        <v>1</v>
      </c>
      <c r="CA40" s="31" t="str">
        <f t="shared" si="7"/>
        <v xml:space="preserve">  </v>
      </c>
      <c r="CC40" s="417" t="s">
        <v>1704</v>
      </c>
      <c r="CD40" s="716">
        <v>7.7081297091055906E-2</v>
      </c>
      <c r="CF40" s="715">
        <v>6.0000000000000001E-3</v>
      </c>
      <c r="CG40" s="716">
        <v>0.01</v>
      </c>
      <c r="CH40" s="31" t="str">
        <f t="shared" si="8"/>
        <v xml:space="preserve">  </v>
      </c>
      <c r="CI40" s="520"/>
      <c r="CJ40" s="31">
        <f t="shared" si="9"/>
        <v>0.55881400510504986</v>
      </c>
      <c r="CK40" s="336"/>
      <c r="CL40" s="33">
        <v>226.61421401337898</v>
      </c>
      <c r="CM40" s="31"/>
      <c r="CN40" s="680">
        <v>2</v>
      </c>
      <c r="CO40" s="680">
        <v>13</v>
      </c>
      <c r="CP40" s="680" t="str">
        <f t="shared" si="10"/>
        <v xml:space="preserve">  </v>
      </c>
      <c r="CQ40" s="498"/>
      <c r="CR40" s="457">
        <v>130.98301569973307</v>
      </c>
      <c r="CS40" s="457"/>
      <c r="CT40" s="660">
        <v>0.5</v>
      </c>
      <c r="CU40" s="660">
        <v>3</v>
      </c>
      <c r="CV40" s="31" t="e">
        <f>IF(CR40&lt;#REF!,"&lt;MDL",IF(CR40&lt;#REF!,"E, &lt;RL",IF(CR40&gt;#REF!,"  ",)))</f>
        <v>#REF!</v>
      </c>
      <c r="CW40" s="658"/>
      <c r="CX40" s="227">
        <v>1.5958626528998869</v>
      </c>
      <c r="CY40" s="227"/>
      <c r="CZ40" s="227">
        <v>0.6</v>
      </c>
      <c r="DA40" s="227">
        <v>0.8</v>
      </c>
      <c r="DB40" s="31" t="str">
        <f t="shared" si="11"/>
        <v xml:space="preserve">  </v>
      </c>
      <c r="DC40" s="337"/>
      <c r="DD40" s="28">
        <v>0.89841156755845519</v>
      </c>
      <c r="DE40" s="28"/>
      <c r="DF40" s="227">
        <v>0.1</v>
      </c>
      <c r="DG40" s="464">
        <v>0.13</v>
      </c>
      <c r="DH40" s="31" t="str">
        <f t="shared" si="12"/>
        <v xml:space="preserve">  </v>
      </c>
      <c r="DJ40" s="336">
        <f t="shared" si="18"/>
        <v>0.70422001543366097</v>
      </c>
      <c r="DK40" s="227">
        <v>3.2673559507235228</v>
      </c>
      <c r="DL40" s="227"/>
      <c r="DM40" s="10">
        <v>1.2</v>
      </c>
      <c r="DN40" s="910">
        <v>0.7</v>
      </c>
      <c r="DO40" s="675" t="str">
        <f t="shared" si="19"/>
        <v xml:space="preserve">  </v>
      </c>
      <c r="DP40" s="519"/>
      <c r="DQ40" s="28">
        <v>1.791211208700217</v>
      </c>
      <c r="DR40" s="28" t="s">
        <v>587</v>
      </c>
      <c r="DS40" s="28">
        <v>0.2</v>
      </c>
      <c r="DT40" s="28">
        <v>0.12</v>
      </c>
      <c r="DU40" s="28" t="str">
        <f t="shared" si="20"/>
        <v xml:space="preserve">  </v>
      </c>
      <c r="DV40" s="335"/>
      <c r="DW40" s="31">
        <f t="shared" si="21"/>
        <v>1.4418142149417965</v>
      </c>
      <c r="DX40" s="550">
        <f t="shared" si="22"/>
        <v>1.3675141003062639</v>
      </c>
      <c r="DY40" s="67"/>
    </row>
    <row r="41" spans="1:129" ht="15" x14ac:dyDescent="0.25">
      <c r="A41" s="536" t="s">
        <v>2442</v>
      </c>
      <c r="B41" s="417" t="s">
        <v>1859</v>
      </c>
      <c r="C41" s="419" t="s">
        <v>584</v>
      </c>
      <c r="D41" s="419">
        <v>9</v>
      </c>
      <c r="E41" s="213">
        <v>1701616</v>
      </c>
      <c r="F41" s="421">
        <v>1</v>
      </c>
      <c r="G41" s="420">
        <v>11451800</v>
      </c>
      <c r="H41" s="420">
        <v>201701140900</v>
      </c>
      <c r="I41" s="420"/>
      <c r="J41" s="420"/>
      <c r="K41" s="663" t="s">
        <v>1655</v>
      </c>
      <c r="L41" s="163" t="s">
        <v>1656</v>
      </c>
      <c r="M41" s="419"/>
      <c r="N41" s="419"/>
      <c r="O41" s="419"/>
      <c r="P41" s="117">
        <v>42739</v>
      </c>
      <c r="Q41" s="112">
        <v>0.375</v>
      </c>
      <c r="R41" s="419" t="s">
        <v>1706</v>
      </c>
      <c r="S41" s="250" t="s">
        <v>1706</v>
      </c>
      <c r="T41" s="28">
        <v>1.1015514184385333</v>
      </c>
      <c r="U41" s="28"/>
      <c r="V41" s="28"/>
      <c r="W41" s="28"/>
      <c r="X41" s="31" t="str">
        <f t="shared" ref="X41:X72" si="23">IF(T41&lt;V41,"&lt;MDL",IF(T41&lt;W41,"E, &lt;RL",IF(T41&gt;W41,"  ",)))</f>
        <v xml:space="preserve">  </v>
      </c>
      <c r="Z41" s="417" t="s">
        <v>1706</v>
      </c>
      <c r="AA41" s="716">
        <v>5.9218482614108336E-2</v>
      </c>
      <c r="AC41" s="716">
        <v>3.0736361557255781E-3</v>
      </c>
      <c r="AD41" s="716">
        <v>7.602260472105148E-3</v>
      </c>
      <c r="AE41" s="31" t="str">
        <f t="shared" ref="AE41:AE72" si="24">IF(AA41&lt;AC41,"&lt;MDL",IF(AA41&lt;AD41,"E, &lt;RL",IF(AA41&gt;AD41,"  ",)))</f>
        <v xml:space="preserve">  </v>
      </c>
      <c r="AF41" s="520"/>
      <c r="AG41" s="250">
        <v>128.9</v>
      </c>
      <c r="AH41" s="31">
        <v>212.2</v>
      </c>
      <c r="AI41" s="250">
        <v>83.299999999999983</v>
      </c>
      <c r="AJ41" s="31">
        <v>64</v>
      </c>
      <c r="AK41" s="31">
        <v>1301.5624999999998</v>
      </c>
      <c r="AL41" s="281" t="str">
        <f t="shared" ref="AL41:AL67" si="25">IF(AI41&lt;AL$5,"&lt;MDL",IF(AI41&lt;AL$6,"E, &lt;RL",IF(AI41&gt;AL$6,"  ",)))</f>
        <v xml:space="preserve">  </v>
      </c>
      <c r="AM41" s="250" t="s">
        <v>1706</v>
      </c>
      <c r="AN41" s="275">
        <v>130.6</v>
      </c>
      <c r="AO41" s="275">
        <v>214.9</v>
      </c>
      <c r="AP41" s="275">
        <v>84.300000000000011</v>
      </c>
      <c r="AQ41" s="275">
        <v>64</v>
      </c>
      <c r="AR41" s="275">
        <v>1317.1875000000002</v>
      </c>
      <c r="AS41" s="281" t="str">
        <f t="shared" ref="AS41:AS67" si="26">IF(AP41&lt;AS$5,"&lt;MDL",IF(AP41&lt;AS$6,"E, &lt;RL",IF(AP41&gt;AS$6,"  ",)))</f>
        <v xml:space="preserve">  </v>
      </c>
      <c r="AT41" s="250" t="s">
        <v>1706</v>
      </c>
      <c r="AU41" s="33">
        <v>129</v>
      </c>
      <c r="AV41" s="266">
        <v>222.1</v>
      </c>
      <c r="AW41" s="33">
        <v>93.1</v>
      </c>
      <c r="AX41" s="33">
        <v>70</v>
      </c>
      <c r="AY41" s="33">
        <v>1329.9999999999998</v>
      </c>
      <c r="AZ41" s="281" t="str">
        <f t="shared" ref="AZ41:AZ67" si="27">IF(AW41&lt;AZ$5,"&lt;MDL",IF(AW41&lt;AZ$6,"E, &lt;RL",IF(AW41&gt;AZ$6,"  ",)))</f>
        <v xml:space="preserve">  </v>
      </c>
      <c r="BA41" s="33">
        <v>1316.25</v>
      </c>
      <c r="BB41" s="33">
        <v>14.241911081382316</v>
      </c>
      <c r="BC41" s="33">
        <v>1.0820065398960923</v>
      </c>
      <c r="BD41" s="237">
        <v>3</v>
      </c>
      <c r="BE41" s="429" t="str">
        <f t="shared" ref="BE41:BE67" si="28">IF(BA41&lt;BE$5,"&lt;MDL",IF(BA41&lt;BE$6,"E, &lt;RL",IF(BA41&gt;BE$6,"  ",)))</f>
        <v xml:space="preserve">  </v>
      </c>
      <c r="BF41" s="498"/>
      <c r="BG41" s="662" t="s">
        <v>178</v>
      </c>
      <c r="BH41" s="662" t="s">
        <v>178</v>
      </c>
      <c r="BI41" s="662" t="s">
        <v>178</v>
      </c>
      <c r="BJ41" s="661" t="s">
        <v>2720</v>
      </c>
      <c r="BK41" s="661" t="s">
        <v>2720</v>
      </c>
      <c r="BL41" s="10"/>
      <c r="BM41" s="334"/>
      <c r="BN41" s="662" t="s">
        <v>178</v>
      </c>
      <c r="BO41" s="662" t="s">
        <v>178</v>
      </c>
      <c r="BP41" s="662" t="s">
        <v>178</v>
      </c>
      <c r="BQ41" s="661" t="s">
        <v>2720</v>
      </c>
      <c r="BR41" s="661" t="s">
        <v>2720</v>
      </c>
      <c r="BS41" s="10"/>
      <c r="BT41" s="334"/>
      <c r="BU41" s="852" t="s">
        <v>178</v>
      </c>
      <c r="BV41" s="67" t="s">
        <v>1706</v>
      </c>
      <c r="BW41" s="227">
        <v>6.4795249054767829</v>
      </c>
      <c r="BX41" s="227"/>
      <c r="BY41" s="28">
        <v>0.13681230945258943</v>
      </c>
      <c r="BZ41" s="28">
        <v>0.40842180076919016</v>
      </c>
      <c r="CA41" s="31" t="str">
        <f t="shared" ref="CA41:CA72" si="29">IF(BW41&lt;BY41,"&lt;MDL",IF(BW41&lt;BZ41,"E, &lt;RL",IF(BW41&gt;BZ41,"  ",)))</f>
        <v xml:space="preserve">  </v>
      </c>
      <c r="CC41" s="417" t="s">
        <v>1706</v>
      </c>
      <c r="CD41" s="716">
        <v>5.9218482614108336E-2</v>
      </c>
      <c r="CF41" s="716">
        <v>3.0736361557255781E-3</v>
      </c>
      <c r="CG41" s="716">
        <v>7.602260472105148E-3</v>
      </c>
      <c r="CH41" s="31" t="str">
        <f t="shared" ref="CH41:CH72" si="30">IF(CD41&lt;CF41,"&lt;MDL",IF(CD41&lt;CG41,"E, &lt;RL",IF(CD41&gt;CG41,"  ",)))</f>
        <v xml:space="preserve">  </v>
      </c>
      <c r="CI41" s="520"/>
      <c r="CJ41" s="31">
        <f t="shared" ref="CJ41:CJ67" si="31">CD41/BW41*100</f>
        <v>0.91393247927875443</v>
      </c>
      <c r="CK41" s="336"/>
      <c r="CL41" s="33">
        <v>160.46112646087442</v>
      </c>
      <c r="CM41" s="31"/>
      <c r="CN41" s="33">
        <v>0.97501855483106437</v>
      </c>
      <c r="CO41" s="33">
        <v>2.9672354016333822</v>
      </c>
      <c r="CP41" s="237"/>
      <c r="CQ41" s="498"/>
      <c r="CR41" s="49">
        <v>208.85018490923181</v>
      </c>
      <c r="CS41" s="457"/>
      <c r="CT41" s="275">
        <v>1.1214123725622085</v>
      </c>
      <c r="CU41" s="275">
        <v>3.412749916613437</v>
      </c>
      <c r="CW41" s="658"/>
      <c r="CX41" s="28">
        <v>0.83629051933649012</v>
      </c>
      <c r="CY41" s="227"/>
      <c r="CZ41" s="28"/>
      <c r="DA41" s="28"/>
      <c r="DB41" s="31" t="str">
        <f t="shared" ref="DB41:DB72" si="32">IF(CX41&lt;CZ41,"&lt;MDL",IF(CX41&lt;DA41,"E, &lt;RL",IF(CX41&gt;DA41,"  ",)))</f>
        <v xml:space="preserve">  </v>
      </c>
      <c r="DC41" s="337"/>
      <c r="DD41" s="28">
        <v>1.1015514184385333</v>
      </c>
      <c r="DE41" s="28"/>
      <c r="DF41" s="28"/>
      <c r="DG41" s="28"/>
      <c r="DH41" s="31" t="str">
        <f t="shared" ref="DH41:DH72" si="33">IF(DD41&lt;DF41,"&lt;MDL",IF(DD41&lt;DG41,"E, &lt;RL",IF(DD41&gt;DG41,"  ",)))</f>
        <v xml:space="preserve">  </v>
      </c>
      <c r="DJ41" s="336">
        <f t="shared" si="18"/>
        <v>0.52117951417996844</v>
      </c>
      <c r="DK41" s="227">
        <v>3.1794165645642245</v>
      </c>
      <c r="DL41" s="227"/>
      <c r="DM41" s="227">
        <v>0.52528907980730521</v>
      </c>
      <c r="DN41" s="227">
        <v>0.12669841408536853</v>
      </c>
      <c r="DO41" s="675" t="str">
        <f t="shared" si="19"/>
        <v xml:space="preserve">  </v>
      </c>
      <c r="DP41" s="519"/>
      <c r="DQ41" s="28">
        <v>4.2286240308704173</v>
      </c>
      <c r="DR41" s="28"/>
      <c r="DS41" s="28">
        <v>0.69660149175604924</v>
      </c>
      <c r="DT41" s="28">
        <v>0.16801853997682506</v>
      </c>
      <c r="DU41" s="801" t="str">
        <f t="shared" si="20"/>
        <v xml:space="preserve">  </v>
      </c>
      <c r="DV41" s="335"/>
      <c r="DW41" s="31">
        <f t="shared" si="21"/>
        <v>1.9814248065493101</v>
      </c>
      <c r="DX41" s="550">
        <f t="shared" si="22"/>
        <v>2.0247164409781182</v>
      </c>
      <c r="DY41" s="67"/>
    </row>
    <row r="42" spans="1:129" ht="15" x14ac:dyDescent="0.25">
      <c r="A42" s="536" t="s">
        <v>2447</v>
      </c>
      <c r="B42" s="417" t="s">
        <v>1864</v>
      </c>
      <c r="C42" s="419" t="s">
        <v>584</v>
      </c>
      <c r="D42" s="419">
        <v>9</v>
      </c>
      <c r="E42" s="213">
        <v>1701617</v>
      </c>
      <c r="F42" s="421">
        <v>1</v>
      </c>
      <c r="G42" s="420">
        <v>11451800</v>
      </c>
      <c r="H42" s="420">
        <v>201701080950</v>
      </c>
      <c r="I42" s="420"/>
      <c r="J42" s="420"/>
      <c r="K42" s="663" t="s">
        <v>1655</v>
      </c>
      <c r="L42" s="163" t="s">
        <v>1656</v>
      </c>
      <c r="M42" s="419"/>
      <c r="N42" s="419"/>
      <c r="O42" s="419"/>
      <c r="P42" s="117">
        <v>42743</v>
      </c>
      <c r="Q42" s="112">
        <v>0.40972222222222227</v>
      </c>
      <c r="R42" s="419" t="s">
        <v>1707</v>
      </c>
      <c r="S42" s="250" t="s">
        <v>1707</v>
      </c>
      <c r="T42" s="28">
        <v>5.3506014485534603</v>
      </c>
      <c r="U42" s="28">
        <v>0.22805842239736052</v>
      </c>
      <c r="V42" s="28"/>
      <c r="W42" s="28"/>
      <c r="X42" s="31" t="str">
        <f t="shared" si="23"/>
        <v xml:space="preserve">  </v>
      </c>
      <c r="Z42" s="417" t="s">
        <v>1707</v>
      </c>
      <c r="AA42" s="716">
        <v>4.6660318035232316E-2</v>
      </c>
      <c r="AC42" s="716">
        <v>3.0736361557255781E-3</v>
      </c>
      <c r="AD42" s="716">
        <v>7.602260472105148E-3</v>
      </c>
      <c r="AE42" s="31" t="str">
        <f t="shared" si="24"/>
        <v xml:space="preserve">  </v>
      </c>
      <c r="AF42" s="520"/>
      <c r="AG42" s="250">
        <v>129.19999999999999</v>
      </c>
      <c r="AH42" s="31">
        <v>333.1</v>
      </c>
      <c r="AI42" s="250">
        <v>203.90000000000003</v>
      </c>
      <c r="AJ42" s="31">
        <v>26</v>
      </c>
      <c r="AK42" s="31">
        <v>7842.3076923076942</v>
      </c>
      <c r="AL42" s="281" t="str">
        <f t="shared" si="25"/>
        <v xml:space="preserve">  </v>
      </c>
      <c r="AM42" s="250" t="s">
        <v>1707</v>
      </c>
      <c r="AN42" s="275">
        <v>128.69999999999999</v>
      </c>
      <c r="AO42" s="275">
        <v>293.39999999999998</v>
      </c>
      <c r="AP42" s="275">
        <v>164.7</v>
      </c>
      <c r="AQ42" s="275">
        <v>22</v>
      </c>
      <c r="AR42" s="275">
        <v>7486.363636363636</v>
      </c>
      <c r="AS42" s="281" t="str">
        <f t="shared" si="26"/>
        <v xml:space="preserve">  </v>
      </c>
      <c r="AT42" s="250" t="s">
        <v>1707</v>
      </c>
      <c r="AU42" s="33">
        <v>128.19999999999999</v>
      </c>
      <c r="AV42" s="266">
        <v>305.8</v>
      </c>
      <c r="AW42" s="33">
        <v>177.60000000000002</v>
      </c>
      <c r="AX42" s="33">
        <v>22</v>
      </c>
      <c r="AY42" s="33">
        <v>8072.7272727272739</v>
      </c>
      <c r="AZ42" s="281" t="str">
        <f t="shared" si="27"/>
        <v xml:space="preserve">  </v>
      </c>
      <c r="BA42" s="33">
        <v>7800.4662004662023</v>
      </c>
      <c r="BB42" s="33">
        <v>295.41261202263928</v>
      </c>
      <c r="BC42" s="33">
        <v>3.7871148266110515</v>
      </c>
      <c r="BD42" s="237">
        <v>3</v>
      </c>
      <c r="BE42" s="429" t="str">
        <f t="shared" si="28"/>
        <v xml:space="preserve">  </v>
      </c>
      <c r="BF42" s="498"/>
      <c r="BG42" s="662" t="s">
        <v>178</v>
      </c>
      <c r="BH42" s="662" t="s">
        <v>178</v>
      </c>
      <c r="BI42" s="662" t="s">
        <v>178</v>
      </c>
      <c r="BJ42" s="661" t="s">
        <v>2720</v>
      </c>
      <c r="BK42" s="661" t="s">
        <v>2720</v>
      </c>
      <c r="BL42" s="10"/>
      <c r="BM42" s="334"/>
      <c r="BN42" s="662" t="s">
        <v>178</v>
      </c>
      <c r="BO42" s="662" t="s">
        <v>178</v>
      </c>
      <c r="BP42" s="662" t="s">
        <v>178</v>
      </c>
      <c r="BQ42" s="661" t="s">
        <v>2720</v>
      </c>
      <c r="BR42" s="661" t="s">
        <v>2720</v>
      </c>
      <c r="BS42" s="10"/>
      <c r="BT42" s="334"/>
      <c r="BU42" s="852" t="s">
        <v>178</v>
      </c>
      <c r="BV42" s="67" t="s">
        <v>1707</v>
      </c>
      <c r="BW42" s="227">
        <v>7.7430493017870958</v>
      </c>
      <c r="BX42" s="227"/>
      <c r="BY42" s="28">
        <v>0.13681230945258943</v>
      </c>
      <c r="BZ42" s="28">
        <v>0.40842180076919016</v>
      </c>
      <c r="CA42" s="31" t="str">
        <f t="shared" si="29"/>
        <v xml:space="preserve">  </v>
      </c>
      <c r="CC42" s="417" t="s">
        <v>1707</v>
      </c>
      <c r="CD42" s="716">
        <v>4.6660318035232316E-2</v>
      </c>
      <c r="CF42" s="716">
        <v>3.0736361557255781E-3</v>
      </c>
      <c r="CG42" s="716">
        <v>7.602260472105148E-3</v>
      </c>
      <c r="CH42" s="31" t="str">
        <f t="shared" si="30"/>
        <v xml:space="preserve">  </v>
      </c>
      <c r="CI42" s="520"/>
      <c r="CJ42" s="31">
        <f t="shared" si="31"/>
        <v>0.60260907836997901</v>
      </c>
      <c r="CK42" s="336"/>
      <c r="CL42" s="33">
        <v>116.70474307830644</v>
      </c>
      <c r="CM42" s="31"/>
      <c r="CN42" s="33">
        <v>0.97501855483106437</v>
      </c>
      <c r="CO42" s="33">
        <v>2.9672354016333822</v>
      </c>
      <c r="CP42" s="237"/>
      <c r="CQ42" s="498"/>
      <c r="CR42" s="49">
        <v>915.23450437179565</v>
      </c>
      <c r="CS42" s="457"/>
      <c r="CT42" s="275">
        <v>1.1214123725622085</v>
      </c>
      <c r="CU42" s="275">
        <v>3.412749916613437</v>
      </c>
      <c r="CW42" s="658"/>
      <c r="CX42" s="28">
        <v>0.71471300466409304</v>
      </c>
      <c r="CY42" s="227">
        <v>3.0463177247977702E-2</v>
      </c>
      <c r="CZ42" s="28"/>
      <c r="DA42" s="28"/>
      <c r="DB42" s="31" t="str">
        <f t="shared" si="32"/>
        <v xml:space="preserve">  </v>
      </c>
      <c r="DC42" s="337"/>
      <c r="DD42" s="28">
        <v>5.3506014485534603</v>
      </c>
      <c r="DE42" s="28">
        <v>0.22805842239736052</v>
      </c>
      <c r="DF42" s="28"/>
      <c r="DG42" s="28"/>
      <c r="DH42" s="31" t="str">
        <f t="shared" si="33"/>
        <v xml:space="preserve">  </v>
      </c>
      <c r="DJ42" s="336">
        <f t="shared" si="18"/>
        <v>0.61241127465105305</v>
      </c>
      <c r="DK42" s="227">
        <v>2.8176246266088976</v>
      </c>
      <c r="DL42" s="227"/>
      <c r="DM42" s="227">
        <v>0.52528907980730521</v>
      </c>
      <c r="DN42" s="227">
        <v>0.12669841408536853</v>
      </c>
      <c r="DO42" s="675" t="str">
        <f t="shared" si="19"/>
        <v xml:space="preserve">  </v>
      </c>
      <c r="DP42" s="519"/>
      <c r="DQ42" s="28">
        <v>22.745915167533656</v>
      </c>
      <c r="DR42" s="28"/>
      <c r="DS42" s="28">
        <v>0.69660149175604924</v>
      </c>
      <c r="DT42" s="28">
        <v>0.16801853997682506</v>
      </c>
      <c r="DU42" s="801" t="str">
        <f t="shared" si="20"/>
        <v xml:space="preserve">  </v>
      </c>
      <c r="DV42" s="335"/>
      <c r="DW42" s="31">
        <f t="shared" si="21"/>
        <v>2.4143188633887234</v>
      </c>
      <c r="DX42" s="550">
        <f t="shared" si="22"/>
        <v>2.4852554245806262</v>
      </c>
      <c r="DY42" s="67"/>
    </row>
    <row r="43" spans="1:129" ht="15" x14ac:dyDescent="0.25">
      <c r="A43" s="536" t="s">
        <v>2448</v>
      </c>
      <c r="B43" s="417" t="s">
        <v>1865</v>
      </c>
      <c r="C43" s="419" t="s">
        <v>584</v>
      </c>
      <c r="D43" s="419">
        <v>9</v>
      </c>
      <c r="E43" s="213">
        <v>1701618</v>
      </c>
      <c r="F43" s="421">
        <v>1</v>
      </c>
      <c r="G43" s="420">
        <v>11451800</v>
      </c>
      <c r="H43" s="420">
        <v>201701081420</v>
      </c>
      <c r="I43" s="420"/>
      <c r="J43" s="420"/>
      <c r="K43" s="663" t="s">
        <v>1655</v>
      </c>
      <c r="L43" s="163" t="s">
        <v>1656</v>
      </c>
      <c r="M43" s="419"/>
      <c r="N43" s="419"/>
      <c r="O43" s="419"/>
      <c r="P43" s="117">
        <v>42743</v>
      </c>
      <c r="Q43" s="112">
        <v>0.59722222222222221</v>
      </c>
      <c r="R43" s="419" t="s">
        <v>1708</v>
      </c>
      <c r="S43" s="250" t="s">
        <v>1708</v>
      </c>
      <c r="T43" s="28">
        <v>6.3931078267203114</v>
      </c>
      <c r="U43" s="28"/>
      <c r="V43" s="28"/>
      <c r="W43" s="28"/>
      <c r="X43" s="31" t="str">
        <f t="shared" si="23"/>
        <v xml:space="preserve">  </v>
      </c>
      <c r="Z43" s="417" t="s">
        <v>1708</v>
      </c>
      <c r="AA43" s="716">
        <v>4.3315619045855278E-2</v>
      </c>
      <c r="AC43" s="716">
        <v>3.0736361557255781E-3</v>
      </c>
      <c r="AD43" s="716">
        <v>7.602260472105148E-3</v>
      </c>
      <c r="AE43" s="31" t="str">
        <f t="shared" si="24"/>
        <v xml:space="preserve">  </v>
      </c>
      <c r="AF43" s="520"/>
      <c r="AG43" s="250">
        <v>128.19999999999999</v>
      </c>
      <c r="AH43" s="31">
        <v>258.60000000000002</v>
      </c>
      <c r="AI43" s="250">
        <v>130.40000000000003</v>
      </c>
      <c r="AJ43" s="31">
        <v>18</v>
      </c>
      <c r="AK43" s="31">
        <v>7244.4444444444471</v>
      </c>
      <c r="AL43" s="281" t="str">
        <f t="shared" si="25"/>
        <v xml:space="preserve">  </v>
      </c>
      <c r="AM43" s="250" t="s">
        <v>1708</v>
      </c>
      <c r="AN43" s="275">
        <v>126.6</v>
      </c>
      <c r="AO43" s="275">
        <v>308.90000000000003</v>
      </c>
      <c r="AP43" s="275">
        <v>182.30000000000004</v>
      </c>
      <c r="AQ43" s="275">
        <v>24</v>
      </c>
      <c r="AR43" s="275">
        <v>7595.8333333333348</v>
      </c>
      <c r="AS43" s="281" t="str">
        <f t="shared" si="26"/>
        <v xml:space="preserve">  </v>
      </c>
      <c r="AT43" s="250" t="s">
        <v>1708</v>
      </c>
      <c r="AU43" s="33">
        <v>127.2</v>
      </c>
      <c r="AV43" s="266">
        <v>262.7</v>
      </c>
      <c r="AW43" s="33">
        <v>135.5</v>
      </c>
      <c r="AX43" s="33">
        <v>24</v>
      </c>
      <c r="AY43" s="33">
        <v>5645.833333333333</v>
      </c>
      <c r="AZ43" s="281" t="str">
        <f t="shared" si="27"/>
        <v xml:space="preserve">  </v>
      </c>
      <c r="BA43" s="33">
        <v>6828.7037037037044</v>
      </c>
      <c r="BB43" s="33">
        <v>1039.3532953879283</v>
      </c>
      <c r="BC43" s="33">
        <v>15.220360122291016</v>
      </c>
      <c r="BD43" s="237">
        <v>3</v>
      </c>
      <c r="BE43" s="429" t="str">
        <f t="shared" si="28"/>
        <v xml:space="preserve">  </v>
      </c>
      <c r="BF43" s="498"/>
      <c r="BG43" s="662" t="s">
        <v>178</v>
      </c>
      <c r="BH43" s="662" t="s">
        <v>178</v>
      </c>
      <c r="BI43" s="662" t="s">
        <v>178</v>
      </c>
      <c r="BJ43" s="661" t="s">
        <v>2720</v>
      </c>
      <c r="BK43" s="661" t="s">
        <v>2720</v>
      </c>
      <c r="BL43" s="10"/>
      <c r="BM43" s="334"/>
      <c r="BN43" s="662" t="s">
        <v>178</v>
      </c>
      <c r="BO43" s="662" t="s">
        <v>178</v>
      </c>
      <c r="BP43" s="662" t="s">
        <v>178</v>
      </c>
      <c r="BQ43" s="661" t="s">
        <v>2720</v>
      </c>
      <c r="BR43" s="661" t="s">
        <v>2720</v>
      </c>
      <c r="BS43" s="10"/>
      <c r="BT43" s="334"/>
      <c r="BU43" s="852" t="s">
        <v>178</v>
      </c>
      <c r="BV43" s="67" t="s">
        <v>1708</v>
      </c>
      <c r="BW43" s="227">
        <v>8.1518437979756744</v>
      </c>
      <c r="BX43" s="227"/>
      <c r="BY43" s="28">
        <v>0.13681230945258943</v>
      </c>
      <c r="BZ43" s="28">
        <v>0.40842180076919016</v>
      </c>
      <c r="CA43" s="31" t="str">
        <f t="shared" si="29"/>
        <v xml:space="preserve">  </v>
      </c>
      <c r="CC43" s="417" t="s">
        <v>1708</v>
      </c>
      <c r="CD43" s="716">
        <v>4.3315619045855278E-2</v>
      </c>
      <c r="CF43" s="716">
        <v>3.0736361557255781E-3</v>
      </c>
      <c r="CG43" s="716">
        <v>7.602260472105148E-3</v>
      </c>
      <c r="CH43" s="31" t="str">
        <f t="shared" si="30"/>
        <v xml:space="preserve">  </v>
      </c>
      <c r="CI43" s="520"/>
      <c r="CJ43" s="31">
        <f t="shared" si="31"/>
        <v>0.53135977723974215</v>
      </c>
      <c r="CK43" s="336"/>
      <c r="CL43" s="33">
        <v>263.68809782754533</v>
      </c>
      <c r="CM43" s="31"/>
      <c r="CN43" s="33">
        <v>0.97501855483106437</v>
      </c>
      <c r="CO43" s="33">
        <v>2.9672354016333822</v>
      </c>
      <c r="CP43" s="237"/>
      <c r="CQ43" s="498"/>
      <c r="CR43" s="49">
        <v>1910.273775372885</v>
      </c>
      <c r="CS43" s="457"/>
      <c r="CT43" s="275">
        <v>1.1214123725622085</v>
      </c>
      <c r="CU43" s="275">
        <v>3.412749916613437</v>
      </c>
      <c r="CW43" s="658"/>
      <c r="CX43" s="28">
        <v>0.84165983456548243</v>
      </c>
      <c r="CY43" s="227"/>
      <c r="CZ43" s="28"/>
      <c r="DA43" s="28"/>
      <c r="DB43" s="31" t="str">
        <f t="shared" si="32"/>
        <v xml:space="preserve">  </v>
      </c>
      <c r="DC43" s="337"/>
      <c r="DD43" s="28">
        <v>6.3931078267203114</v>
      </c>
      <c r="DE43" s="28"/>
      <c r="DF43" s="28"/>
      <c r="DG43" s="28"/>
      <c r="DH43" s="31" t="str">
        <f t="shared" si="33"/>
        <v xml:space="preserve">  </v>
      </c>
      <c r="DJ43" s="336">
        <f t="shared" si="18"/>
        <v>0.31918764688269569</v>
      </c>
      <c r="DK43" s="227">
        <v>5.1304411177814098</v>
      </c>
      <c r="DL43" s="227"/>
      <c r="DM43" s="227">
        <v>0.52528907980730521</v>
      </c>
      <c r="DN43" s="227">
        <v>0.12669841408536853</v>
      </c>
      <c r="DO43" s="675" t="str">
        <f t="shared" si="19"/>
        <v xml:space="preserve">  </v>
      </c>
      <c r="DP43" s="519"/>
      <c r="DQ43" s="28">
        <v>28.965615477474213</v>
      </c>
      <c r="DR43" s="28"/>
      <c r="DS43" s="28">
        <v>0.69660149175604924</v>
      </c>
      <c r="DT43" s="28">
        <v>0.16801853997682506</v>
      </c>
      <c r="DU43" s="801" t="str">
        <f t="shared" si="20"/>
        <v xml:space="preserve">  </v>
      </c>
      <c r="DV43" s="335"/>
      <c r="DW43" s="31">
        <f t="shared" si="21"/>
        <v>1.9456475889695901</v>
      </c>
      <c r="DX43" s="550">
        <f t="shared" si="22"/>
        <v>1.5163070262962768</v>
      </c>
      <c r="DY43" s="67"/>
    </row>
    <row r="44" spans="1:129" ht="15" x14ac:dyDescent="0.25">
      <c r="A44" s="536" t="s">
        <v>2451</v>
      </c>
      <c r="B44" s="417" t="s">
        <v>1868</v>
      </c>
      <c r="C44" s="419" t="s">
        <v>584</v>
      </c>
      <c r="D44" s="419">
        <v>9</v>
      </c>
      <c r="E44" s="213">
        <v>1701619</v>
      </c>
      <c r="F44" s="421">
        <v>1</v>
      </c>
      <c r="G44" s="420">
        <v>11451800</v>
      </c>
      <c r="H44" s="420">
        <v>201701090920</v>
      </c>
      <c r="I44" s="420"/>
      <c r="J44" s="420"/>
      <c r="K44" s="663" t="s">
        <v>1655</v>
      </c>
      <c r="L44" s="163" t="s">
        <v>1656</v>
      </c>
      <c r="M44" s="419"/>
      <c r="N44" s="419"/>
      <c r="O44" s="419"/>
      <c r="P44" s="117">
        <v>42744</v>
      </c>
      <c r="Q44" s="112">
        <v>0.3888888888888889</v>
      </c>
      <c r="R44" s="419" t="s">
        <v>1709</v>
      </c>
      <c r="S44" s="250" t="s">
        <v>1709</v>
      </c>
      <c r="T44" s="28">
        <v>1.1931502983745272</v>
      </c>
      <c r="U44" s="28"/>
      <c r="V44" s="28"/>
      <c r="W44" s="28"/>
      <c r="X44" s="31" t="str">
        <f t="shared" si="23"/>
        <v xml:space="preserve">  </v>
      </c>
      <c r="Z44" s="417" t="s">
        <v>1709</v>
      </c>
      <c r="AA44" s="716">
        <v>4.4934545065502443E-2</v>
      </c>
      <c r="AC44" s="716">
        <v>3.0736361557255781E-3</v>
      </c>
      <c r="AD44" s="716">
        <v>7.602260472105148E-3</v>
      </c>
      <c r="AE44" s="31" t="str">
        <f t="shared" si="24"/>
        <v xml:space="preserve">  </v>
      </c>
      <c r="AF44" s="520"/>
      <c r="AG44" s="250">
        <v>126.6</v>
      </c>
      <c r="AH44" s="31">
        <v>197.1</v>
      </c>
      <c r="AI44" s="250">
        <v>70.5</v>
      </c>
      <c r="AJ44" s="31">
        <v>58</v>
      </c>
      <c r="AK44" s="31">
        <v>1215.5172413793102</v>
      </c>
      <c r="AL44" s="281" t="str">
        <f t="shared" si="25"/>
        <v xml:space="preserve">  </v>
      </c>
      <c r="AM44" s="250" t="s">
        <v>1709</v>
      </c>
      <c r="AN44" s="275">
        <v>127.9</v>
      </c>
      <c r="AO44" s="275">
        <v>214.60000000000002</v>
      </c>
      <c r="AP44" s="275">
        <v>86.700000000000017</v>
      </c>
      <c r="AQ44" s="275">
        <v>68</v>
      </c>
      <c r="AR44" s="275">
        <v>1275.0000000000002</v>
      </c>
      <c r="AS44" s="281" t="str">
        <f t="shared" si="26"/>
        <v xml:space="preserve">  </v>
      </c>
      <c r="AT44" s="250" t="s">
        <v>1709</v>
      </c>
      <c r="AU44" s="33">
        <v>127.7</v>
      </c>
      <c r="AV44" s="266">
        <v>181.2</v>
      </c>
      <c r="AW44" s="33">
        <v>53.499999999999986</v>
      </c>
      <c r="AX44" s="33">
        <v>40</v>
      </c>
      <c r="AY44" s="33">
        <v>1337.4999999999995</v>
      </c>
      <c r="AZ44" s="281" t="str">
        <f t="shared" si="27"/>
        <v xml:space="preserve">  </v>
      </c>
      <c r="BA44" s="33">
        <v>1276.0057471264367</v>
      </c>
      <c r="BB44" s="33">
        <v>60.997598277637863</v>
      </c>
      <c r="BC44" s="33">
        <v>4.7803545097664619</v>
      </c>
      <c r="BD44" s="237">
        <v>3</v>
      </c>
      <c r="BE44" s="429" t="str">
        <f t="shared" si="28"/>
        <v xml:space="preserve">  </v>
      </c>
      <c r="BF44" s="498"/>
      <c r="BG44" s="662" t="s">
        <v>178</v>
      </c>
      <c r="BH44" s="662" t="s">
        <v>178</v>
      </c>
      <c r="BI44" s="662" t="s">
        <v>178</v>
      </c>
      <c r="BJ44" s="661" t="s">
        <v>2720</v>
      </c>
      <c r="BK44" s="661" t="s">
        <v>2720</v>
      </c>
      <c r="BL44" s="10"/>
      <c r="BM44" s="334"/>
      <c r="BN44" s="662" t="s">
        <v>178</v>
      </c>
      <c r="BO44" s="662" t="s">
        <v>178</v>
      </c>
      <c r="BP44" s="662" t="s">
        <v>178</v>
      </c>
      <c r="BQ44" s="661" t="s">
        <v>2720</v>
      </c>
      <c r="BR44" s="661" t="s">
        <v>2720</v>
      </c>
      <c r="BS44" s="10"/>
      <c r="BT44" s="334"/>
      <c r="BU44" s="852" t="s">
        <v>178</v>
      </c>
      <c r="BV44" s="67" t="s">
        <v>1709</v>
      </c>
      <c r="BW44" s="227">
        <v>8.4560456757641802</v>
      </c>
      <c r="BX44" s="227">
        <v>1.559284496221558E-3</v>
      </c>
      <c r="BY44" s="28">
        <v>0.13681230945258943</v>
      </c>
      <c r="BZ44" s="28">
        <v>0.40842180076919016</v>
      </c>
      <c r="CA44" s="31" t="str">
        <f t="shared" si="29"/>
        <v xml:space="preserve">  </v>
      </c>
      <c r="CC44" s="417" t="s">
        <v>1709</v>
      </c>
      <c r="CD44" s="716">
        <v>4.4934545065502443E-2</v>
      </c>
      <c r="CF44" s="716">
        <v>3.0736361557255781E-3</v>
      </c>
      <c r="CG44" s="716">
        <v>7.602260472105148E-3</v>
      </c>
      <c r="CH44" s="31" t="str">
        <f t="shared" si="30"/>
        <v xml:space="preserve">  </v>
      </c>
      <c r="CI44" s="520"/>
      <c r="CJ44" s="31">
        <f t="shared" si="31"/>
        <v>0.53138957366667339</v>
      </c>
      <c r="CK44" s="336"/>
      <c r="CL44" s="33">
        <v>281.70451847082245</v>
      </c>
      <c r="CM44" s="31"/>
      <c r="CN44" s="33">
        <v>0.97501855483106437</v>
      </c>
      <c r="CO44" s="33">
        <v>2.9672354016333822</v>
      </c>
      <c r="CP44" s="237"/>
      <c r="CQ44" s="498"/>
      <c r="CR44" s="49">
        <v>342.41669917574103</v>
      </c>
      <c r="CS44" s="457"/>
      <c r="CT44" s="275">
        <v>1.1214123725622085</v>
      </c>
      <c r="CU44" s="275">
        <v>3.412749916613437</v>
      </c>
      <c r="CW44" s="658"/>
      <c r="CX44" s="28">
        <v>0.93580415558786445</v>
      </c>
      <c r="CY44" s="227"/>
      <c r="CZ44" s="28"/>
      <c r="DA44" s="28"/>
      <c r="DB44" s="31" t="str">
        <f t="shared" si="32"/>
        <v xml:space="preserve">  </v>
      </c>
      <c r="DC44" s="337"/>
      <c r="DD44" s="28">
        <v>1.1931502983745272</v>
      </c>
      <c r="DE44" s="28"/>
      <c r="DF44" s="28"/>
      <c r="DG44" s="28"/>
      <c r="DH44" s="31" t="str">
        <f t="shared" si="33"/>
        <v xml:space="preserve">  </v>
      </c>
      <c r="DJ44" s="336">
        <f t="shared" si="18"/>
        <v>0.33219351988661494</v>
      </c>
      <c r="DK44" s="227">
        <v>3.7666150915786929</v>
      </c>
      <c r="DL44" s="227"/>
      <c r="DM44" s="227">
        <v>0.52528907980730521</v>
      </c>
      <c r="DN44" s="227">
        <v>0.12669841408536853</v>
      </c>
      <c r="DO44" s="675" t="str">
        <f t="shared" si="19"/>
        <v xml:space="preserve">  </v>
      </c>
      <c r="DP44" s="519"/>
      <c r="DQ44" s="28">
        <v>5.0378476849865006</v>
      </c>
      <c r="DR44" s="28"/>
      <c r="DS44" s="28">
        <v>0.69660149175604924</v>
      </c>
      <c r="DT44" s="28">
        <v>0.16801853997682506</v>
      </c>
      <c r="DU44" s="801" t="str">
        <f t="shared" si="20"/>
        <v xml:space="preserve">  </v>
      </c>
      <c r="DV44" s="335"/>
      <c r="DW44" s="31">
        <f t="shared" si="21"/>
        <v>1.3370801121774765</v>
      </c>
      <c r="DX44" s="550">
        <f t="shared" si="22"/>
        <v>1.4712622652789749</v>
      </c>
      <c r="DY44" s="67"/>
    </row>
    <row r="45" spans="1:129" ht="15" x14ac:dyDescent="0.25">
      <c r="A45" s="536" t="s">
        <v>2452</v>
      </c>
      <c r="B45" s="417" t="s">
        <v>1869</v>
      </c>
      <c r="C45" s="419" t="s">
        <v>584</v>
      </c>
      <c r="D45" s="419">
        <v>9</v>
      </c>
      <c r="E45" s="213">
        <v>1701620</v>
      </c>
      <c r="F45" s="421">
        <v>1</v>
      </c>
      <c r="G45" s="420">
        <v>11451800</v>
      </c>
      <c r="H45" s="420">
        <v>201701090940</v>
      </c>
      <c r="I45" s="420"/>
      <c r="J45" s="420"/>
      <c r="K45" s="663" t="s">
        <v>1655</v>
      </c>
      <c r="L45" s="163" t="s">
        <v>1656</v>
      </c>
      <c r="M45" s="419"/>
      <c r="N45" s="419"/>
      <c r="O45" s="419"/>
      <c r="P45" s="117">
        <v>42744</v>
      </c>
      <c r="Q45" s="112">
        <v>0.40277777777777773</v>
      </c>
      <c r="R45" s="419" t="s">
        <v>1710</v>
      </c>
      <c r="S45" s="250" t="s">
        <v>1710</v>
      </c>
      <c r="T45" s="28">
        <v>1.2525345406738231</v>
      </c>
      <c r="U45" s="28"/>
      <c r="V45" s="28"/>
      <c r="W45" s="28"/>
      <c r="X45" s="31" t="str">
        <f t="shared" si="23"/>
        <v xml:space="preserve">  </v>
      </c>
      <c r="Z45" s="417" t="s">
        <v>1710</v>
      </c>
      <c r="AA45" s="716">
        <v>4.2244667379540107E-2</v>
      </c>
      <c r="AC45" s="716">
        <v>3.0736361557255781E-3</v>
      </c>
      <c r="AD45" s="716">
        <v>7.602260472105148E-3</v>
      </c>
      <c r="AE45" s="31" t="str">
        <f t="shared" si="24"/>
        <v xml:space="preserve">  </v>
      </c>
      <c r="AF45" s="520"/>
      <c r="AG45" s="250">
        <v>129.19999999999999</v>
      </c>
      <c r="AH45" s="31">
        <v>195.8</v>
      </c>
      <c r="AI45" s="250">
        <v>66.600000000000023</v>
      </c>
      <c r="AJ45" s="31">
        <v>54</v>
      </c>
      <c r="AK45" s="31">
        <v>1233.3333333333337</v>
      </c>
      <c r="AL45" s="281" t="str">
        <f t="shared" si="25"/>
        <v xml:space="preserve">  </v>
      </c>
      <c r="AM45" s="250" t="s">
        <v>1710</v>
      </c>
      <c r="AN45" s="275">
        <v>128</v>
      </c>
      <c r="AO45" s="275">
        <v>189.70000000000002</v>
      </c>
      <c r="AP45" s="275">
        <v>61.700000000000017</v>
      </c>
      <c r="AQ45" s="275">
        <v>48</v>
      </c>
      <c r="AR45" s="275">
        <v>1285.416666666667</v>
      </c>
      <c r="AS45" s="281" t="str">
        <f t="shared" si="26"/>
        <v xml:space="preserve">  </v>
      </c>
      <c r="AT45" s="250" t="s">
        <v>1710</v>
      </c>
      <c r="AU45" s="33">
        <v>128.69999999999999</v>
      </c>
      <c r="AV45" s="266">
        <v>191.1</v>
      </c>
      <c r="AW45" s="33">
        <v>62.400000000000006</v>
      </c>
      <c r="AX45" s="33">
        <v>50</v>
      </c>
      <c r="AY45" s="33">
        <v>1248</v>
      </c>
      <c r="AZ45" s="281" t="str">
        <f t="shared" si="27"/>
        <v xml:space="preserve">  </v>
      </c>
      <c r="BA45" s="33">
        <v>1255.5833333333337</v>
      </c>
      <c r="BB45" s="33">
        <v>26.857003018041901</v>
      </c>
      <c r="BC45" s="33">
        <v>2.1390060145782352</v>
      </c>
      <c r="BD45" s="237">
        <v>3</v>
      </c>
      <c r="BE45" s="429" t="str">
        <f t="shared" si="28"/>
        <v xml:space="preserve">  </v>
      </c>
      <c r="BF45" s="498"/>
      <c r="BG45" s="662" t="s">
        <v>178</v>
      </c>
      <c r="BH45" s="662" t="s">
        <v>178</v>
      </c>
      <c r="BI45" s="662" t="s">
        <v>178</v>
      </c>
      <c r="BJ45" s="661" t="s">
        <v>2720</v>
      </c>
      <c r="BK45" s="661" t="s">
        <v>2720</v>
      </c>
      <c r="BL45" s="10"/>
      <c r="BM45" s="334"/>
      <c r="BN45" s="662" t="s">
        <v>178</v>
      </c>
      <c r="BO45" s="662" t="s">
        <v>178</v>
      </c>
      <c r="BP45" s="662" t="s">
        <v>178</v>
      </c>
      <c r="BQ45" s="661" t="s">
        <v>2720</v>
      </c>
      <c r="BR45" s="661" t="s">
        <v>2720</v>
      </c>
      <c r="BS45" s="10"/>
      <c r="BT45" s="334"/>
      <c r="BU45" s="852" t="s">
        <v>178</v>
      </c>
      <c r="BV45" s="67" t="s">
        <v>1710</v>
      </c>
      <c r="BW45" s="227">
        <v>8.626097628503187</v>
      </c>
      <c r="BX45" s="227"/>
      <c r="BY45" s="28">
        <v>0.13681230945258943</v>
      </c>
      <c r="BZ45" s="28">
        <v>0.40842180076919016</v>
      </c>
      <c r="CA45" s="31" t="str">
        <f t="shared" si="29"/>
        <v xml:space="preserve">  </v>
      </c>
      <c r="CC45" s="417" t="s">
        <v>1710</v>
      </c>
      <c r="CD45" s="716">
        <v>4.2244667379540107E-2</v>
      </c>
      <c r="CF45" s="716">
        <v>3.0736361557255781E-3</v>
      </c>
      <c r="CG45" s="716">
        <v>7.602260472105148E-3</v>
      </c>
      <c r="CH45" s="31" t="str">
        <f t="shared" si="30"/>
        <v xml:space="preserve">  </v>
      </c>
      <c r="CI45" s="520"/>
      <c r="CJ45" s="31">
        <f t="shared" si="31"/>
        <v>0.48973092119837813</v>
      </c>
      <c r="CK45" s="336"/>
      <c r="CL45" s="33">
        <v>257.54016166622847</v>
      </c>
      <c r="CM45" s="31"/>
      <c r="CN45" s="33">
        <v>0.97501855483106437</v>
      </c>
      <c r="CO45" s="33">
        <v>2.9672354016333822</v>
      </c>
      <c r="CP45" s="237"/>
      <c r="CQ45" s="498"/>
      <c r="CR45" s="49">
        <v>317.6328660550152</v>
      </c>
      <c r="CS45" s="457"/>
      <c r="CT45" s="275">
        <v>1.1214123725622085</v>
      </c>
      <c r="CU45" s="275">
        <v>3.412749916613437</v>
      </c>
      <c r="CW45" s="658"/>
      <c r="CX45" s="227">
        <v>0.97441909161010531</v>
      </c>
      <c r="CY45" s="227"/>
      <c r="CZ45" s="28"/>
      <c r="DA45" s="28"/>
      <c r="DB45" s="31" t="str">
        <f t="shared" si="32"/>
        <v xml:space="preserve">  </v>
      </c>
      <c r="DC45" s="337"/>
      <c r="DD45" s="28">
        <v>1.2525345406738231</v>
      </c>
      <c r="DE45" s="28"/>
      <c r="DF45" s="28"/>
      <c r="DG45" s="28"/>
      <c r="DH45" s="31" t="str">
        <f t="shared" si="33"/>
        <v xml:space="preserve">  </v>
      </c>
      <c r="DJ45" s="336">
        <f t="shared" si="18"/>
        <v>0.37835616989048504</v>
      </c>
      <c r="DK45" s="227">
        <v>3.7856480273024551</v>
      </c>
      <c r="DL45" s="227"/>
      <c r="DM45" s="227">
        <v>0.52528907980730521</v>
      </c>
      <c r="DN45" s="227">
        <v>0.12669841408536853</v>
      </c>
      <c r="DO45" s="675" t="str">
        <f t="shared" si="19"/>
        <v xml:space="preserve">  </v>
      </c>
      <c r="DP45" s="519"/>
      <c r="DQ45" s="28">
        <v>4.7244887380734637</v>
      </c>
      <c r="DR45" s="28"/>
      <c r="DS45" s="28">
        <v>0.69660149175604924</v>
      </c>
      <c r="DT45" s="28">
        <v>0.16801853997682506</v>
      </c>
      <c r="DU45" s="801" t="str">
        <f t="shared" si="20"/>
        <v xml:space="preserve">  </v>
      </c>
      <c r="DV45" s="335"/>
      <c r="DW45" s="31">
        <f t="shared" si="21"/>
        <v>1.4699253129337735</v>
      </c>
      <c r="DX45" s="550">
        <f t="shared" si="22"/>
        <v>1.487405505844337</v>
      </c>
      <c r="DY45" s="67"/>
    </row>
    <row r="46" spans="1:129" ht="15" x14ac:dyDescent="0.25">
      <c r="A46" s="536" t="s">
        <v>2462</v>
      </c>
      <c r="B46" s="417" t="s">
        <v>1879</v>
      </c>
      <c r="C46" s="419" t="s">
        <v>584</v>
      </c>
      <c r="D46" s="419">
        <v>9</v>
      </c>
      <c r="E46" s="213">
        <v>1701621</v>
      </c>
      <c r="F46" s="421">
        <v>1</v>
      </c>
      <c r="G46" s="420">
        <v>11451800</v>
      </c>
      <c r="H46" s="420">
        <v>201701101910</v>
      </c>
      <c r="I46" s="420"/>
      <c r="J46" s="420"/>
      <c r="K46" s="663" t="s">
        <v>1655</v>
      </c>
      <c r="L46" s="163" t="s">
        <v>1656</v>
      </c>
      <c r="M46" s="419"/>
      <c r="N46" s="419"/>
      <c r="O46" s="419"/>
      <c r="P46" s="117">
        <v>42745</v>
      </c>
      <c r="Q46" s="112">
        <v>0.79861111111111116</v>
      </c>
      <c r="R46" s="419" t="s">
        <v>1711</v>
      </c>
      <c r="S46" s="250" t="s">
        <v>1711</v>
      </c>
      <c r="T46" s="28">
        <v>3.0301117342433996</v>
      </c>
      <c r="U46" s="28"/>
      <c r="V46" s="28"/>
      <c r="W46" s="28"/>
      <c r="X46" s="31" t="str">
        <f t="shared" si="23"/>
        <v xml:space="preserve">  </v>
      </c>
      <c r="Z46" s="417" t="s">
        <v>1711</v>
      </c>
      <c r="AA46" s="716">
        <v>3.621704822551991E-2</v>
      </c>
      <c r="AC46" s="715">
        <v>3.0767736999067459E-3</v>
      </c>
      <c r="AD46" s="715">
        <v>7.610020801207062E-3</v>
      </c>
      <c r="AE46" s="31" t="str">
        <f t="shared" si="24"/>
        <v xml:space="preserve">  </v>
      </c>
      <c r="AF46" s="520"/>
      <c r="AG46" s="250">
        <v>127.4</v>
      </c>
      <c r="AH46" s="31">
        <v>268.89999999999998</v>
      </c>
      <c r="AI46" s="250">
        <v>141.49999999999997</v>
      </c>
      <c r="AJ46" s="31">
        <v>30</v>
      </c>
      <c r="AK46" s="31">
        <v>4716.6666666666661</v>
      </c>
      <c r="AL46" s="281" t="str">
        <f t="shared" si="25"/>
        <v xml:space="preserve">  </v>
      </c>
      <c r="AM46" s="250" t="s">
        <v>1711</v>
      </c>
      <c r="AN46" s="275">
        <v>128</v>
      </c>
      <c r="AO46" s="275">
        <v>265.90000000000003</v>
      </c>
      <c r="AP46" s="275">
        <v>137.90000000000003</v>
      </c>
      <c r="AQ46" s="275">
        <v>28</v>
      </c>
      <c r="AR46" s="275">
        <v>4925.0000000000009</v>
      </c>
      <c r="AS46" s="281" t="str">
        <f t="shared" si="26"/>
        <v xml:space="preserve">  </v>
      </c>
      <c r="AT46" s="250" t="s">
        <v>1711</v>
      </c>
      <c r="AU46" s="33">
        <v>128.6</v>
      </c>
      <c r="AV46" s="266">
        <v>285.5</v>
      </c>
      <c r="AW46" s="33">
        <v>156.9</v>
      </c>
      <c r="AX46" s="33">
        <v>32</v>
      </c>
      <c r="AY46" s="33">
        <v>4903.125</v>
      </c>
      <c r="AZ46" s="281" t="str">
        <f t="shared" si="27"/>
        <v xml:space="preserve">  </v>
      </c>
      <c r="BA46" s="33">
        <v>4848.2638888888896</v>
      </c>
      <c r="BB46" s="33">
        <v>114.4901767782016</v>
      </c>
      <c r="BC46" s="33">
        <v>2.3614675150126807</v>
      </c>
      <c r="BD46" s="237">
        <v>3</v>
      </c>
      <c r="BE46" s="429" t="str">
        <f t="shared" si="28"/>
        <v xml:space="preserve">  </v>
      </c>
      <c r="BF46" s="498"/>
      <c r="BG46" s="662" t="s">
        <v>178</v>
      </c>
      <c r="BH46" s="662" t="s">
        <v>178</v>
      </c>
      <c r="BI46" s="662" t="s">
        <v>178</v>
      </c>
      <c r="BJ46" s="661" t="s">
        <v>2720</v>
      </c>
      <c r="BK46" s="661" t="s">
        <v>2720</v>
      </c>
      <c r="BL46" s="10"/>
      <c r="BM46" s="334"/>
      <c r="BN46" s="662" t="s">
        <v>178</v>
      </c>
      <c r="BO46" s="662" t="s">
        <v>178</v>
      </c>
      <c r="BP46" s="662" t="s">
        <v>178</v>
      </c>
      <c r="BQ46" s="661" t="s">
        <v>2720</v>
      </c>
      <c r="BR46" s="661" t="s">
        <v>2720</v>
      </c>
      <c r="BS46" s="10"/>
      <c r="BT46" s="334"/>
      <c r="BU46" s="852" t="s">
        <v>178</v>
      </c>
      <c r="BV46" s="67" t="s">
        <v>1711</v>
      </c>
      <c r="BW46" s="227">
        <v>8.718990798455998</v>
      </c>
      <c r="BX46" s="227"/>
      <c r="BY46" s="28">
        <v>0.13681230945258943</v>
      </c>
      <c r="BZ46" s="28">
        <v>0.40842180076919016</v>
      </c>
      <c r="CA46" s="31" t="str">
        <f t="shared" si="29"/>
        <v xml:space="preserve">  </v>
      </c>
      <c r="CC46" s="417" t="s">
        <v>1711</v>
      </c>
      <c r="CD46" s="716">
        <v>3.621704822551991E-2</v>
      </c>
      <c r="CF46" s="715">
        <v>3.0767736999067459E-3</v>
      </c>
      <c r="CG46" s="715">
        <v>7.610020801207062E-3</v>
      </c>
      <c r="CH46" s="31" t="str">
        <f t="shared" si="30"/>
        <v xml:space="preserve">  </v>
      </c>
      <c r="CI46" s="520"/>
      <c r="CJ46" s="31">
        <f t="shared" si="31"/>
        <v>0.41538119563027187</v>
      </c>
      <c r="CK46" s="336"/>
      <c r="CL46" s="33">
        <v>276.67647344171337</v>
      </c>
      <c r="CM46" s="31"/>
      <c r="CN46" s="33">
        <v>0.97501855483106437</v>
      </c>
      <c r="CO46" s="33">
        <v>2.9672354016333822</v>
      </c>
      <c r="CP46" s="237"/>
      <c r="CQ46" s="498"/>
      <c r="CR46" s="31">
        <v>1304.9906997334144</v>
      </c>
      <c r="CS46" s="457"/>
      <c r="CT46" s="275">
        <v>1.1214123725622085</v>
      </c>
      <c r="CU46" s="275">
        <v>3.412749916613437</v>
      </c>
      <c r="CW46" s="658"/>
      <c r="CX46" s="28">
        <v>0.61525111355195927</v>
      </c>
      <c r="CY46" s="227"/>
      <c r="CZ46" s="28"/>
      <c r="DA46" s="28"/>
      <c r="DB46" s="31" t="str">
        <f t="shared" si="32"/>
        <v xml:space="preserve">  </v>
      </c>
      <c r="DC46" s="337"/>
      <c r="DD46" s="28">
        <v>3.0301117342433996</v>
      </c>
      <c r="DE46" s="28"/>
      <c r="DF46" s="28"/>
      <c r="DG46" s="28"/>
      <c r="DH46" s="31" t="str">
        <f t="shared" si="33"/>
        <v xml:space="preserve">  </v>
      </c>
      <c r="DJ46" s="336">
        <f t="shared" si="18"/>
        <v>0.22237203832279309</v>
      </c>
      <c r="DK46" s="227">
        <v>3.9021999566559353</v>
      </c>
      <c r="DL46" s="227"/>
      <c r="DM46" s="227">
        <v>0.52528907980730521</v>
      </c>
      <c r="DN46" s="227">
        <v>0.12669841408536853</v>
      </c>
      <c r="DO46" s="675" t="str">
        <f t="shared" si="19"/>
        <v xml:space="preserve">  </v>
      </c>
      <c r="DP46" s="519"/>
      <c r="DQ46" s="28">
        <v>19.132974162478636</v>
      </c>
      <c r="DR46" s="28"/>
      <c r="DS46" s="28">
        <v>0.69660149175604924</v>
      </c>
      <c r="DT46" s="28">
        <v>0.16801853997682506</v>
      </c>
      <c r="DU46" s="801" t="str">
        <f t="shared" si="20"/>
        <v xml:space="preserve">  </v>
      </c>
      <c r="DV46" s="335"/>
      <c r="DW46" s="31">
        <f t="shared" si="21"/>
        <v>1.4103837265650274</v>
      </c>
      <c r="DX46" s="550">
        <f t="shared" si="22"/>
        <v>1.4661387369570642</v>
      </c>
      <c r="DY46" s="67"/>
    </row>
    <row r="47" spans="1:129" ht="15" x14ac:dyDescent="0.25">
      <c r="A47" s="536" t="s">
        <v>2463</v>
      </c>
      <c r="B47" s="417" t="s">
        <v>1880</v>
      </c>
      <c r="C47" s="419" t="s">
        <v>584</v>
      </c>
      <c r="D47" s="419">
        <v>7</v>
      </c>
      <c r="E47" s="213">
        <v>1701622</v>
      </c>
      <c r="F47" s="421">
        <v>1</v>
      </c>
      <c r="G47" s="420">
        <v>11451800</v>
      </c>
      <c r="H47" s="420">
        <v>201701102120</v>
      </c>
      <c r="I47" s="420"/>
      <c r="J47" s="420"/>
      <c r="K47" s="663" t="s">
        <v>1655</v>
      </c>
      <c r="L47" s="163" t="s">
        <v>1656</v>
      </c>
      <c r="M47" s="419"/>
      <c r="N47" s="419"/>
      <c r="O47" s="419"/>
      <c r="P47" s="117">
        <v>42745</v>
      </c>
      <c r="Q47" s="112">
        <v>0.88888888888888884</v>
      </c>
      <c r="R47" s="419" t="s">
        <v>1712</v>
      </c>
      <c r="S47" s="250" t="s">
        <v>1712</v>
      </c>
      <c r="T47" s="28">
        <v>1.8856395975527738</v>
      </c>
      <c r="U47" s="28"/>
      <c r="V47" s="28"/>
      <c r="W47" s="28"/>
      <c r="X47" s="31" t="str">
        <f t="shared" si="23"/>
        <v xml:space="preserve">  </v>
      </c>
      <c r="Z47" s="417" t="s">
        <v>1712</v>
      </c>
      <c r="AA47" s="716">
        <v>3.3604822201243605E-2</v>
      </c>
      <c r="AC47" s="715">
        <v>3.0767736999067459E-3</v>
      </c>
      <c r="AD47" s="715">
        <v>7.610020801207062E-3</v>
      </c>
      <c r="AE47" s="31" t="str">
        <f t="shared" si="24"/>
        <v xml:space="preserve">  </v>
      </c>
      <c r="AF47" s="520"/>
      <c r="AG47" s="250">
        <v>128.19999999999999</v>
      </c>
      <c r="AH47" s="31">
        <v>312.09999999999997</v>
      </c>
      <c r="AI47" s="250">
        <v>183.89999999999998</v>
      </c>
      <c r="AJ47" s="31">
        <v>48</v>
      </c>
      <c r="AK47" s="31">
        <v>3831.2499999999995</v>
      </c>
      <c r="AL47" s="281" t="str">
        <f t="shared" si="25"/>
        <v xml:space="preserve">  </v>
      </c>
      <c r="AM47" s="250" t="s">
        <v>1712</v>
      </c>
      <c r="AN47" s="275">
        <v>127.1</v>
      </c>
      <c r="AO47" s="275">
        <v>287.39999999999998</v>
      </c>
      <c r="AP47" s="275">
        <v>160.29999999999998</v>
      </c>
      <c r="AQ47" s="275">
        <v>44</v>
      </c>
      <c r="AR47" s="275">
        <v>3643.181818181818</v>
      </c>
      <c r="AS47" s="281" t="str">
        <f t="shared" si="26"/>
        <v xml:space="preserve">  </v>
      </c>
      <c r="AT47" s="250" t="s">
        <v>1712</v>
      </c>
      <c r="AU47" s="33">
        <v>129.1</v>
      </c>
      <c r="AV47" s="266">
        <v>337.1</v>
      </c>
      <c r="AW47" s="33">
        <v>208.00000000000003</v>
      </c>
      <c r="AX47" s="33">
        <v>54</v>
      </c>
      <c r="AY47" s="33">
        <v>3851.8518518518526</v>
      </c>
      <c r="AZ47" s="281" t="str">
        <f t="shared" si="27"/>
        <v xml:space="preserve">  </v>
      </c>
      <c r="BA47" s="33">
        <v>3775.4278900112236</v>
      </c>
      <c r="BB47" s="33">
        <v>114.99076793665921</v>
      </c>
      <c r="BC47" s="33">
        <v>3.0457678251753704</v>
      </c>
      <c r="BD47" s="237">
        <v>3</v>
      </c>
      <c r="BE47" s="429" t="str">
        <f t="shared" si="28"/>
        <v xml:space="preserve">  </v>
      </c>
      <c r="BF47" s="498"/>
      <c r="BG47" s="662" t="s">
        <v>178</v>
      </c>
      <c r="BH47" s="662" t="s">
        <v>178</v>
      </c>
      <c r="BI47" s="662" t="s">
        <v>178</v>
      </c>
      <c r="BJ47" s="661" t="s">
        <v>2720</v>
      </c>
      <c r="BK47" s="661" t="s">
        <v>2720</v>
      </c>
      <c r="BL47" s="10"/>
      <c r="BM47" s="334"/>
      <c r="BN47" s="662" t="s">
        <v>178</v>
      </c>
      <c r="BO47" s="662" t="s">
        <v>178</v>
      </c>
      <c r="BP47" s="662" t="s">
        <v>178</v>
      </c>
      <c r="BQ47" s="661" t="s">
        <v>2720</v>
      </c>
      <c r="BR47" s="661" t="s">
        <v>2720</v>
      </c>
      <c r="BS47" s="10"/>
      <c r="BT47" s="334"/>
      <c r="BU47" s="852" t="s">
        <v>178</v>
      </c>
      <c r="BV47" s="67" t="s">
        <v>1712</v>
      </c>
      <c r="BW47" s="227">
        <v>9.6857592444675991</v>
      </c>
      <c r="BX47" s="227"/>
      <c r="BY47" s="28">
        <v>0.13681230945258943</v>
      </c>
      <c r="BZ47" s="28">
        <v>0.40842180076919016</v>
      </c>
      <c r="CA47" s="31" t="str">
        <f t="shared" si="29"/>
        <v xml:space="preserve">  </v>
      </c>
      <c r="CC47" s="417" t="s">
        <v>1712</v>
      </c>
      <c r="CD47" s="716">
        <v>3.3604822201243605E-2</v>
      </c>
      <c r="CF47" s="715">
        <v>3.0767736999067459E-3</v>
      </c>
      <c r="CG47" s="715">
        <v>7.610020801207062E-3</v>
      </c>
      <c r="CH47" s="31" t="str">
        <f t="shared" si="30"/>
        <v xml:space="preserve">  </v>
      </c>
      <c r="CI47" s="520"/>
      <c r="CJ47" s="31">
        <f t="shared" si="31"/>
        <v>0.34695083114355041</v>
      </c>
      <c r="CK47" s="336"/>
      <c r="CL47" s="33">
        <v>259.08517178557992</v>
      </c>
      <c r="CM47" s="31"/>
      <c r="CN47" s="33">
        <v>0.97501855483106437</v>
      </c>
      <c r="CO47" s="33">
        <v>2.9672354016333822</v>
      </c>
      <c r="CP47" s="237"/>
      <c r="CQ47" s="498"/>
      <c r="CR47" s="31">
        <v>992.62006440350285</v>
      </c>
      <c r="CS47" s="457"/>
      <c r="CT47" s="275">
        <v>1.1214123725622085</v>
      </c>
      <c r="CU47" s="275">
        <v>3.412749916613437</v>
      </c>
      <c r="CW47" s="658"/>
      <c r="CX47" s="28">
        <v>0.51758042602820986</v>
      </c>
      <c r="CY47" s="227"/>
      <c r="CZ47" s="28"/>
      <c r="DA47" s="28"/>
      <c r="DB47" s="31" t="str">
        <f t="shared" si="32"/>
        <v xml:space="preserve">  </v>
      </c>
      <c r="DC47" s="337"/>
      <c r="DD47" s="28">
        <v>1.8856395975527738</v>
      </c>
      <c r="DE47" s="28"/>
      <c r="DF47" s="28"/>
      <c r="DG47" s="28"/>
      <c r="DH47" s="31" t="str">
        <f t="shared" si="33"/>
        <v xml:space="preserve">  </v>
      </c>
      <c r="DJ47" s="336">
        <f t="shared" si="18"/>
        <v>0.19977230748526276</v>
      </c>
      <c r="DK47" s="227">
        <v>3.6852124673944306</v>
      </c>
      <c r="DL47" s="227"/>
      <c r="DM47" s="227">
        <v>0.52528907980730521</v>
      </c>
      <c r="DN47" s="227">
        <v>0.12669841408536853</v>
      </c>
      <c r="DO47" s="675" t="str">
        <f t="shared" si="19"/>
        <v xml:space="preserve">  </v>
      </c>
      <c r="DP47" s="519"/>
      <c r="DQ47" s="28">
        <v>14.194892467000772</v>
      </c>
      <c r="DR47" s="28"/>
      <c r="DS47" s="28">
        <v>0.69660149175604924</v>
      </c>
      <c r="DT47" s="28">
        <v>0.16801853997682506</v>
      </c>
      <c r="DU47" s="801" t="str">
        <f t="shared" si="20"/>
        <v xml:space="preserve">  </v>
      </c>
      <c r="DV47" s="335"/>
      <c r="DW47" s="31">
        <f t="shared" si="21"/>
        <v>1.4223942041902458</v>
      </c>
      <c r="DX47" s="550">
        <f t="shared" si="22"/>
        <v>1.4300428709882</v>
      </c>
      <c r="DY47" s="67"/>
    </row>
    <row r="48" spans="1:129" ht="30" x14ac:dyDescent="0.25">
      <c r="A48" s="536" t="s">
        <v>2464</v>
      </c>
      <c r="B48" s="417" t="s">
        <v>1881</v>
      </c>
      <c r="C48" s="419" t="s">
        <v>585</v>
      </c>
      <c r="D48" s="104">
        <v>7</v>
      </c>
      <c r="E48" s="213">
        <v>1700245</v>
      </c>
      <c r="F48" s="421">
        <v>4</v>
      </c>
      <c r="G48" s="420">
        <v>11451800</v>
      </c>
      <c r="H48" s="420">
        <v>201701102121</v>
      </c>
      <c r="I48" s="420"/>
      <c r="J48" s="420"/>
      <c r="K48" s="663" t="s">
        <v>1655</v>
      </c>
      <c r="L48" s="163" t="s">
        <v>1713</v>
      </c>
      <c r="M48" s="419"/>
      <c r="N48" s="419"/>
      <c r="O48" s="419" t="s">
        <v>40</v>
      </c>
      <c r="P48" s="117">
        <v>42745</v>
      </c>
      <c r="Q48" s="112">
        <v>0.88958333333333339</v>
      </c>
      <c r="R48" s="419" t="s">
        <v>1714</v>
      </c>
      <c r="S48" s="250" t="s">
        <v>1714</v>
      </c>
      <c r="T48" s="28">
        <v>2.832454395476518</v>
      </c>
      <c r="U48" s="801"/>
      <c r="V48" s="801"/>
      <c r="W48" s="801"/>
      <c r="X48" s="31" t="str">
        <f t="shared" si="23"/>
        <v xml:space="preserve">  </v>
      </c>
      <c r="Z48" s="417" t="s">
        <v>1714</v>
      </c>
      <c r="AA48" s="716">
        <v>4.0040466537021466E-2</v>
      </c>
      <c r="AC48" s="715">
        <v>3.0767736999067459E-3</v>
      </c>
      <c r="AD48" s="715">
        <v>7.610020801207062E-3</v>
      </c>
      <c r="AE48" s="31" t="str">
        <f t="shared" si="24"/>
        <v xml:space="preserve">  </v>
      </c>
      <c r="AF48" s="520"/>
      <c r="AG48" s="250">
        <v>128.9</v>
      </c>
      <c r="AH48" s="31">
        <v>213.4</v>
      </c>
      <c r="AI48" s="250">
        <v>84.5</v>
      </c>
      <c r="AJ48" s="31">
        <v>22</v>
      </c>
      <c r="AK48" s="31">
        <v>3840.909090909091</v>
      </c>
      <c r="AL48" s="281" t="str">
        <f t="shared" si="25"/>
        <v xml:space="preserve">  </v>
      </c>
      <c r="AM48" s="250" t="s">
        <v>1714</v>
      </c>
      <c r="AN48" s="275">
        <v>124.9</v>
      </c>
      <c r="AO48" s="275">
        <v>253.7</v>
      </c>
      <c r="AP48" s="275">
        <v>128.79999999999998</v>
      </c>
      <c r="AQ48" s="275">
        <v>32</v>
      </c>
      <c r="AR48" s="275">
        <v>4024.9999999999995</v>
      </c>
      <c r="AS48" s="281" t="str">
        <f t="shared" si="26"/>
        <v xml:space="preserve">  </v>
      </c>
      <c r="AT48" s="250" t="s">
        <v>1714</v>
      </c>
      <c r="AU48" s="33">
        <v>129</v>
      </c>
      <c r="AV48" s="266">
        <v>295.59999999999997</v>
      </c>
      <c r="AW48" s="33">
        <v>166.59999999999997</v>
      </c>
      <c r="AX48" s="33">
        <v>42</v>
      </c>
      <c r="AY48" s="33">
        <v>3966.6666666666656</v>
      </c>
      <c r="AZ48" s="281" t="str">
        <f t="shared" si="27"/>
        <v xml:space="preserve">  </v>
      </c>
      <c r="BA48" s="109">
        <v>3944.1919191919187</v>
      </c>
      <c r="BB48" s="109">
        <v>94.080823806020746</v>
      </c>
      <c r="BC48" s="109">
        <v>2.3853003538756785</v>
      </c>
      <c r="BD48" s="237">
        <v>3</v>
      </c>
      <c r="BE48" s="429" t="str">
        <f t="shared" si="28"/>
        <v xml:space="preserve">  </v>
      </c>
      <c r="BF48" s="500"/>
      <c r="BG48" s="662" t="s">
        <v>178</v>
      </c>
      <c r="BH48" s="662" t="s">
        <v>178</v>
      </c>
      <c r="BI48" s="662" t="s">
        <v>178</v>
      </c>
      <c r="BJ48" s="661" t="s">
        <v>2720</v>
      </c>
      <c r="BK48" s="661" t="s">
        <v>2720</v>
      </c>
      <c r="BL48" s="10"/>
      <c r="BM48" s="334"/>
      <c r="BN48" s="662" t="s">
        <v>178</v>
      </c>
      <c r="BO48" s="662" t="s">
        <v>178</v>
      </c>
      <c r="BP48" s="662" t="s">
        <v>178</v>
      </c>
      <c r="BQ48" s="661" t="s">
        <v>2720</v>
      </c>
      <c r="BR48" s="661" t="s">
        <v>2720</v>
      </c>
      <c r="BS48" s="10"/>
      <c r="BT48" s="334"/>
      <c r="BU48" s="852" t="s">
        <v>178</v>
      </c>
      <c r="BV48" s="67" t="s">
        <v>1714</v>
      </c>
      <c r="BW48" s="227">
        <v>11.586763008542707</v>
      </c>
      <c r="BX48" s="227"/>
      <c r="BY48" s="28">
        <v>0.13681230945258943</v>
      </c>
      <c r="BZ48" s="28">
        <v>0.40842180076919016</v>
      </c>
      <c r="CA48" s="31" t="str">
        <f t="shared" si="29"/>
        <v xml:space="preserve">  </v>
      </c>
      <c r="CC48" s="417" t="s">
        <v>1714</v>
      </c>
      <c r="CD48" s="716">
        <v>4.0040466537021466E-2</v>
      </c>
      <c r="CF48" s="715">
        <v>3.0767736999067459E-3</v>
      </c>
      <c r="CG48" s="715">
        <v>7.610020801207062E-3</v>
      </c>
      <c r="CH48" s="31" t="str">
        <f t="shared" si="30"/>
        <v xml:space="preserve">  </v>
      </c>
      <c r="CI48" s="520"/>
      <c r="CJ48" s="31">
        <f t="shared" si="31"/>
        <v>0.34557077336871711</v>
      </c>
      <c r="CK48" s="336"/>
      <c r="CL48" s="33">
        <v>270.83619933064898</v>
      </c>
      <c r="CM48" s="31"/>
      <c r="CN48" s="33">
        <v>0.97501855483106437</v>
      </c>
      <c r="CO48" s="33">
        <v>2.9672354016333822</v>
      </c>
      <c r="CP48" s="237"/>
      <c r="CQ48" s="498"/>
      <c r="CR48" s="31">
        <v>1040.2572201563564</v>
      </c>
      <c r="CS48" s="457"/>
      <c r="CT48" s="275">
        <v>1.1214123725622085</v>
      </c>
      <c r="CU48" s="275">
        <v>3.412749916613437</v>
      </c>
      <c r="CW48" s="658"/>
      <c r="CX48" s="28">
        <v>0.7037153777581413</v>
      </c>
      <c r="CY48" s="108"/>
      <c r="CZ48" s="801"/>
      <c r="DA48" s="801"/>
      <c r="DB48" s="31" t="str">
        <f t="shared" si="32"/>
        <v xml:space="preserve">  </v>
      </c>
      <c r="DC48" s="624"/>
      <c r="DD48" s="28">
        <v>2.832454395476518</v>
      </c>
      <c r="DE48" s="801"/>
      <c r="DF48" s="801"/>
      <c r="DG48" s="801"/>
      <c r="DH48" s="31" t="str">
        <f t="shared" si="33"/>
        <v xml:space="preserve">  </v>
      </c>
      <c r="DJ48" s="336">
        <f t="shared" si="18"/>
        <v>0.25983062068413315</v>
      </c>
      <c r="DK48" s="227">
        <v>4.184292522266599</v>
      </c>
      <c r="DL48" s="227"/>
      <c r="DM48" s="227">
        <v>0.52528907980730521</v>
      </c>
      <c r="DN48" s="227">
        <v>0.12669841408536853</v>
      </c>
      <c r="DO48" s="675" t="str">
        <f t="shared" si="19"/>
        <v xml:space="preserve">  </v>
      </c>
      <c r="DP48" s="519"/>
      <c r="DQ48" s="28">
        <v>16.597693671657506</v>
      </c>
      <c r="DR48" s="28"/>
      <c r="DS48" s="28">
        <v>0.69660149175604924</v>
      </c>
      <c r="DT48" s="28">
        <v>0.16801853997682506</v>
      </c>
      <c r="DU48" s="801" t="str">
        <f t="shared" si="20"/>
        <v xml:space="preserve">  </v>
      </c>
      <c r="DV48" s="335"/>
      <c r="DW48" s="31">
        <f t="shared" si="21"/>
        <v>1.5449531977659408</v>
      </c>
      <c r="DX48" s="550">
        <f t="shared" si="22"/>
        <v>1.5955374642016693</v>
      </c>
      <c r="DY48" s="50"/>
    </row>
    <row r="49" spans="1:129" ht="15" x14ac:dyDescent="0.25">
      <c r="A49" s="536" t="s">
        <v>2466</v>
      </c>
      <c r="B49" s="417" t="s">
        <v>1883</v>
      </c>
      <c r="C49" s="419" t="s">
        <v>584</v>
      </c>
      <c r="D49" s="419">
        <v>9</v>
      </c>
      <c r="E49" s="213">
        <v>1701623</v>
      </c>
      <c r="F49" s="421">
        <v>1</v>
      </c>
      <c r="G49" s="420">
        <v>11451800</v>
      </c>
      <c r="H49" s="420">
        <v>201701111220</v>
      </c>
      <c r="I49" s="420"/>
      <c r="J49" s="420"/>
      <c r="K49" s="663" t="s">
        <v>1655</v>
      </c>
      <c r="L49" s="163" t="s">
        <v>1656</v>
      </c>
      <c r="M49" s="419"/>
      <c r="N49" s="419"/>
      <c r="O49" s="419"/>
      <c r="P49" s="117">
        <v>42746</v>
      </c>
      <c r="Q49" s="112">
        <v>0.51388888888888895</v>
      </c>
      <c r="R49" s="419" t="s">
        <v>1715</v>
      </c>
      <c r="S49" s="250" t="s">
        <v>1715</v>
      </c>
      <c r="T49" s="28">
        <v>0.74093917519658414</v>
      </c>
      <c r="U49" s="28"/>
      <c r="V49" s="28"/>
      <c r="W49" s="28"/>
      <c r="X49" s="31" t="str">
        <f t="shared" si="23"/>
        <v xml:space="preserve">  </v>
      </c>
      <c r="Z49" s="417" t="s">
        <v>1715</v>
      </c>
      <c r="AA49" s="716">
        <v>3.5449185094821749E-2</v>
      </c>
      <c r="AC49" s="715">
        <v>3.0767736999067459E-3</v>
      </c>
      <c r="AD49" s="715">
        <v>7.610020801207062E-3</v>
      </c>
      <c r="AE49" s="31" t="str">
        <f t="shared" si="24"/>
        <v xml:space="preserve">  </v>
      </c>
      <c r="AF49" s="520"/>
      <c r="AG49" s="250">
        <v>128.80000000000001</v>
      </c>
      <c r="AH49" s="31">
        <v>210.60000000000002</v>
      </c>
      <c r="AI49" s="250">
        <v>81.800000000000011</v>
      </c>
      <c r="AJ49" s="31">
        <v>60</v>
      </c>
      <c r="AK49" s="31">
        <v>1363.3333333333335</v>
      </c>
      <c r="AL49" s="281" t="str">
        <f t="shared" si="25"/>
        <v xml:space="preserve">  </v>
      </c>
      <c r="AM49" s="250" t="s">
        <v>1715</v>
      </c>
      <c r="AN49" s="275">
        <v>126.6</v>
      </c>
      <c r="AO49" s="275">
        <v>232.6</v>
      </c>
      <c r="AP49" s="275">
        <v>106</v>
      </c>
      <c r="AQ49" s="275">
        <v>80</v>
      </c>
      <c r="AR49" s="275">
        <v>1325</v>
      </c>
      <c r="AS49" s="281" t="str">
        <f t="shared" si="26"/>
        <v xml:space="preserve">  </v>
      </c>
      <c r="AT49" s="250" t="s">
        <v>1715</v>
      </c>
      <c r="AU49" s="33">
        <v>129.80000000000001</v>
      </c>
      <c r="AV49" s="266">
        <v>199</v>
      </c>
      <c r="AW49" s="33">
        <v>69.199999999999989</v>
      </c>
      <c r="AX49" s="33">
        <v>48</v>
      </c>
      <c r="AY49" s="33">
        <v>1441.6666666666663</v>
      </c>
      <c r="AZ49" s="281" t="str">
        <f t="shared" si="27"/>
        <v xml:space="preserve">  </v>
      </c>
      <c r="BA49" s="33">
        <v>1376.6666666666667</v>
      </c>
      <c r="BB49" s="33">
        <v>59.465209249704017</v>
      </c>
      <c r="BC49" s="33">
        <v>4.3195067251600978</v>
      </c>
      <c r="BD49" s="237">
        <v>3</v>
      </c>
      <c r="BE49" s="429" t="str">
        <f t="shared" si="28"/>
        <v xml:space="preserve">  </v>
      </c>
      <c r="BF49" s="498"/>
      <c r="BG49" s="662" t="s">
        <v>178</v>
      </c>
      <c r="BH49" s="662" t="s">
        <v>178</v>
      </c>
      <c r="BI49" s="662" t="s">
        <v>178</v>
      </c>
      <c r="BJ49" s="661" t="s">
        <v>2720</v>
      </c>
      <c r="BK49" s="661" t="s">
        <v>2720</v>
      </c>
      <c r="BL49" s="10"/>
      <c r="BM49" s="334"/>
      <c r="BN49" s="662" t="s">
        <v>178</v>
      </c>
      <c r="BO49" s="662" t="s">
        <v>178</v>
      </c>
      <c r="BP49" s="662" t="s">
        <v>178</v>
      </c>
      <c r="BQ49" s="661" t="s">
        <v>2720</v>
      </c>
      <c r="BR49" s="661" t="s">
        <v>2720</v>
      </c>
      <c r="BS49" s="10"/>
      <c r="BT49" s="334"/>
      <c r="BU49" s="852" t="s">
        <v>178</v>
      </c>
      <c r="BV49" s="67" t="s">
        <v>1715</v>
      </c>
      <c r="BW49" s="227">
        <v>6.4936647744099734</v>
      </c>
      <c r="BX49" s="227"/>
      <c r="BY49" s="28">
        <v>0.13681230945258943</v>
      </c>
      <c r="BZ49" s="28">
        <v>0.40842180076919016</v>
      </c>
      <c r="CA49" s="31" t="str">
        <f t="shared" si="29"/>
        <v xml:space="preserve">  </v>
      </c>
      <c r="CC49" s="417" t="s">
        <v>1715</v>
      </c>
      <c r="CD49" s="716">
        <v>3.5449185094821749E-2</v>
      </c>
      <c r="CF49" s="715">
        <v>3.0767736999067459E-3</v>
      </c>
      <c r="CG49" s="715">
        <v>7.610020801207062E-3</v>
      </c>
      <c r="CH49" s="31" t="str">
        <f t="shared" si="30"/>
        <v xml:space="preserve">  </v>
      </c>
      <c r="CI49" s="520"/>
      <c r="CJ49" s="31">
        <f t="shared" si="31"/>
        <v>0.54590414390528386</v>
      </c>
      <c r="CK49" s="336"/>
      <c r="CL49" s="33">
        <v>158.18051140361177</v>
      </c>
      <c r="CM49" s="31"/>
      <c r="CN49" s="33">
        <v>0.97501855483106437</v>
      </c>
      <c r="CO49" s="33">
        <v>2.9672354016333822</v>
      </c>
      <c r="CP49" s="237"/>
      <c r="CQ49" s="498"/>
      <c r="CR49" s="31">
        <v>215.65276388025742</v>
      </c>
      <c r="CS49" s="457"/>
      <c r="CT49" s="275">
        <v>1.1214123725622085</v>
      </c>
      <c r="CU49" s="275">
        <v>3.412749916613437</v>
      </c>
      <c r="CW49" s="658"/>
      <c r="CX49" s="28">
        <v>0.55919937750685589</v>
      </c>
      <c r="CY49" s="227"/>
      <c r="CZ49" s="28"/>
      <c r="DA49" s="28"/>
      <c r="DB49" s="31" t="str">
        <f t="shared" si="32"/>
        <v xml:space="preserve">  </v>
      </c>
      <c r="DC49" s="337"/>
      <c r="DD49" s="28">
        <v>0.74093917519658414</v>
      </c>
      <c r="DE49" s="28"/>
      <c r="DF49" s="28"/>
      <c r="DG49" s="28"/>
      <c r="DH49" s="31" t="str">
        <f t="shared" si="33"/>
        <v xml:space="preserve">  </v>
      </c>
      <c r="DJ49" s="336">
        <f t="shared" si="18"/>
        <v>0.35351976836135551</v>
      </c>
      <c r="DK49" s="227">
        <v>2.6333855476462338</v>
      </c>
      <c r="DL49" s="227"/>
      <c r="DM49" s="227">
        <v>0.52528907980730521</v>
      </c>
      <c r="DN49" s="227">
        <v>0.12669841408536853</v>
      </c>
      <c r="DO49" s="675" t="str">
        <f t="shared" si="19"/>
        <v xml:space="preserve">  </v>
      </c>
      <c r="DP49" s="519"/>
      <c r="DQ49" s="28">
        <v>3.7964641645233197</v>
      </c>
      <c r="DR49" s="28"/>
      <c r="DS49" s="28">
        <v>0.69660149175604924</v>
      </c>
      <c r="DT49" s="28">
        <v>0.16801853997682506</v>
      </c>
      <c r="DU49" s="801" t="str">
        <f t="shared" si="20"/>
        <v xml:space="preserve">  </v>
      </c>
      <c r="DV49" s="335"/>
      <c r="DW49" s="31">
        <f t="shared" si="21"/>
        <v>1.6647977201988646</v>
      </c>
      <c r="DX49" s="550">
        <f t="shared" si="22"/>
        <v>1.7604523569340065</v>
      </c>
      <c r="DY49" s="67"/>
    </row>
    <row r="50" spans="1:129" ht="15" x14ac:dyDescent="0.25">
      <c r="A50" s="536" t="s">
        <v>2472</v>
      </c>
      <c r="B50" s="417" t="s">
        <v>1889</v>
      </c>
      <c r="C50" s="419" t="s">
        <v>584</v>
      </c>
      <c r="D50" s="419">
        <v>9</v>
      </c>
      <c r="E50" s="213">
        <v>1701624</v>
      </c>
      <c r="F50" s="421">
        <v>1</v>
      </c>
      <c r="G50" s="420">
        <v>11451800</v>
      </c>
      <c r="H50" s="420">
        <v>201701141300</v>
      </c>
      <c r="I50" s="420"/>
      <c r="J50" s="420"/>
      <c r="K50" s="663" t="s">
        <v>1655</v>
      </c>
      <c r="L50" s="163" t="s">
        <v>1656</v>
      </c>
      <c r="M50" s="419"/>
      <c r="N50" s="419"/>
      <c r="O50" s="419"/>
      <c r="P50" s="117">
        <v>42749</v>
      </c>
      <c r="Q50" s="112">
        <v>0.54166666666666663</v>
      </c>
      <c r="R50" s="419" t="s">
        <v>1716</v>
      </c>
      <c r="S50" s="250" t="s">
        <v>1716</v>
      </c>
      <c r="T50" s="28">
        <v>0.37794740651514092</v>
      </c>
      <c r="U50" s="28"/>
      <c r="V50" s="28"/>
      <c r="W50" s="28"/>
      <c r="X50" s="31" t="str">
        <f t="shared" si="23"/>
        <v xml:space="preserve">  </v>
      </c>
      <c r="Z50" s="417" t="s">
        <v>1716</v>
      </c>
      <c r="AA50" s="716">
        <v>1.9410610976239542E-2</v>
      </c>
      <c r="AB50" s="716">
        <v>1.6345941919165326E-3</v>
      </c>
      <c r="AC50" s="715">
        <v>3.0767736999067459E-3</v>
      </c>
      <c r="AD50" s="715">
        <v>7.610020801207062E-3</v>
      </c>
      <c r="AE50" s="31" t="str">
        <f t="shared" si="24"/>
        <v xml:space="preserve">  </v>
      </c>
      <c r="AF50" s="520"/>
      <c r="AG50" s="250">
        <v>125.5</v>
      </c>
      <c r="AH50" s="31">
        <v>183</v>
      </c>
      <c r="AI50" s="250">
        <v>57.5</v>
      </c>
      <c r="AJ50" s="31">
        <v>108</v>
      </c>
      <c r="AK50" s="31">
        <v>532.40740740740739</v>
      </c>
      <c r="AL50" s="281" t="str">
        <f t="shared" si="25"/>
        <v xml:space="preserve">  </v>
      </c>
      <c r="AM50" s="250" t="s">
        <v>1716</v>
      </c>
      <c r="AN50" s="275">
        <v>127.6</v>
      </c>
      <c r="AO50" s="275">
        <v>197.1</v>
      </c>
      <c r="AP50" s="275">
        <v>69.5</v>
      </c>
      <c r="AQ50" s="275">
        <v>130</v>
      </c>
      <c r="AR50" s="275">
        <v>534.61538461538464</v>
      </c>
      <c r="AS50" s="281" t="str">
        <f t="shared" si="26"/>
        <v xml:space="preserve">  </v>
      </c>
      <c r="AT50" s="250" t="s">
        <v>1716</v>
      </c>
      <c r="AU50" s="33">
        <v>128.19999999999999</v>
      </c>
      <c r="AV50" s="266">
        <v>187.5</v>
      </c>
      <c r="AW50" s="33">
        <v>59.300000000000011</v>
      </c>
      <c r="AX50" s="33">
        <v>108</v>
      </c>
      <c r="AY50" s="33">
        <v>549.07407407407413</v>
      </c>
      <c r="AZ50" s="281" t="str">
        <f t="shared" si="27"/>
        <v xml:space="preserve">  </v>
      </c>
      <c r="BA50" s="33">
        <v>538.69895536562206</v>
      </c>
      <c r="BB50" s="33">
        <v>9.0526850712145617</v>
      </c>
      <c r="BC50" s="33">
        <v>1.6804719929464844</v>
      </c>
      <c r="BD50" s="237">
        <v>3</v>
      </c>
      <c r="BE50" s="429" t="str">
        <f t="shared" si="28"/>
        <v xml:space="preserve">  </v>
      </c>
      <c r="BF50" s="498"/>
      <c r="BG50" s="662" t="s">
        <v>178</v>
      </c>
      <c r="BH50" s="662" t="s">
        <v>178</v>
      </c>
      <c r="BI50" s="662" t="s">
        <v>178</v>
      </c>
      <c r="BJ50" s="661" t="s">
        <v>2720</v>
      </c>
      <c r="BK50" s="661" t="s">
        <v>2720</v>
      </c>
      <c r="BL50" s="10"/>
      <c r="BM50" s="334"/>
      <c r="BN50" s="662" t="s">
        <v>178</v>
      </c>
      <c r="BO50" s="662" t="s">
        <v>178</v>
      </c>
      <c r="BP50" s="662" t="s">
        <v>178</v>
      </c>
      <c r="BQ50" s="661" t="s">
        <v>2720</v>
      </c>
      <c r="BR50" s="661" t="s">
        <v>2720</v>
      </c>
      <c r="BS50" s="10"/>
      <c r="BT50" s="334"/>
      <c r="BU50" s="852" t="s">
        <v>178</v>
      </c>
      <c r="BV50" s="67" t="s">
        <v>1716</v>
      </c>
      <c r="BW50" s="227">
        <v>1.560678906951309</v>
      </c>
      <c r="BX50" s="227"/>
      <c r="BY50" s="28">
        <v>0.13681230945258943</v>
      </c>
      <c r="BZ50" s="28">
        <v>0.40842180076919016</v>
      </c>
      <c r="CA50" s="31" t="str">
        <f t="shared" si="29"/>
        <v xml:space="preserve">  </v>
      </c>
      <c r="CC50" s="417" t="s">
        <v>1716</v>
      </c>
      <c r="CD50" s="716">
        <v>1.9410610976239542E-2</v>
      </c>
      <c r="CE50" s="716">
        <v>1.6345941919165326E-3</v>
      </c>
      <c r="CF50" s="715">
        <v>3.0767736999067459E-3</v>
      </c>
      <c r="CG50" s="715">
        <v>7.610020801207062E-3</v>
      </c>
      <c r="CH50" s="31" t="str">
        <f t="shared" si="30"/>
        <v xml:space="preserve">  </v>
      </c>
      <c r="CI50" s="520"/>
      <c r="CJ50" s="31">
        <f t="shared" si="31"/>
        <v>1.2437286676832833</v>
      </c>
      <c r="CK50" s="336"/>
      <c r="CL50" s="33">
        <v>139.68775021178095</v>
      </c>
      <c r="CM50" s="31"/>
      <c r="CN50" s="33">
        <v>0.97501855483106437</v>
      </c>
      <c r="CO50" s="33">
        <v>2.9672354016333822</v>
      </c>
      <c r="CP50" s="237"/>
      <c r="CQ50" s="498"/>
      <c r="CR50" s="49">
        <v>74.370792936827812</v>
      </c>
      <c r="CS50" s="457"/>
      <c r="CT50" s="275">
        <v>1.1214123725622085</v>
      </c>
      <c r="CU50" s="275">
        <v>3.412749916613437</v>
      </c>
      <c r="CW50" s="658"/>
      <c r="CX50" s="28">
        <v>0.70695198340961596</v>
      </c>
      <c r="CY50" s="227"/>
      <c r="CZ50" s="28"/>
      <c r="DA50" s="28"/>
      <c r="DB50" s="31" t="str">
        <f t="shared" si="32"/>
        <v xml:space="preserve">  </v>
      </c>
      <c r="DC50" s="337"/>
      <c r="DD50" s="28">
        <v>0.37794740651514092</v>
      </c>
      <c r="DE50" s="28"/>
      <c r="DF50" s="28"/>
      <c r="DG50" s="28"/>
      <c r="DH50" s="31" t="str">
        <f t="shared" si="33"/>
        <v xml:space="preserve">  </v>
      </c>
      <c r="DJ50" s="336">
        <f t="shared" si="18"/>
        <v>0.50609447309288347</v>
      </c>
      <c r="DK50" s="227">
        <v>1.737478033474338</v>
      </c>
      <c r="DL50" s="227"/>
      <c r="DM50" s="227">
        <v>0.52528907980730521</v>
      </c>
      <c r="DN50" s="227">
        <v>0.12669841408536853</v>
      </c>
      <c r="DO50" s="675" t="str">
        <f t="shared" si="19"/>
        <v xml:space="preserve">  </v>
      </c>
      <c r="DP50" s="519"/>
      <c r="DQ50" s="28">
        <v>0.95400414245396548</v>
      </c>
      <c r="DR50" s="28"/>
      <c r="DS50" s="28">
        <v>0.69660149175604924</v>
      </c>
      <c r="DT50" s="28">
        <v>0.16801853997682506</v>
      </c>
      <c r="DU50" s="801" t="str">
        <f t="shared" si="20"/>
        <v xml:space="preserve">  </v>
      </c>
      <c r="DV50" s="335"/>
      <c r="DW50" s="31">
        <f t="shared" si="21"/>
        <v>1.243829921263778</v>
      </c>
      <c r="DX50" s="550">
        <f t="shared" si="22"/>
        <v>1.2827672057555142</v>
      </c>
      <c r="DY50" s="67"/>
    </row>
    <row r="51" spans="1:129" ht="15" x14ac:dyDescent="0.25">
      <c r="A51" s="536" t="s">
        <v>2517</v>
      </c>
      <c r="B51" s="417" t="s">
        <v>1934</v>
      </c>
      <c r="C51" s="419" t="s">
        <v>584</v>
      </c>
      <c r="D51" s="419">
        <v>9</v>
      </c>
      <c r="E51" s="213">
        <v>1702002</v>
      </c>
      <c r="F51" s="421">
        <v>1</v>
      </c>
      <c r="G51" s="420">
        <v>11451800</v>
      </c>
      <c r="H51" s="420">
        <v>201701182220</v>
      </c>
      <c r="I51" s="420"/>
      <c r="J51" s="420"/>
      <c r="K51" s="663" t="s">
        <v>1655</v>
      </c>
      <c r="L51" s="163" t="s">
        <v>1656</v>
      </c>
      <c r="M51" s="419"/>
      <c r="N51" s="419"/>
      <c r="O51" s="419"/>
      <c r="P51" s="117">
        <v>42753</v>
      </c>
      <c r="Q51" s="112">
        <v>0.93055555555555547</v>
      </c>
      <c r="R51" s="419" t="s">
        <v>1717</v>
      </c>
      <c r="S51" s="250" t="s">
        <v>1717</v>
      </c>
      <c r="T51" s="28">
        <v>1.1856109185916264</v>
      </c>
      <c r="U51" s="28"/>
      <c r="X51" s="31" t="str">
        <f t="shared" si="23"/>
        <v xml:space="preserve">  </v>
      </c>
      <c r="Z51" s="417" t="s">
        <v>1717</v>
      </c>
      <c r="AA51" s="716">
        <v>2.1166986756455588E-2</v>
      </c>
      <c r="AC51" s="715">
        <v>2.9967397040197032E-3</v>
      </c>
      <c r="AD51" s="715">
        <v>7.8281429121312401E-3</v>
      </c>
      <c r="AE51" s="31" t="str">
        <f t="shared" si="24"/>
        <v xml:space="preserve">  </v>
      </c>
      <c r="AF51" s="520"/>
      <c r="AG51" s="250">
        <v>127.9</v>
      </c>
      <c r="AH51" s="31">
        <v>287.10000000000002</v>
      </c>
      <c r="AI51" s="250">
        <v>159.20000000000002</v>
      </c>
      <c r="AJ51" s="31">
        <v>58</v>
      </c>
      <c r="AK51" s="31">
        <v>2744.8275862068967</v>
      </c>
      <c r="AL51" s="281" t="str">
        <f t="shared" si="25"/>
        <v xml:space="preserve">  </v>
      </c>
      <c r="AM51" s="250" t="s">
        <v>1717</v>
      </c>
      <c r="AN51" s="275">
        <v>129.4</v>
      </c>
      <c r="AO51" s="275">
        <v>280.3</v>
      </c>
      <c r="AP51" s="275">
        <v>150.9</v>
      </c>
      <c r="AQ51" s="275">
        <v>58</v>
      </c>
      <c r="AR51" s="275">
        <v>2601.7241379310344</v>
      </c>
      <c r="AS51" s="281" t="str">
        <f t="shared" si="26"/>
        <v xml:space="preserve">  </v>
      </c>
      <c r="AT51" s="250" t="s">
        <v>1717</v>
      </c>
      <c r="AU51" s="33">
        <v>127.9</v>
      </c>
      <c r="AV51" s="266">
        <v>282.10000000000002</v>
      </c>
      <c r="AW51" s="33">
        <v>154.20000000000002</v>
      </c>
      <c r="AX51" s="33">
        <v>64</v>
      </c>
      <c r="AY51" s="33">
        <v>2409.375</v>
      </c>
      <c r="AZ51" s="281" t="str">
        <f t="shared" si="27"/>
        <v xml:space="preserve">  </v>
      </c>
      <c r="BA51" s="33">
        <v>2585.3089080459772</v>
      </c>
      <c r="BB51" s="33">
        <v>168.32766922689311</v>
      </c>
      <c r="BC51" s="33">
        <v>6.5109306165706204</v>
      </c>
      <c r="BD51" s="237">
        <v>3</v>
      </c>
      <c r="BE51" s="429" t="str">
        <f t="shared" si="28"/>
        <v xml:space="preserve">  </v>
      </c>
      <c r="BF51" s="498"/>
      <c r="BG51" s="662" t="s">
        <v>178</v>
      </c>
      <c r="BH51" s="662" t="s">
        <v>178</v>
      </c>
      <c r="BI51" s="662" t="s">
        <v>178</v>
      </c>
      <c r="BJ51" s="661" t="s">
        <v>2720</v>
      </c>
      <c r="BK51" s="661" t="s">
        <v>2720</v>
      </c>
      <c r="BL51" s="10"/>
      <c r="BM51" s="334"/>
      <c r="BN51" s="662" t="s">
        <v>178</v>
      </c>
      <c r="BO51" s="662" t="s">
        <v>178</v>
      </c>
      <c r="BP51" s="662" t="s">
        <v>178</v>
      </c>
      <c r="BQ51" s="661" t="s">
        <v>2720</v>
      </c>
      <c r="BR51" s="661" t="s">
        <v>2720</v>
      </c>
      <c r="BS51" s="10"/>
      <c r="BT51" s="334"/>
      <c r="BU51" s="852" t="s">
        <v>178</v>
      </c>
      <c r="BV51" s="67" t="s">
        <v>1717</v>
      </c>
      <c r="BW51" s="227">
        <v>3.0190612479570089</v>
      </c>
      <c r="BX51" s="227"/>
      <c r="BY51" s="227">
        <v>0.13681230945258943</v>
      </c>
      <c r="BZ51" s="227">
        <v>0.43410904383581222</v>
      </c>
      <c r="CA51" s="31" t="str">
        <f t="shared" si="29"/>
        <v xml:space="preserve">  </v>
      </c>
      <c r="CC51" s="417" t="s">
        <v>1717</v>
      </c>
      <c r="CD51" s="716">
        <v>2.1166986756455588E-2</v>
      </c>
      <c r="CF51" s="715">
        <v>2.9967397040197032E-3</v>
      </c>
      <c r="CG51" s="715">
        <v>7.8281429121312401E-3</v>
      </c>
      <c r="CH51" s="31" t="str">
        <f t="shared" si="30"/>
        <v xml:space="preserve">  </v>
      </c>
      <c r="CI51" s="520"/>
      <c r="CJ51" s="31">
        <f t="shared" si="31"/>
        <v>0.70111153825644423</v>
      </c>
      <c r="CK51" s="336"/>
      <c r="CL51" s="33">
        <v>155.27435683827318</v>
      </c>
      <c r="CM51" s="31"/>
      <c r="CN51" s="31">
        <v>0.33428413469677903</v>
      </c>
      <c r="CO51" s="33">
        <v>2.6365548319720391</v>
      </c>
      <c r="CP51" s="31"/>
      <c r="CQ51" s="336"/>
      <c r="CR51" s="457">
        <v>426.2013380802257</v>
      </c>
      <c r="CS51" s="457"/>
      <c r="CT51" s="457">
        <v>0.23374432182565055</v>
      </c>
      <c r="CU51" s="457">
        <v>1.8435805268307415</v>
      </c>
      <c r="CW51" s="658"/>
      <c r="CX51" s="28">
        <v>0.45570200979664904</v>
      </c>
      <c r="CY51" s="227"/>
      <c r="CZ51" s="227"/>
      <c r="DA51" s="227"/>
      <c r="DB51" s="31" t="str">
        <f t="shared" si="32"/>
        <v xml:space="preserve">  </v>
      </c>
      <c r="DC51" s="546"/>
      <c r="DD51" s="28">
        <v>1.1856109185916264</v>
      </c>
      <c r="DE51" s="28"/>
      <c r="DH51" s="31" t="str">
        <f t="shared" si="33"/>
        <v xml:space="preserve">  </v>
      </c>
      <c r="DJ51" s="336">
        <f t="shared" si="18"/>
        <v>0.29348182087225638</v>
      </c>
      <c r="DK51" s="227">
        <v>2.4543821178516705</v>
      </c>
      <c r="DL51" s="227"/>
      <c r="DM51" s="227">
        <v>0.57225424489403509</v>
      </c>
      <c r="DN51" s="227">
        <v>0.13682092555331993</v>
      </c>
      <c r="DO51" s="675" t="str">
        <f t="shared" si="19"/>
        <v xml:space="preserve">  </v>
      </c>
      <c r="DP51" s="519"/>
      <c r="DQ51" s="28">
        <v>5.9135269151988687</v>
      </c>
      <c r="DR51" s="28"/>
      <c r="DS51" s="28">
        <v>0.39731508051541631</v>
      </c>
      <c r="DT51" s="28">
        <v>9.4994519546949222E-2</v>
      </c>
      <c r="DU51" s="801" t="str">
        <f t="shared" si="20"/>
        <v xml:space="preserve">  </v>
      </c>
      <c r="DV51" s="335"/>
      <c r="DW51" s="31">
        <f t="shared" si="21"/>
        <v>1.5806744705489557</v>
      </c>
      <c r="DX51" s="550">
        <f t="shared" si="22"/>
        <v>1.3874960932397966</v>
      </c>
      <c r="DY51" s="67"/>
    </row>
    <row r="52" spans="1:129" ht="15" x14ac:dyDescent="0.25">
      <c r="A52" s="536" t="s">
        <v>2518</v>
      </c>
      <c r="B52" s="417" t="s">
        <v>1935</v>
      </c>
      <c r="C52" s="419" t="s">
        <v>584</v>
      </c>
      <c r="D52" s="419">
        <v>9</v>
      </c>
      <c r="E52" s="213">
        <v>1701626</v>
      </c>
      <c r="F52" s="421">
        <v>1</v>
      </c>
      <c r="G52" s="420">
        <v>11451800</v>
      </c>
      <c r="H52" s="62">
        <v>201701190330</v>
      </c>
      <c r="I52" s="62"/>
      <c r="J52" s="420"/>
      <c r="K52" s="663" t="s">
        <v>1655</v>
      </c>
      <c r="L52" s="163" t="s">
        <v>1656</v>
      </c>
      <c r="M52" s="419"/>
      <c r="N52" s="419"/>
      <c r="O52" s="419"/>
      <c r="P52" s="117">
        <v>42754</v>
      </c>
      <c r="Q52" s="202">
        <v>0.14583333333333334</v>
      </c>
      <c r="R52" s="419" t="s">
        <v>1718</v>
      </c>
      <c r="S52" s="250" t="s">
        <v>1718</v>
      </c>
      <c r="T52" s="28">
        <v>1.7715678859824513</v>
      </c>
      <c r="U52" s="28"/>
      <c r="X52" s="31" t="str">
        <f t="shared" si="23"/>
        <v xml:space="preserve">  </v>
      </c>
      <c r="Z52" s="417" t="s">
        <v>1718</v>
      </c>
      <c r="AA52" s="716">
        <v>3.7552248767688326E-2</v>
      </c>
      <c r="AC52" s="715">
        <v>3.0888109207983035E-3</v>
      </c>
      <c r="AD52" s="715">
        <v>7.6404045802335131E-3</v>
      </c>
      <c r="AE52" s="31" t="str">
        <f t="shared" si="24"/>
        <v xml:space="preserve">  </v>
      </c>
      <c r="AF52" s="520"/>
      <c r="AG52" s="250">
        <v>128</v>
      </c>
      <c r="AH52" s="31">
        <v>241.60000000000002</v>
      </c>
      <c r="AI52" s="250">
        <v>113.60000000000002</v>
      </c>
      <c r="AJ52" s="31">
        <v>52</v>
      </c>
      <c r="AK52" s="31">
        <v>2184.6153846153852</v>
      </c>
      <c r="AL52" s="281" t="str">
        <f t="shared" si="25"/>
        <v xml:space="preserve">  </v>
      </c>
      <c r="AM52" s="250" t="s">
        <v>1718</v>
      </c>
      <c r="AN52" s="275">
        <v>130.5</v>
      </c>
      <c r="AO52" s="275">
        <v>235</v>
      </c>
      <c r="AP52" s="275">
        <v>104.5</v>
      </c>
      <c r="AQ52" s="275">
        <v>48</v>
      </c>
      <c r="AR52" s="275">
        <v>2177.0833333333335</v>
      </c>
      <c r="AS52" s="281" t="str">
        <f t="shared" si="26"/>
        <v xml:space="preserve">  </v>
      </c>
      <c r="AT52" s="250" t="s">
        <v>1718</v>
      </c>
      <c r="AU52" s="33">
        <v>123</v>
      </c>
      <c r="AV52" s="266">
        <v>253.5</v>
      </c>
      <c r="AW52" s="33">
        <v>130.5</v>
      </c>
      <c r="AX52" s="33">
        <v>56</v>
      </c>
      <c r="AY52" s="33">
        <v>2330.3571428571427</v>
      </c>
      <c r="AZ52" s="281" t="str">
        <f t="shared" si="27"/>
        <v xml:space="preserve">  </v>
      </c>
      <c r="BA52" s="33">
        <v>2230.6852869352874</v>
      </c>
      <c r="BB52" s="33">
        <v>86.400475093075798</v>
      </c>
      <c r="BC52" s="33">
        <v>3.8732704966992633</v>
      </c>
      <c r="BD52" s="237">
        <v>3</v>
      </c>
      <c r="BE52" s="429" t="str">
        <f t="shared" si="28"/>
        <v xml:space="preserve">  </v>
      </c>
      <c r="BF52" s="498"/>
      <c r="BG52" s="662" t="s">
        <v>178</v>
      </c>
      <c r="BH52" s="662" t="s">
        <v>178</v>
      </c>
      <c r="BI52" s="662" t="s">
        <v>178</v>
      </c>
      <c r="BJ52" s="661" t="s">
        <v>2720</v>
      </c>
      <c r="BK52" s="661" t="s">
        <v>2720</v>
      </c>
      <c r="BL52" s="10"/>
      <c r="BM52" s="334"/>
      <c r="BN52" s="662" t="s">
        <v>178</v>
      </c>
      <c r="BO52" s="662" t="s">
        <v>178</v>
      </c>
      <c r="BP52" s="662" t="s">
        <v>178</v>
      </c>
      <c r="BQ52" s="661" t="s">
        <v>2720</v>
      </c>
      <c r="BR52" s="661" t="s">
        <v>2720</v>
      </c>
      <c r="BS52" s="10"/>
      <c r="BT52" s="334"/>
      <c r="BU52" s="852" t="s">
        <v>178</v>
      </c>
      <c r="BV52" s="67" t="s">
        <v>1718</v>
      </c>
      <c r="BW52" s="227">
        <v>8.5657944028176409</v>
      </c>
      <c r="BX52" s="227">
        <v>0.30455379917274605</v>
      </c>
      <c r="BY52" s="227">
        <v>0.13681230945258943</v>
      </c>
      <c r="BZ52" s="227">
        <v>0.43410904383581222</v>
      </c>
      <c r="CA52" s="31" t="str">
        <f t="shared" si="29"/>
        <v xml:space="preserve">  </v>
      </c>
      <c r="CC52" s="417" t="s">
        <v>1718</v>
      </c>
      <c r="CD52" s="716">
        <v>3.7552248767688326E-2</v>
      </c>
      <c r="CF52" s="715">
        <v>3.0888109207983035E-3</v>
      </c>
      <c r="CG52" s="715">
        <v>7.6404045802335131E-3</v>
      </c>
      <c r="CH52" s="31" t="str">
        <f t="shared" si="30"/>
        <v xml:space="preserve">  </v>
      </c>
      <c r="CI52" s="520"/>
      <c r="CJ52" s="31">
        <f t="shared" si="31"/>
        <v>0.43839773641235019</v>
      </c>
      <c r="CK52" s="336"/>
      <c r="CL52" s="33">
        <v>291.43006992994458</v>
      </c>
      <c r="CM52" s="31"/>
      <c r="CN52" s="31">
        <v>0.33428413469677903</v>
      </c>
      <c r="CO52" s="33">
        <v>2.6365548319720391</v>
      </c>
      <c r="CP52" s="31"/>
      <c r="CQ52" s="336"/>
      <c r="CR52" s="457">
        <v>636.66261430849454</v>
      </c>
      <c r="CS52" s="457"/>
      <c r="CT52" s="457">
        <v>0.23374432182565055</v>
      </c>
      <c r="CU52" s="457">
        <v>1.8435805268307415</v>
      </c>
      <c r="CW52" s="658"/>
      <c r="CX52" s="28">
        <v>0.81373453136036056</v>
      </c>
      <c r="CY52" s="227"/>
      <c r="CZ52" s="227"/>
      <c r="DA52" s="227"/>
      <c r="DB52" s="31" t="str">
        <f t="shared" si="32"/>
        <v xml:space="preserve">  </v>
      </c>
      <c r="DC52" s="546"/>
      <c r="DD52" s="28">
        <v>1.7715678859824513</v>
      </c>
      <c r="DE52" s="28"/>
      <c r="DH52" s="31" t="str">
        <f t="shared" si="33"/>
        <v xml:space="preserve">  </v>
      </c>
      <c r="DJ52" s="336">
        <f t="shared" si="18"/>
        <v>0.27922119757785124</v>
      </c>
      <c r="DK52" s="227">
        <v>3.4785811681148346</v>
      </c>
      <c r="DL52" s="227"/>
      <c r="DM52" s="227">
        <v>0.57225424489403509</v>
      </c>
      <c r="DN52" s="227">
        <v>0.13682092555331993</v>
      </c>
      <c r="DO52" s="675" t="str">
        <f t="shared" si="19"/>
        <v xml:space="preserve">  </v>
      </c>
      <c r="DP52" s="519"/>
      <c r="DQ52" s="28">
        <v>8.1063364721247488</v>
      </c>
      <c r="DR52" s="28"/>
      <c r="DS52" s="28">
        <v>0.39731508051541631</v>
      </c>
      <c r="DT52" s="28">
        <v>9.4994519546949222E-2</v>
      </c>
      <c r="DU52" s="801" t="str">
        <f t="shared" si="20"/>
        <v xml:space="preserve">  </v>
      </c>
      <c r="DV52" s="335"/>
      <c r="DW52" s="31">
        <f t="shared" si="21"/>
        <v>1.1936246554622978</v>
      </c>
      <c r="DX52" s="550">
        <f t="shared" si="22"/>
        <v>1.273254670517975</v>
      </c>
      <c r="DY52" s="67"/>
    </row>
    <row r="53" spans="1:129" ht="15" x14ac:dyDescent="0.25">
      <c r="A53" s="536" t="s">
        <v>2519</v>
      </c>
      <c r="B53" s="417" t="s">
        <v>1936</v>
      </c>
      <c r="C53" s="419" t="s">
        <v>584</v>
      </c>
      <c r="D53" s="419">
        <v>9</v>
      </c>
      <c r="E53" s="213">
        <v>1701627</v>
      </c>
      <c r="F53" s="421">
        <v>1</v>
      </c>
      <c r="G53" s="420">
        <v>11451800</v>
      </c>
      <c r="H53" s="420">
        <v>201701190820</v>
      </c>
      <c r="I53" s="420"/>
      <c r="J53" s="420"/>
      <c r="K53" s="663" t="s">
        <v>1655</v>
      </c>
      <c r="L53" s="163" t="s">
        <v>1656</v>
      </c>
      <c r="M53" s="419"/>
      <c r="N53" s="419"/>
      <c r="O53" s="419"/>
      <c r="P53" s="117">
        <v>42754</v>
      </c>
      <c r="Q53" s="112">
        <v>0.34722222222222227</v>
      </c>
      <c r="R53" s="419" t="s">
        <v>1719</v>
      </c>
      <c r="S53" s="250" t="s">
        <v>1719</v>
      </c>
      <c r="T53" s="28">
        <v>1.1147170696907158</v>
      </c>
      <c r="U53" s="28"/>
      <c r="X53" s="31" t="str">
        <f t="shared" si="23"/>
        <v xml:space="preserve">  </v>
      </c>
      <c r="Z53" s="417" t="s">
        <v>1719</v>
      </c>
      <c r="AA53" s="716">
        <v>4.0252612499874954E-2</v>
      </c>
      <c r="AC53" s="715">
        <v>3.0888109207983035E-3</v>
      </c>
      <c r="AD53" s="715">
        <v>7.6404045802335131E-3</v>
      </c>
      <c r="AE53" s="31" t="str">
        <f t="shared" si="24"/>
        <v xml:space="preserve">  </v>
      </c>
      <c r="AF53" s="520"/>
      <c r="AG53" s="250">
        <v>127.4</v>
      </c>
      <c r="AH53" s="31">
        <v>183.4</v>
      </c>
      <c r="AI53" s="250">
        <v>56</v>
      </c>
      <c r="AJ53" s="31">
        <v>46</v>
      </c>
      <c r="AK53" s="31">
        <v>1217.391304347826</v>
      </c>
      <c r="AL53" s="281" t="str">
        <f t="shared" si="25"/>
        <v xml:space="preserve">  </v>
      </c>
      <c r="AM53" s="250" t="s">
        <v>1719</v>
      </c>
      <c r="AN53" s="275">
        <v>128.19999999999999</v>
      </c>
      <c r="AO53" s="275">
        <v>181.9</v>
      </c>
      <c r="AP53" s="275">
        <v>53.700000000000017</v>
      </c>
      <c r="AQ53" s="275">
        <v>42</v>
      </c>
      <c r="AR53" s="275">
        <v>1278.5714285714289</v>
      </c>
      <c r="AS53" s="281" t="str">
        <f t="shared" si="26"/>
        <v xml:space="preserve">  </v>
      </c>
      <c r="AT53" s="250" t="s">
        <v>1719</v>
      </c>
      <c r="AU53" s="33">
        <v>127.7</v>
      </c>
      <c r="AV53" s="266">
        <v>198.1</v>
      </c>
      <c r="AW53" s="33">
        <v>70.399999999999991</v>
      </c>
      <c r="AX53" s="33">
        <v>54</v>
      </c>
      <c r="AY53" s="33">
        <v>1303.7037037037035</v>
      </c>
      <c r="AZ53" s="281" t="str">
        <f t="shared" si="27"/>
        <v xml:space="preserve">  </v>
      </c>
      <c r="BA53" s="33">
        <v>1266.5554788743195</v>
      </c>
      <c r="BB53" s="33">
        <v>44.393072162047055</v>
      </c>
      <c r="BC53" s="33">
        <v>3.5050238937422957</v>
      </c>
      <c r="BD53" s="237">
        <v>3</v>
      </c>
      <c r="BE53" s="429" t="str">
        <f t="shared" si="28"/>
        <v xml:space="preserve">  </v>
      </c>
      <c r="BF53" s="498"/>
      <c r="BG53" s="662" t="s">
        <v>178</v>
      </c>
      <c r="BH53" s="662" t="s">
        <v>178</v>
      </c>
      <c r="BI53" s="662" t="s">
        <v>178</v>
      </c>
      <c r="BJ53" s="661" t="s">
        <v>2720</v>
      </c>
      <c r="BK53" s="661" t="s">
        <v>2720</v>
      </c>
      <c r="BL53" s="10"/>
      <c r="BM53" s="334"/>
      <c r="BN53" s="662" t="s">
        <v>178</v>
      </c>
      <c r="BO53" s="662" t="s">
        <v>178</v>
      </c>
      <c r="BP53" s="662" t="s">
        <v>178</v>
      </c>
      <c r="BQ53" s="661" t="s">
        <v>2720</v>
      </c>
      <c r="BR53" s="661" t="s">
        <v>2720</v>
      </c>
      <c r="BS53" s="10"/>
      <c r="BT53" s="334"/>
      <c r="BU53" s="852" t="s">
        <v>178</v>
      </c>
      <c r="BV53" s="67" t="s">
        <v>1719</v>
      </c>
      <c r="BW53" s="227">
        <v>11.241374355834754</v>
      </c>
      <c r="BX53" s="227"/>
      <c r="BY53" s="227">
        <v>0.13681230945258943</v>
      </c>
      <c r="BZ53" s="227">
        <v>0.43410904383581222</v>
      </c>
      <c r="CA53" s="31" t="str">
        <f t="shared" si="29"/>
        <v xml:space="preserve">  </v>
      </c>
      <c r="CC53" s="417" t="s">
        <v>1719</v>
      </c>
      <c r="CD53" s="716">
        <v>4.0252612499874954E-2</v>
      </c>
      <c r="CF53" s="715">
        <v>3.0888109207983035E-3</v>
      </c>
      <c r="CG53" s="715">
        <v>7.6404045802335131E-3</v>
      </c>
      <c r="CH53" s="31" t="str">
        <f t="shared" si="30"/>
        <v xml:space="preserve">  </v>
      </c>
      <c r="CI53" s="520"/>
      <c r="CJ53" s="31">
        <f t="shared" si="31"/>
        <v>0.3580755450865501</v>
      </c>
      <c r="CK53" s="336"/>
      <c r="CL53" s="33">
        <v>493.20792988873899</v>
      </c>
      <c r="CM53" s="31"/>
      <c r="CN53" s="31">
        <v>0.33428413469677903</v>
      </c>
      <c r="CO53" s="33">
        <v>2.6365548319720391</v>
      </c>
      <c r="CP53" s="31"/>
      <c r="CQ53" s="336"/>
      <c r="CR53" s="457">
        <v>600.42704508194311</v>
      </c>
      <c r="CS53" s="457"/>
      <c r="CT53" s="457">
        <v>0.23374432182565055</v>
      </c>
      <c r="CU53" s="457">
        <v>1.8435805268307415</v>
      </c>
      <c r="CW53" s="658"/>
      <c r="CX53" s="28">
        <v>0.87184575283072707</v>
      </c>
      <c r="CY53" s="227"/>
      <c r="CZ53" s="227"/>
      <c r="DA53" s="227"/>
      <c r="DB53" s="31" t="str">
        <f t="shared" si="32"/>
        <v xml:space="preserve">  </v>
      </c>
      <c r="DC53" s="546"/>
      <c r="DD53" s="28">
        <v>1.1147170696907158</v>
      </c>
      <c r="DE53" s="28"/>
      <c r="DH53" s="31" t="str">
        <f t="shared" si="33"/>
        <v xml:space="preserve">  </v>
      </c>
      <c r="DJ53" s="336">
        <f t="shared" si="18"/>
        <v>0.17677042480387606</v>
      </c>
      <c r="DK53" s="227">
        <v>3.1154331947261871</v>
      </c>
      <c r="DL53" s="227"/>
      <c r="DM53" s="227">
        <v>0.57225424489403509</v>
      </c>
      <c r="DN53" s="227">
        <v>0.13682092555331993</v>
      </c>
      <c r="DO53" s="675" t="str">
        <f t="shared" si="19"/>
        <v xml:space="preserve">  </v>
      </c>
      <c r="DP53" s="519"/>
      <c r="DQ53" s="28">
        <v>4.0616017946059921</v>
      </c>
      <c r="DR53" s="28"/>
      <c r="DS53" s="28">
        <v>0.39731508051541631</v>
      </c>
      <c r="DT53" s="28">
        <v>9.4994519546949222E-2</v>
      </c>
      <c r="DU53" s="801" t="str">
        <f t="shared" si="20"/>
        <v xml:space="preserve">  </v>
      </c>
      <c r="DV53" s="335"/>
      <c r="DW53" s="31">
        <f t="shared" si="21"/>
        <v>0.63166729606902039</v>
      </c>
      <c r="DX53" s="550">
        <f t="shared" si="22"/>
        <v>0.67645217314481332</v>
      </c>
      <c r="DY53" s="67"/>
    </row>
    <row r="54" spans="1:129" ht="15" x14ac:dyDescent="0.25">
      <c r="A54" s="536" t="s">
        <v>2520</v>
      </c>
      <c r="B54" s="417" t="s">
        <v>1937</v>
      </c>
      <c r="C54" s="419" t="s">
        <v>584</v>
      </c>
      <c r="D54" s="419">
        <v>9</v>
      </c>
      <c r="E54" s="213">
        <v>1701628</v>
      </c>
      <c r="F54" s="421">
        <v>1</v>
      </c>
      <c r="G54" s="420">
        <v>11451800</v>
      </c>
      <c r="H54" s="420">
        <v>201701201300</v>
      </c>
      <c r="I54" s="420"/>
      <c r="J54" s="420"/>
      <c r="K54" s="663" t="s">
        <v>1655</v>
      </c>
      <c r="L54" s="163" t="s">
        <v>1656</v>
      </c>
      <c r="M54" s="419"/>
      <c r="N54" s="419"/>
      <c r="O54" s="419"/>
      <c r="P54" s="117">
        <v>42755</v>
      </c>
      <c r="Q54" s="112">
        <v>0.54166666666666663</v>
      </c>
      <c r="R54" s="419" t="s">
        <v>1720</v>
      </c>
      <c r="S54" s="250" t="s">
        <v>1720</v>
      </c>
      <c r="T54" s="28">
        <v>1.197748553475545</v>
      </c>
      <c r="U54" s="28"/>
      <c r="X54" s="31" t="str">
        <f t="shared" si="23"/>
        <v xml:space="preserve">  </v>
      </c>
      <c r="Z54" s="417" t="s">
        <v>1720</v>
      </c>
      <c r="AA54" s="716">
        <v>3.097136713141236E-2</v>
      </c>
      <c r="AB54" s="716">
        <v>1.9745657045958532E-3</v>
      </c>
      <c r="AC54" s="715">
        <v>3.0888109207983035E-3</v>
      </c>
      <c r="AD54" s="715">
        <v>7.6404045802335131E-3</v>
      </c>
      <c r="AE54" s="31" t="str">
        <f t="shared" si="24"/>
        <v xml:space="preserve">  </v>
      </c>
      <c r="AF54" s="520"/>
      <c r="AG54" s="250">
        <v>130.19999999999999</v>
      </c>
      <c r="AH54" s="31">
        <v>277.8</v>
      </c>
      <c r="AI54" s="250">
        <v>147.60000000000002</v>
      </c>
      <c r="AJ54" s="31">
        <v>84</v>
      </c>
      <c r="AK54" s="31">
        <v>1757.1428571428573</v>
      </c>
      <c r="AL54" s="281" t="str">
        <f t="shared" si="25"/>
        <v xml:space="preserve">  </v>
      </c>
      <c r="AM54" s="250" t="s">
        <v>1720</v>
      </c>
      <c r="AN54" s="275">
        <v>129.6</v>
      </c>
      <c r="AO54" s="275">
        <v>260.79999999999995</v>
      </c>
      <c r="AP54" s="275">
        <v>131.19999999999996</v>
      </c>
      <c r="AQ54" s="275">
        <v>78</v>
      </c>
      <c r="AR54" s="275">
        <v>1682.0512820512815</v>
      </c>
      <c r="AS54" s="281" t="str">
        <f t="shared" si="26"/>
        <v xml:space="preserve">  </v>
      </c>
      <c r="AT54" s="250" t="s">
        <v>1720</v>
      </c>
      <c r="AU54" s="33">
        <v>128.5</v>
      </c>
      <c r="AV54" s="266">
        <v>275</v>
      </c>
      <c r="AW54" s="33">
        <v>146.5</v>
      </c>
      <c r="AX54" s="33">
        <v>90</v>
      </c>
      <c r="AY54" s="33">
        <v>1627.7777777777778</v>
      </c>
      <c r="AZ54" s="281" t="str">
        <f t="shared" si="27"/>
        <v xml:space="preserve">  </v>
      </c>
      <c r="BA54" s="33">
        <v>1688.9906389906391</v>
      </c>
      <c r="BB54" s="33">
        <v>64.961118723681054</v>
      </c>
      <c r="BC54" s="33">
        <v>3.8461503115554621</v>
      </c>
      <c r="BD54" s="237">
        <v>3</v>
      </c>
      <c r="BE54" s="429" t="str">
        <f t="shared" si="28"/>
        <v xml:space="preserve">  </v>
      </c>
      <c r="BF54" s="498"/>
      <c r="BG54" s="662" t="s">
        <v>178</v>
      </c>
      <c r="BH54" s="662" t="s">
        <v>178</v>
      </c>
      <c r="BI54" s="662" t="s">
        <v>178</v>
      </c>
      <c r="BJ54" s="661" t="s">
        <v>2720</v>
      </c>
      <c r="BK54" s="661" t="s">
        <v>2720</v>
      </c>
      <c r="BL54" s="10"/>
      <c r="BM54" s="334"/>
      <c r="BN54" s="662" t="s">
        <v>178</v>
      </c>
      <c r="BO54" s="662" t="s">
        <v>178</v>
      </c>
      <c r="BP54" s="662" t="s">
        <v>178</v>
      </c>
      <c r="BQ54" s="661" t="s">
        <v>2720</v>
      </c>
      <c r="BR54" s="661" t="s">
        <v>2720</v>
      </c>
      <c r="BS54" s="10"/>
      <c r="BT54" s="334"/>
      <c r="BU54" s="852" t="s">
        <v>178</v>
      </c>
      <c r="BV54" s="67" t="s">
        <v>1720</v>
      </c>
      <c r="BW54" s="227">
        <v>7.2239551919353602</v>
      </c>
      <c r="BX54" s="227"/>
      <c r="BY54" s="227">
        <v>0.13681230945258943</v>
      </c>
      <c r="BZ54" s="227">
        <v>0.43410904383581222</v>
      </c>
      <c r="CA54" s="31" t="str">
        <f t="shared" si="29"/>
        <v xml:space="preserve">  </v>
      </c>
      <c r="CC54" s="417" t="s">
        <v>1720</v>
      </c>
      <c r="CD54" s="716">
        <v>3.097136713141236E-2</v>
      </c>
      <c r="CE54" s="716">
        <v>1.9745657045958532E-3</v>
      </c>
      <c r="CF54" s="715">
        <v>3.0888109207983035E-3</v>
      </c>
      <c r="CG54" s="715">
        <v>7.6404045802335131E-3</v>
      </c>
      <c r="CH54" s="31" t="str">
        <f t="shared" si="30"/>
        <v xml:space="preserve">  </v>
      </c>
      <c r="CI54" s="520"/>
      <c r="CJ54" s="31">
        <f t="shared" si="31"/>
        <v>0.42873144016712628</v>
      </c>
      <c r="CK54" s="336"/>
      <c r="CL54" s="33">
        <v>826.07725242046138</v>
      </c>
      <c r="CM54" s="31"/>
      <c r="CN54" s="31">
        <v>0.33428413469677903</v>
      </c>
      <c r="CO54" s="33">
        <v>2.6365548319720391</v>
      </c>
      <c r="CP54" s="31"/>
      <c r="CQ54" s="336"/>
      <c r="CR54" s="457">
        <v>1451.5357435388107</v>
      </c>
      <c r="CS54" s="457"/>
      <c r="CT54" s="457">
        <v>0.23374432182565055</v>
      </c>
      <c r="CU54" s="457">
        <v>1.8435805268307415</v>
      </c>
      <c r="CW54" s="658"/>
      <c r="CX54" s="28">
        <v>0.71207612173088808</v>
      </c>
      <c r="CY54" s="227"/>
      <c r="CZ54" s="227"/>
      <c r="DA54" s="227"/>
      <c r="DB54" s="31" t="str">
        <f t="shared" si="32"/>
        <v xml:space="preserve">  </v>
      </c>
      <c r="DC54" s="546"/>
      <c r="DD54" s="28">
        <v>1.197748553475545</v>
      </c>
      <c r="DE54" s="28"/>
      <c r="DH54" s="31" t="str">
        <f t="shared" si="33"/>
        <v xml:space="preserve">  </v>
      </c>
      <c r="DJ54" s="336">
        <f t="shared" si="18"/>
        <v>8.6199701013973881E-2</v>
      </c>
      <c r="DK54" s="227">
        <v>3.3354200180737705</v>
      </c>
      <c r="DL54" s="227"/>
      <c r="DM54" s="227">
        <v>0.57225424489403509</v>
      </c>
      <c r="DN54" s="227">
        <v>0.13682092555331993</v>
      </c>
      <c r="DO54" s="675" t="str">
        <f t="shared" si="19"/>
        <v xml:space="preserve">  </v>
      </c>
      <c r="DP54" s="519"/>
      <c r="DQ54" s="28">
        <v>5.4293225849756377</v>
      </c>
      <c r="DR54" s="28"/>
      <c r="DS54" s="28">
        <v>0.39731508051541631</v>
      </c>
      <c r="DT54" s="28">
        <v>9.4994519546949222E-2</v>
      </c>
      <c r="DU54" s="801" t="str">
        <f t="shared" si="20"/>
        <v xml:space="preserve">  </v>
      </c>
      <c r="DV54" s="335"/>
      <c r="DW54" s="31">
        <f t="shared" si="21"/>
        <v>0.40376611367771814</v>
      </c>
      <c r="DX54" s="550">
        <f t="shared" si="22"/>
        <v>0.37403988218292678</v>
      </c>
      <c r="DY54" s="67"/>
    </row>
    <row r="55" spans="1:129" ht="15" x14ac:dyDescent="0.25">
      <c r="A55" s="536" t="s">
        <v>2521</v>
      </c>
      <c r="B55" s="417" t="s">
        <v>1938</v>
      </c>
      <c r="C55" s="419" t="s">
        <v>584</v>
      </c>
      <c r="D55" s="419">
        <v>9</v>
      </c>
      <c r="E55" s="213">
        <v>1701629</v>
      </c>
      <c r="F55" s="421">
        <v>1</v>
      </c>
      <c r="G55" s="420">
        <v>11451800</v>
      </c>
      <c r="H55" s="420">
        <v>201701221030</v>
      </c>
      <c r="I55" s="420"/>
      <c r="J55" s="420"/>
      <c r="K55" s="663" t="s">
        <v>1655</v>
      </c>
      <c r="L55" s="163" t="s">
        <v>1656</v>
      </c>
      <c r="M55" s="419"/>
      <c r="N55" s="419"/>
      <c r="O55" s="419"/>
      <c r="P55" s="117">
        <v>42757</v>
      </c>
      <c r="Q55" s="112">
        <v>0.4375</v>
      </c>
      <c r="R55" s="419" t="s">
        <v>1721</v>
      </c>
      <c r="S55" s="250" t="s">
        <v>1721</v>
      </c>
      <c r="T55" s="28">
        <v>2.1786312872279257</v>
      </c>
      <c r="U55" s="28"/>
      <c r="X55" s="31" t="str">
        <f t="shared" si="23"/>
        <v xml:space="preserve">  </v>
      </c>
      <c r="Z55" s="417" t="s">
        <v>1721</v>
      </c>
      <c r="AA55" s="716">
        <v>2.9304617012103473E-2</v>
      </c>
      <c r="AC55" s="715">
        <v>3.0888109207983035E-3</v>
      </c>
      <c r="AD55" s="715">
        <v>7.6404045802335131E-3</v>
      </c>
      <c r="AE55" s="31" t="str">
        <f t="shared" si="24"/>
        <v xml:space="preserve">  </v>
      </c>
      <c r="AF55" s="520"/>
      <c r="AG55" s="250">
        <v>128.9</v>
      </c>
      <c r="AH55" s="31">
        <v>285.89999999999998</v>
      </c>
      <c r="AI55" s="250">
        <v>156.99999999999997</v>
      </c>
      <c r="AJ55" s="31">
        <v>52</v>
      </c>
      <c r="AK55" s="31">
        <v>3019.2307692307686</v>
      </c>
      <c r="AL55" s="281" t="str">
        <f t="shared" si="25"/>
        <v xml:space="preserve">  </v>
      </c>
      <c r="AM55" s="250" t="s">
        <v>1721</v>
      </c>
      <c r="AN55" s="275">
        <v>130</v>
      </c>
      <c r="AO55" s="275">
        <v>276.2</v>
      </c>
      <c r="AP55" s="275">
        <v>146.19999999999999</v>
      </c>
      <c r="AQ55" s="275">
        <v>50</v>
      </c>
      <c r="AR55" s="275">
        <v>2923.9999999999995</v>
      </c>
      <c r="AS55" s="281" t="str">
        <f t="shared" si="26"/>
        <v xml:space="preserve">  </v>
      </c>
      <c r="AT55" s="250" t="s">
        <v>1721</v>
      </c>
      <c r="AU55" s="33">
        <v>129</v>
      </c>
      <c r="AV55" s="266">
        <v>277.60000000000002</v>
      </c>
      <c r="AW55" s="33">
        <v>148.60000000000002</v>
      </c>
      <c r="AX55" s="33">
        <v>52</v>
      </c>
      <c r="AY55" s="33">
        <v>2857.6923076923081</v>
      </c>
      <c r="AZ55" s="281" t="str">
        <f t="shared" si="27"/>
        <v xml:space="preserve">  </v>
      </c>
      <c r="BA55" s="33">
        <v>2933.6410256410254</v>
      </c>
      <c r="BB55" s="33">
        <v>81.199634670430385</v>
      </c>
      <c r="BC55" s="33">
        <v>2.7678790268038189</v>
      </c>
      <c r="BD55" s="237">
        <v>3</v>
      </c>
      <c r="BE55" s="429" t="str">
        <f t="shared" si="28"/>
        <v xml:space="preserve">  </v>
      </c>
      <c r="BF55" s="498"/>
      <c r="BG55" s="662" t="s">
        <v>178</v>
      </c>
      <c r="BH55" s="662" t="s">
        <v>178</v>
      </c>
      <c r="BI55" s="662" t="s">
        <v>178</v>
      </c>
      <c r="BJ55" s="661" t="s">
        <v>2720</v>
      </c>
      <c r="BK55" s="661" t="s">
        <v>2720</v>
      </c>
      <c r="BL55" s="10"/>
      <c r="BM55" s="334"/>
      <c r="BN55" s="662" t="s">
        <v>178</v>
      </c>
      <c r="BO55" s="662" t="s">
        <v>178</v>
      </c>
      <c r="BP55" s="662" t="s">
        <v>178</v>
      </c>
      <c r="BQ55" s="661" t="s">
        <v>2720</v>
      </c>
      <c r="BR55" s="661" t="s">
        <v>2720</v>
      </c>
      <c r="BS55" s="10"/>
      <c r="BT55" s="334"/>
      <c r="BU55" s="852" t="s">
        <v>178</v>
      </c>
      <c r="BV55" s="67" t="s">
        <v>1721</v>
      </c>
      <c r="BW55" s="227">
        <v>8.1665553904475665</v>
      </c>
      <c r="BX55" s="227"/>
      <c r="BY55" s="227">
        <v>0.13681230945258943</v>
      </c>
      <c r="BZ55" s="227">
        <v>0.43410904383581222</v>
      </c>
      <c r="CA55" s="31" t="str">
        <f t="shared" si="29"/>
        <v xml:space="preserve">  </v>
      </c>
      <c r="CC55" s="417" t="s">
        <v>1721</v>
      </c>
      <c r="CD55" s="716">
        <v>2.9304617012103473E-2</v>
      </c>
      <c r="CF55" s="715">
        <v>3.0888109207983035E-3</v>
      </c>
      <c r="CG55" s="715">
        <v>7.6404045802335131E-3</v>
      </c>
      <c r="CH55" s="31" t="str">
        <f t="shared" si="30"/>
        <v xml:space="preserve">  </v>
      </c>
      <c r="CI55" s="520"/>
      <c r="CJ55" s="31">
        <f t="shared" si="31"/>
        <v>0.35883693443604303</v>
      </c>
      <c r="CK55" s="336"/>
      <c r="CL55" s="33">
        <v>301.17476637921925</v>
      </c>
      <c r="CM55" s="31"/>
      <c r="CN55" s="31">
        <v>0.33428413469677903</v>
      </c>
      <c r="CO55" s="33">
        <v>2.6365548319720391</v>
      </c>
      <c r="CP55" s="31"/>
      <c r="CQ55" s="336"/>
      <c r="CR55" s="457">
        <v>909.31612156802726</v>
      </c>
      <c r="CS55" s="457"/>
      <c r="CT55" s="457">
        <v>0.23374432182565055</v>
      </c>
      <c r="CU55" s="457">
        <v>1.8435805268307415</v>
      </c>
      <c r="CW55" s="658"/>
      <c r="CX55" s="28">
        <v>0.74508593954443425</v>
      </c>
      <c r="CY55" s="227"/>
      <c r="CZ55" s="227"/>
      <c r="DA55" s="227"/>
      <c r="DB55" s="31" t="str">
        <f t="shared" si="32"/>
        <v xml:space="preserve">  </v>
      </c>
      <c r="DC55" s="546"/>
      <c r="DD55" s="28">
        <v>2.1786312872279257</v>
      </c>
      <c r="DE55" s="28"/>
      <c r="DH55" s="31" t="str">
        <f t="shared" si="33"/>
        <v xml:space="preserve">  </v>
      </c>
      <c r="DJ55" s="336">
        <f t="shared" si="18"/>
        <v>0.2473932157404819</v>
      </c>
      <c r="DK55" s="227">
        <v>3.8923948714277832</v>
      </c>
      <c r="DL55" s="227"/>
      <c r="DM55" s="227">
        <v>0.57225424489403509</v>
      </c>
      <c r="DN55" s="227">
        <v>0.13682092555331993</v>
      </c>
      <c r="DO55" s="675" t="str">
        <f t="shared" si="19"/>
        <v xml:space="preserve">  </v>
      </c>
      <c r="DP55" s="519"/>
      <c r="DQ55" s="28">
        <v>11.123266882580166</v>
      </c>
      <c r="DR55" s="28"/>
      <c r="DS55" s="28">
        <v>0.39731508051541631</v>
      </c>
      <c r="DT55" s="28">
        <v>9.4994519546949222E-2</v>
      </c>
      <c r="DU55" s="801" t="str">
        <f t="shared" si="20"/>
        <v xml:space="preserve">  </v>
      </c>
      <c r="DV55" s="335"/>
      <c r="DW55" s="31">
        <f t="shared" si="21"/>
        <v>1.292404047730459</v>
      </c>
      <c r="DX55" s="550">
        <f t="shared" si="22"/>
        <v>1.2232563152404221</v>
      </c>
      <c r="DY55" s="67"/>
    </row>
    <row r="56" spans="1:129" ht="15" x14ac:dyDescent="0.25">
      <c r="A56" s="536" t="s">
        <v>2522</v>
      </c>
      <c r="B56" s="417" t="s">
        <v>1939</v>
      </c>
      <c r="C56" s="419" t="s">
        <v>584</v>
      </c>
      <c r="D56" s="419">
        <v>9</v>
      </c>
      <c r="E56" s="213">
        <v>1701630</v>
      </c>
      <c r="F56" s="421">
        <v>1</v>
      </c>
      <c r="G56" s="420">
        <v>11451800</v>
      </c>
      <c r="H56" s="420">
        <v>201701221110</v>
      </c>
      <c r="I56" s="420"/>
      <c r="J56" s="420"/>
      <c r="K56" s="663" t="s">
        <v>1655</v>
      </c>
      <c r="L56" s="163" t="s">
        <v>1656</v>
      </c>
      <c r="M56" s="419"/>
      <c r="N56" s="419"/>
      <c r="O56" s="419"/>
      <c r="P56" s="117">
        <v>42757</v>
      </c>
      <c r="Q56" s="112">
        <v>0.46527777777777773</v>
      </c>
      <c r="R56" s="419" t="s">
        <v>1722</v>
      </c>
      <c r="S56" s="250" t="s">
        <v>1722</v>
      </c>
      <c r="T56" s="28">
        <v>1.4962652753445314</v>
      </c>
      <c r="U56" s="28"/>
      <c r="X56" s="31" t="str">
        <f t="shared" si="23"/>
        <v xml:space="preserve">  </v>
      </c>
      <c r="Z56" s="417" t="s">
        <v>1722</v>
      </c>
      <c r="AA56" s="716">
        <v>3.0725769226460142E-2</v>
      </c>
      <c r="AC56" s="715">
        <v>3.0888109207983035E-3</v>
      </c>
      <c r="AD56" s="715">
        <v>7.6404045802335131E-3</v>
      </c>
      <c r="AE56" s="31" t="str">
        <f t="shared" si="24"/>
        <v xml:space="preserve">  </v>
      </c>
      <c r="AF56" s="520"/>
      <c r="AG56" s="250">
        <v>127.2</v>
      </c>
      <c r="AH56" s="31">
        <v>295.8</v>
      </c>
      <c r="AI56" s="250">
        <v>168.60000000000002</v>
      </c>
      <c r="AJ56" s="31">
        <v>52</v>
      </c>
      <c r="AK56" s="31">
        <v>3242.3076923076928</v>
      </c>
      <c r="AL56" s="281" t="str">
        <f t="shared" si="25"/>
        <v xml:space="preserve">  </v>
      </c>
      <c r="AM56" s="250" t="s">
        <v>1722</v>
      </c>
      <c r="AN56" s="275">
        <v>126.5</v>
      </c>
      <c r="AO56" s="275">
        <v>291.5</v>
      </c>
      <c r="AP56" s="275">
        <v>165</v>
      </c>
      <c r="AQ56" s="275">
        <v>54</v>
      </c>
      <c r="AR56" s="275">
        <v>3055.5555555555557</v>
      </c>
      <c r="AS56" s="281" t="str">
        <f t="shared" si="26"/>
        <v xml:space="preserve">  </v>
      </c>
      <c r="AT56" s="250" t="s">
        <v>1722</v>
      </c>
      <c r="AU56" s="33">
        <v>126.3</v>
      </c>
      <c r="AV56" s="266">
        <v>291.5</v>
      </c>
      <c r="AW56" s="33">
        <v>165.2</v>
      </c>
      <c r="AX56" s="33">
        <v>52</v>
      </c>
      <c r="AY56" s="33">
        <v>3176.9230769230767</v>
      </c>
      <c r="AZ56" s="281" t="str">
        <f t="shared" si="27"/>
        <v xml:space="preserve">  </v>
      </c>
      <c r="BA56" s="33">
        <v>3158.2621082621081</v>
      </c>
      <c r="BB56" s="33">
        <v>94.764254647501275</v>
      </c>
      <c r="BC56" s="33">
        <v>3.0005190006109741</v>
      </c>
      <c r="BD56" s="237">
        <v>3</v>
      </c>
      <c r="BE56" s="429" t="str">
        <f t="shared" si="28"/>
        <v xml:space="preserve">  </v>
      </c>
      <c r="BF56" s="498"/>
      <c r="BG56" s="662" t="s">
        <v>178</v>
      </c>
      <c r="BH56" s="662" t="s">
        <v>178</v>
      </c>
      <c r="BI56" s="662" t="s">
        <v>178</v>
      </c>
      <c r="BJ56" s="661" t="s">
        <v>2720</v>
      </c>
      <c r="BK56" s="661" t="s">
        <v>2720</v>
      </c>
      <c r="BL56" s="10"/>
      <c r="BM56" s="334"/>
      <c r="BN56" s="662" t="s">
        <v>178</v>
      </c>
      <c r="BO56" s="662" t="s">
        <v>178</v>
      </c>
      <c r="BP56" s="662" t="s">
        <v>178</v>
      </c>
      <c r="BQ56" s="661" t="s">
        <v>2720</v>
      </c>
      <c r="BR56" s="661" t="s">
        <v>2720</v>
      </c>
      <c r="BS56" s="10"/>
      <c r="BT56" s="334"/>
      <c r="BU56" s="852" t="s">
        <v>178</v>
      </c>
      <c r="BV56" s="67" t="s">
        <v>1722</v>
      </c>
      <c r="BW56" s="227">
        <v>8.0931252169638306</v>
      </c>
      <c r="BX56" s="227"/>
      <c r="BY56" s="227">
        <v>0.13681230945258943</v>
      </c>
      <c r="BZ56" s="227">
        <v>0.43410904383581222</v>
      </c>
      <c r="CA56" s="31" t="str">
        <f t="shared" si="29"/>
        <v xml:space="preserve">  </v>
      </c>
      <c r="CC56" s="417" t="s">
        <v>1722</v>
      </c>
      <c r="CD56" s="716">
        <v>3.0725769226460142E-2</v>
      </c>
      <c r="CF56" s="715">
        <v>3.0888109207983035E-3</v>
      </c>
      <c r="CG56" s="715">
        <v>7.6404045802335131E-3</v>
      </c>
      <c r="CH56" s="31" t="str">
        <f t="shared" si="30"/>
        <v xml:space="preserve">  </v>
      </c>
      <c r="CI56" s="520"/>
      <c r="CJ56" s="31">
        <f t="shared" si="31"/>
        <v>0.37965271020466235</v>
      </c>
      <c r="CK56" s="336"/>
      <c r="CL56" s="33">
        <v>258.4173603024953</v>
      </c>
      <c r="CM56" s="31"/>
      <c r="CN56" s="31">
        <v>0.33428413469677903</v>
      </c>
      <c r="CO56" s="33">
        <v>2.6365548319720391</v>
      </c>
      <c r="CP56" s="31"/>
      <c r="CQ56" s="336"/>
      <c r="CR56" s="457">
        <v>837.86859513462912</v>
      </c>
      <c r="CS56" s="457"/>
      <c r="CT56" s="457">
        <v>0.23374432182565055</v>
      </c>
      <c r="CU56" s="457">
        <v>1.8435805268307415</v>
      </c>
      <c r="CW56" s="658"/>
      <c r="CX56" s="28">
        <v>0.48968681738548303</v>
      </c>
      <c r="CY56" s="227"/>
      <c r="CZ56" s="227"/>
      <c r="DA56" s="227"/>
      <c r="DB56" s="31" t="str">
        <f t="shared" si="32"/>
        <v xml:space="preserve">  </v>
      </c>
      <c r="DC56" s="546"/>
      <c r="DD56" s="28">
        <v>1.4962652753445314</v>
      </c>
      <c r="DE56" s="28"/>
      <c r="DH56" s="31" t="str">
        <f t="shared" si="33"/>
        <v xml:space="preserve">  </v>
      </c>
      <c r="DJ56" s="336">
        <f t="shared" si="18"/>
        <v>0.18949455129959958</v>
      </c>
      <c r="DK56" s="227">
        <v>3.7235733328442007</v>
      </c>
      <c r="DL56" s="227"/>
      <c r="DM56" s="227">
        <v>0.57225424489403509</v>
      </c>
      <c r="DN56" s="227">
        <v>0.13682092555331993</v>
      </c>
      <c r="DO56" s="675" t="str">
        <f t="shared" si="19"/>
        <v xml:space="preserve">  </v>
      </c>
      <c r="DP56" s="519"/>
      <c r="DQ56" s="28">
        <v>11.829506049728113</v>
      </c>
      <c r="DR56" s="28"/>
      <c r="DS56" s="28">
        <v>0.39731508051541631</v>
      </c>
      <c r="DT56" s="28">
        <v>9.4994519546949222E-2</v>
      </c>
      <c r="DU56" s="801" t="str">
        <f t="shared" si="20"/>
        <v xml:space="preserve">  </v>
      </c>
      <c r="DV56" s="335"/>
      <c r="DW56" s="31">
        <f t="shared" si="21"/>
        <v>1.4409145455574277</v>
      </c>
      <c r="DX56" s="550">
        <f t="shared" si="22"/>
        <v>1.411856956856981</v>
      </c>
      <c r="DY56" s="67"/>
    </row>
    <row r="57" spans="1:129" ht="15" x14ac:dyDescent="0.25">
      <c r="A57" s="536" t="s">
        <v>2523</v>
      </c>
      <c r="B57" s="417" t="s">
        <v>1940</v>
      </c>
      <c r="C57" s="419" t="s">
        <v>584</v>
      </c>
      <c r="D57" s="419">
        <v>9</v>
      </c>
      <c r="E57" s="213">
        <v>1701631</v>
      </c>
      <c r="F57" s="421">
        <v>1</v>
      </c>
      <c r="G57" s="420">
        <v>11451800</v>
      </c>
      <c r="H57" s="420">
        <v>201701221120</v>
      </c>
      <c r="I57" s="420"/>
      <c r="J57" s="420"/>
      <c r="K57" s="663" t="s">
        <v>1655</v>
      </c>
      <c r="L57" s="163" t="s">
        <v>1656</v>
      </c>
      <c r="M57" s="419"/>
      <c r="N57" s="419"/>
      <c r="O57" s="419"/>
      <c r="P57" s="117">
        <v>42757</v>
      </c>
      <c r="Q57" s="112">
        <v>0.47222222222222227</v>
      </c>
      <c r="R57" s="419" t="s">
        <v>1723</v>
      </c>
      <c r="S57" s="250" t="s">
        <v>1723</v>
      </c>
      <c r="T57" s="28">
        <v>2.4735218698632107</v>
      </c>
      <c r="U57" s="28"/>
      <c r="X57" s="31" t="str">
        <f t="shared" si="23"/>
        <v xml:space="preserve">  </v>
      </c>
      <c r="Z57" s="417" t="s">
        <v>1723</v>
      </c>
      <c r="AA57" s="716">
        <v>3.1549902966666252E-2</v>
      </c>
      <c r="AC57" s="715">
        <v>3.0888109207983035E-3</v>
      </c>
      <c r="AD57" s="715">
        <v>7.6404045802335131E-3</v>
      </c>
      <c r="AE57" s="31" t="str">
        <f t="shared" si="24"/>
        <v xml:space="preserve">  </v>
      </c>
      <c r="AF57" s="520"/>
      <c r="AG57" s="250">
        <v>126.1</v>
      </c>
      <c r="AH57" s="31">
        <v>293.3</v>
      </c>
      <c r="AI57" s="250">
        <v>167.20000000000002</v>
      </c>
      <c r="AJ57" s="31">
        <v>54</v>
      </c>
      <c r="AK57" s="31">
        <v>3096.2962962962965</v>
      </c>
      <c r="AL57" s="281" t="str">
        <f t="shared" si="25"/>
        <v xml:space="preserve">  </v>
      </c>
      <c r="AM57" s="250" t="s">
        <v>1723</v>
      </c>
      <c r="AN57" s="275">
        <v>128.4</v>
      </c>
      <c r="AO57" s="275">
        <v>290.10000000000002</v>
      </c>
      <c r="AP57" s="275">
        <v>161.70000000000002</v>
      </c>
      <c r="AQ57" s="275">
        <v>50</v>
      </c>
      <c r="AR57" s="275">
        <v>3234</v>
      </c>
      <c r="AS57" s="281" t="str">
        <f t="shared" si="26"/>
        <v xml:space="preserve">  </v>
      </c>
      <c r="AT57" s="250" t="s">
        <v>1723</v>
      </c>
      <c r="AU57" s="33">
        <v>128.30000000000001</v>
      </c>
      <c r="AV57" s="266">
        <v>257.7</v>
      </c>
      <c r="AW57" s="33">
        <v>129.39999999999998</v>
      </c>
      <c r="AX57" s="33">
        <v>40</v>
      </c>
      <c r="AY57" s="33">
        <v>3234.9999999999995</v>
      </c>
      <c r="AZ57" s="281" t="str">
        <f t="shared" si="27"/>
        <v xml:space="preserve">  </v>
      </c>
      <c r="BA57" s="33">
        <v>3188.4320987654319</v>
      </c>
      <c r="BB57" s="33">
        <v>79.793512095117521</v>
      </c>
      <c r="BC57" s="33">
        <v>2.5025940532343074</v>
      </c>
      <c r="BD57" s="237">
        <v>3</v>
      </c>
      <c r="BE57" s="429" t="str">
        <f t="shared" si="28"/>
        <v xml:space="preserve">  </v>
      </c>
      <c r="BF57" s="498"/>
      <c r="BG57" s="662" t="s">
        <v>178</v>
      </c>
      <c r="BH57" s="662" t="s">
        <v>178</v>
      </c>
      <c r="BI57" s="662" t="s">
        <v>178</v>
      </c>
      <c r="BJ57" s="661" t="s">
        <v>2720</v>
      </c>
      <c r="BK57" s="661" t="s">
        <v>2720</v>
      </c>
      <c r="BL57" s="10"/>
      <c r="BM57" s="334"/>
      <c r="BN57" s="662" t="s">
        <v>178</v>
      </c>
      <c r="BO57" s="662" t="s">
        <v>178</v>
      </c>
      <c r="BP57" s="662" t="s">
        <v>178</v>
      </c>
      <c r="BQ57" s="661" t="s">
        <v>2720</v>
      </c>
      <c r="BR57" s="661" t="s">
        <v>2720</v>
      </c>
      <c r="BS57" s="10"/>
      <c r="BT57" s="334"/>
      <c r="BU57" s="852" t="s">
        <v>178</v>
      </c>
      <c r="BV57" s="67" t="s">
        <v>1723</v>
      </c>
      <c r="BW57" s="227">
        <v>8.4637395963892654</v>
      </c>
      <c r="BX57" s="227"/>
      <c r="BY57" s="227">
        <v>0.13681230945258943</v>
      </c>
      <c r="BZ57" s="227">
        <v>0.43410904383581222</v>
      </c>
      <c r="CA57" s="31" t="str">
        <f t="shared" si="29"/>
        <v xml:space="preserve">  </v>
      </c>
      <c r="CC57" s="417" t="s">
        <v>1723</v>
      </c>
      <c r="CD57" s="716">
        <v>3.1549902966666252E-2</v>
      </c>
      <c r="CF57" s="715">
        <v>3.0888109207983035E-3</v>
      </c>
      <c r="CG57" s="715">
        <v>7.6404045802335131E-3</v>
      </c>
      <c r="CH57" s="31" t="str">
        <f t="shared" si="30"/>
        <v xml:space="preserve">  </v>
      </c>
      <c r="CI57" s="520"/>
      <c r="CJ57" s="31">
        <f t="shared" si="31"/>
        <v>0.37276552057586726</v>
      </c>
      <c r="CK57" s="336"/>
      <c r="CL57" s="33">
        <v>289.34145194776602</v>
      </c>
      <c r="CM57" s="31"/>
      <c r="CN57" s="31">
        <v>0.33428413469677903</v>
      </c>
      <c r="CO57" s="33">
        <v>2.6365548319720391</v>
      </c>
      <c r="CP57" s="31"/>
      <c r="CQ57" s="336"/>
      <c r="CR57" s="457">
        <v>895.88686603086069</v>
      </c>
      <c r="CS57" s="457"/>
      <c r="CT57" s="457">
        <v>0.23374432182565055</v>
      </c>
      <c r="CU57" s="457">
        <v>1.8435805268307415</v>
      </c>
      <c r="CW57" s="658"/>
      <c r="CX57" s="28">
        <v>0.76484906303748013</v>
      </c>
      <c r="CY57" s="227"/>
      <c r="CZ57" s="227"/>
      <c r="DA57" s="227"/>
      <c r="DB57" s="31" t="str">
        <f t="shared" si="32"/>
        <v xml:space="preserve">  </v>
      </c>
      <c r="DC57" s="546"/>
      <c r="DD57" s="28">
        <v>2.4735218698632107</v>
      </c>
      <c r="DE57" s="28"/>
      <c r="DH57" s="31" t="str">
        <f t="shared" si="33"/>
        <v xml:space="preserve">  </v>
      </c>
      <c r="DJ57" s="336">
        <f t="shared" si="18"/>
        <v>0.26434133716020619</v>
      </c>
      <c r="DK57" s="227">
        <v>3.6342875912052608</v>
      </c>
      <c r="DL57" s="227"/>
      <c r="DM57" s="227">
        <v>0.57225424489403509</v>
      </c>
      <c r="DN57" s="227">
        <v>0.13682092555331993</v>
      </c>
      <c r="DO57" s="675" t="str">
        <f t="shared" si="19"/>
        <v xml:space="preserve">  </v>
      </c>
      <c r="DP57" s="519"/>
      <c r="DQ57" s="28">
        <v>11.756920357549017</v>
      </c>
      <c r="DR57" s="28"/>
      <c r="DS57" s="28">
        <v>0.39731508051541631</v>
      </c>
      <c r="DT57" s="28">
        <v>9.4994519546949222E-2</v>
      </c>
      <c r="DU57" s="801" t="str">
        <f t="shared" si="20"/>
        <v xml:space="preserve">  </v>
      </c>
      <c r="DV57" s="335"/>
      <c r="DW57" s="31">
        <f t="shared" si="21"/>
        <v>1.2560549367331399</v>
      </c>
      <c r="DX57" s="550">
        <f t="shared" si="22"/>
        <v>1.3123219910162212</v>
      </c>
      <c r="DY57" s="67"/>
    </row>
    <row r="58" spans="1:129" ht="15" x14ac:dyDescent="0.25">
      <c r="A58" s="536" t="s">
        <v>2524</v>
      </c>
      <c r="B58" s="417" t="s">
        <v>1941</v>
      </c>
      <c r="C58" s="419" t="s">
        <v>584</v>
      </c>
      <c r="D58" s="419">
        <v>9</v>
      </c>
      <c r="E58" s="213">
        <v>1701632</v>
      </c>
      <c r="F58" s="421">
        <v>1</v>
      </c>
      <c r="G58" s="420">
        <v>11451800</v>
      </c>
      <c r="H58" s="420">
        <v>201701221210</v>
      </c>
      <c r="I58" s="420"/>
      <c r="J58" s="420"/>
      <c r="K58" s="663" t="s">
        <v>1655</v>
      </c>
      <c r="L58" s="163" t="s">
        <v>1656</v>
      </c>
      <c r="M58" s="419"/>
      <c r="N58" s="419"/>
      <c r="O58" s="419"/>
      <c r="P58" s="117">
        <v>42757</v>
      </c>
      <c r="Q58" s="112">
        <v>0.50694444444444442</v>
      </c>
      <c r="R58" s="419" t="s">
        <v>1724</v>
      </c>
      <c r="S58" s="250" t="s">
        <v>1724</v>
      </c>
      <c r="T58" s="28">
        <v>1.3257142421103827</v>
      </c>
      <c r="U58" s="28"/>
      <c r="X58" s="31" t="str">
        <f t="shared" si="23"/>
        <v xml:space="preserve">  </v>
      </c>
      <c r="Z58" s="417" t="s">
        <v>1724</v>
      </c>
      <c r="AA58" s="716">
        <v>3.1007954679560478E-2</v>
      </c>
      <c r="AC58" s="715">
        <v>2.9967397040197032E-3</v>
      </c>
      <c r="AD58" s="715">
        <v>7.8281429121312401E-3</v>
      </c>
      <c r="AE58" s="31" t="str">
        <f t="shared" si="24"/>
        <v xml:space="preserve">  </v>
      </c>
      <c r="AF58" s="520"/>
      <c r="AG58" s="250">
        <v>128.69999999999999</v>
      </c>
      <c r="AH58" s="31">
        <v>230.7</v>
      </c>
      <c r="AI58" s="250">
        <v>102</v>
      </c>
      <c r="AJ58" s="31">
        <v>42</v>
      </c>
      <c r="AK58" s="31">
        <v>2428.5714285714284</v>
      </c>
      <c r="AL58" s="281" t="str">
        <f t="shared" si="25"/>
        <v xml:space="preserve">  </v>
      </c>
      <c r="AM58" s="250" t="s">
        <v>1724</v>
      </c>
      <c r="AN58" s="275">
        <v>128.9</v>
      </c>
      <c r="AO58" s="275">
        <v>216</v>
      </c>
      <c r="AP58" s="275">
        <v>87.1</v>
      </c>
      <c r="AQ58" s="275">
        <v>38</v>
      </c>
      <c r="AR58" s="275">
        <v>2292.1052631578946</v>
      </c>
      <c r="AS58" s="281" t="str">
        <f t="shared" si="26"/>
        <v xml:space="preserve">  </v>
      </c>
      <c r="AT58" s="250" t="s">
        <v>1724</v>
      </c>
      <c r="AU58" s="275">
        <v>126.5</v>
      </c>
      <c r="AV58" s="275">
        <v>224.70000000000002</v>
      </c>
      <c r="AW58" s="275">
        <v>98.200000000000017</v>
      </c>
      <c r="AX58" s="275">
        <v>40</v>
      </c>
      <c r="AY58" s="33">
        <v>2455</v>
      </c>
      <c r="AZ58" s="281" t="str">
        <f t="shared" si="27"/>
        <v xml:space="preserve">  </v>
      </c>
      <c r="BA58" s="33">
        <v>2391.8922305764409</v>
      </c>
      <c r="BB58" s="33">
        <v>87.422517104469961</v>
      </c>
      <c r="BC58" s="33">
        <v>3.6549521749732561</v>
      </c>
      <c r="BD58" s="237">
        <v>3</v>
      </c>
      <c r="BE58" s="429" t="str">
        <f t="shared" si="28"/>
        <v xml:space="preserve">  </v>
      </c>
      <c r="BF58" s="519"/>
      <c r="BG58" s="662" t="s">
        <v>178</v>
      </c>
      <c r="BH58" s="662" t="s">
        <v>178</v>
      </c>
      <c r="BI58" s="662" t="s">
        <v>178</v>
      </c>
      <c r="BJ58" s="661" t="s">
        <v>2720</v>
      </c>
      <c r="BK58" s="661" t="s">
        <v>2720</v>
      </c>
      <c r="BL58" s="10"/>
      <c r="BM58" s="334"/>
      <c r="BN58" s="662" t="s">
        <v>178</v>
      </c>
      <c r="BO58" s="662" t="s">
        <v>178</v>
      </c>
      <c r="BP58" s="662" t="s">
        <v>178</v>
      </c>
      <c r="BQ58" s="661" t="s">
        <v>2720</v>
      </c>
      <c r="BR58" s="661" t="s">
        <v>2720</v>
      </c>
      <c r="BS58" s="10"/>
      <c r="BT58" s="334"/>
      <c r="BU58" s="852" t="s">
        <v>178</v>
      </c>
      <c r="BV58" s="67" t="s">
        <v>1724</v>
      </c>
      <c r="BW58" s="227">
        <v>9.1034467612730854</v>
      </c>
      <c r="BX58" s="227"/>
      <c r="BY58" s="227">
        <v>0.13681230945258943</v>
      </c>
      <c r="BZ58" s="227">
        <v>0.43410904383581222</v>
      </c>
      <c r="CA58" s="31" t="str">
        <f t="shared" si="29"/>
        <v xml:space="preserve">  </v>
      </c>
      <c r="CC58" s="417" t="s">
        <v>1724</v>
      </c>
      <c r="CD58" s="716">
        <v>3.1007954679560478E-2</v>
      </c>
      <c r="CF58" s="715">
        <v>2.9967397040197032E-3</v>
      </c>
      <c r="CG58" s="715">
        <v>7.8281429121312401E-3</v>
      </c>
      <c r="CH58" s="31" t="str">
        <f t="shared" si="30"/>
        <v xml:space="preserve">  </v>
      </c>
      <c r="CI58" s="520"/>
      <c r="CJ58" s="31">
        <f t="shared" si="31"/>
        <v>0.3406177406504009</v>
      </c>
      <c r="CK58" s="336"/>
      <c r="CL58" s="33">
        <v>279.82505381393503</v>
      </c>
      <c r="CM58" s="31"/>
      <c r="CN58" s="31">
        <v>0.33428413469677903</v>
      </c>
      <c r="CO58" s="33">
        <v>2.6365548319720391</v>
      </c>
      <c r="CP58" s="31"/>
      <c r="CQ58" s="336"/>
      <c r="CR58" s="457">
        <v>679.57513069098491</v>
      </c>
      <c r="CS58" s="457"/>
      <c r="CT58" s="457">
        <v>0.23374432182565055</v>
      </c>
      <c r="CU58" s="457">
        <v>1.8435805268307415</v>
      </c>
      <c r="CW58" s="658"/>
      <c r="CX58" s="28">
        <v>0.57838279219511546</v>
      </c>
      <c r="CY58" s="227"/>
      <c r="CZ58" s="227"/>
      <c r="DA58" s="227"/>
      <c r="DB58" s="31" t="str">
        <f t="shared" si="32"/>
        <v xml:space="preserve">  </v>
      </c>
      <c r="DC58" s="546"/>
      <c r="DD58" s="28">
        <v>1.3257142421103827</v>
      </c>
      <c r="DE58" s="28"/>
      <c r="DH58" s="31" t="str">
        <f t="shared" si="33"/>
        <v xml:space="preserve">  </v>
      </c>
      <c r="DJ58" s="336">
        <f t="shared" si="18"/>
        <v>0.20669442721869408</v>
      </c>
      <c r="DK58" s="227">
        <v>3.7085946760959736</v>
      </c>
      <c r="DL58" s="227"/>
      <c r="DM58" s="227">
        <v>0.57225424489403509</v>
      </c>
      <c r="DN58" s="227">
        <v>0.13682092555331993</v>
      </c>
      <c r="DO58" s="675" t="str">
        <f t="shared" si="19"/>
        <v xml:space="preserve">  </v>
      </c>
      <c r="DP58" s="519"/>
      <c r="DQ58" s="28">
        <v>9.1045999298156168</v>
      </c>
      <c r="DR58" s="28"/>
      <c r="DS58" s="28">
        <v>0.39731508051541631</v>
      </c>
      <c r="DT58" s="28">
        <v>9.4994519546949222E-2</v>
      </c>
      <c r="DU58" s="801" t="str">
        <f t="shared" si="20"/>
        <v xml:space="preserve">  </v>
      </c>
      <c r="DV58" s="335"/>
      <c r="DW58" s="31">
        <f t="shared" si="21"/>
        <v>1.3253261727457546</v>
      </c>
      <c r="DX58" s="550">
        <f t="shared" si="22"/>
        <v>1.339748839919753</v>
      </c>
      <c r="DY58" s="67"/>
    </row>
    <row r="59" spans="1:129" ht="15" x14ac:dyDescent="0.25">
      <c r="A59" s="536" t="s">
        <v>2525</v>
      </c>
      <c r="B59" s="417" t="s">
        <v>1942</v>
      </c>
      <c r="C59" s="419" t="s">
        <v>584</v>
      </c>
      <c r="D59" s="419">
        <v>9</v>
      </c>
      <c r="E59" s="213">
        <v>1702013</v>
      </c>
      <c r="F59" s="421">
        <v>1</v>
      </c>
      <c r="G59" s="420">
        <v>11451800</v>
      </c>
      <c r="H59" s="420">
        <v>201701251330</v>
      </c>
      <c r="I59" s="420"/>
      <c r="J59" s="420"/>
      <c r="K59" s="663" t="s">
        <v>1655</v>
      </c>
      <c r="L59" s="163" t="s">
        <v>1656</v>
      </c>
      <c r="M59" s="419"/>
      <c r="N59" s="419"/>
      <c r="O59" s="419"/>
      <c r="P59" s="117">
        <v>42760</v>
      </c>
      <c r="Q59" s="112">
        <v>0.5625</v>
      </c>
      <c r="R59" s="419" t="s">
        <v>1725</v>
      </c>
      <c r="S59" s="250" t="s">
        <v>1725</v>
      </c>
      <c r="T59" s="28">
        <v>0.24124041018385842</v>
      </c>
      <c r="U59" s="28"/>
      <c r="X59" s="31" t="str">
        <f t="shared" si="23"/>
        <v xml:space="preserve">  </v>
      </c>
      <c r="Z59" s="417" t="s">
        <v>1725</v>
      </c>
      <c r="AA59" s="716">
        <v>2.2832725600938134E-2</v>
      </c>
      <c r="AC59" s="715">
        <v>2.9967397040197032E-3</v>
      </c>
      <c r="AD59" s="715">
        <v>7.8281429121312401E-3</v>
      </c>
      <c r="AE59" s="31" t="str">
        <f t="shared" si="24"/>
        <v xml:space="preserve">  </v>
      </c>
      <c r="AF59" s="520"/>
      <c r="AG59" s="250">
        <v>125.8</v>
      </c>
      <c r="AH59" s="31">
        <v>192.8</v>
      </c>
      <c r="AI59" s="250">
        <v>67.000000000000014</v>
      </c>
      <c r="AJ59" s="31">
        <v>166</v>
      </c>
      <c r="AK59" s="31">
        <v>403.61445783132535</v>
      </c>
      <c r="AL59" s="281" t="str">
        <f t="shared" si="25"/>
        <v xml:space="preserve">  </v>
      </c>
      <c r="AM59" s="250" t="s">
        <v>1725</v>
      </c>
      <c r="AN59" s="275">
        <v>126.7</v>
      </c>
      <c r="AO59" s="275">
        <v>191.20000000000002</v>
      </c>
      <c r="AP59" s="275">
        <v>64.500000000000014</v>
      </c>
      <c r="AQ59" s="275">
        <v>160</v>
      </c>
      <c r="AR59" s="275">
        <v>403.12500000000006</v>
      </c>
      <c r="AS59" s="281" t="str">
        <f t="shared" si="26"/>
        <v xml:space="preserve">  </v>
      </c>
      <c r="AT59" s="250" t="s">
        <v>1725</v>
      </c>
      <c r="AU59" s="275">
        <v>129.19999999999999</v>
      </c>
      <c r="AV59" s="275">
        <v>194.6</v>
      </c>
      <c r="AW59" s="275">
        <v>65.400000000000006</v>
      </c>
      <c r="AX59" s="275">
        <v>158</v>
      </c>
      <c r="AY59" s="33">
        <v>413.92405063291142</v>
      </c>
      <c r="AZ59" s="281" t="str">
        <f t="shared" si="27"/>
        <v xml:space="preserve">  </v>
      </c>
      <c r="BA59" s="33">
        <v>406.88783615474557</v>
      </c>
      <c r="BB59" s="33">
        <v>6.0984529086665917</v>
      </c>
      <c r="BC59" s="33">
        <v>1.4988044288321409</v>
      </c>
      <c r="BD59" s="237">
        <v>3</v>
      </c>
      <c r="BE59" s="429" t="str">
        <f t="shared" si="28"/>
        <v xml:space="preserve">  </v>
      </c>
      <c r="BF59" s="519"/>
      <c r="BG59" s="662" t="s">
        <v>178</v>
      </c>
      <c r="BH59" s="662" t="s">
        <v>178</v>
      </c>
      <c r="BI59" s="662" t="s">
        <v>178</v>
      </c>
      <c r="BJ59" s="661" t="s">
        <v>2720</v>
      </c>
      <c r="BK59" s="661" t="s">
        <v>2720</v>
      </c>
      <c r="BL59" s="10"/>
      <c r="BM59" s="334"/>
      <c r="BN59" s="662" t="s">
        <v>178</v>
      </c>
      <c r="BO59" s="662" t="s">
        <v>178</v>
      </c>
      <c r="BP59" s="662" t="s">
        <v>178</v>
      </c>
      <c r="BQ59" s="661" t="s">
        <v>2720</v>
      </c>
      <c r="BR59" s="661" t="s">
        <v>2720</v>
      </c>
      <c r="BS59" s="10"/>
      <c r="BT59" s="334"/>
      <c r="BU59" s="852" t="s">
        <v>178</v>
      </c>
      <c r="BV59" s="67" t="s">
        <v>1725</v>
      </c>
      <c r="BW59" s="227">
        <v>1.1482263347490067</v>
      </c>
      <c r="BX59" s="227"/>
      <c r="BY59" s="227">
        <v>0.13681230945258943</v>
      </c>
      <c r="BZ59" s="227">
        <v>0.43410904383581222</v>
      </c>
      <c r="CA59" s="31" t="str">
        <f t="shared" si="29"/>
        <v xml:space="preserve">  </v>
      </c>
      <c r="CC59" s="417" t="s">
        <v>1725</v>
      </c>
      <c r="CD59" s="716">
        <v>2.2832725600938134E-2</v>
      </c>
      <c r="CF59" s="715">
        <v>2.9967397040197032E-3</v>
      </c>
      <c r="CG59" s="715">
        <v>7.8281429121312401E-3</v>
      </c>
      <c r="CH59" s="31" t="str">
        <f t="shared" si="30"/>
        <v xml:space="preserve">  </v>
      </c>
      <c r="CI59" s="520"/>
      <c r="CJ59" s="31">
        <f t="shared" si="31"/>
        <v>1.988521331548208</v>
      </c>
      <c r="CK59" s="336"/>
      <c r="CL59" s="33">
        <v>128.88186401672172</v>
      </c>
      <c r="CM59" s="31"/>
      <c r="CN59" s="31">
        <v>0.33428413469677903</v>
      </c>
      <c r="CO59" s="33">
        <v>2.6365548319720391</v>
      </c>
      <c r="CP59" s="31"/>
      <c r="CQ59" s="336"/>
      <c r="CR59" s="457">
        <v>52.018583669399739</v>
      </c>
      <c r="CS59" s="457"/>
      <c r="CT59" s="457">
        <v>0.23374432182565055</v>
      </c>
      <c r="CU59" s="457">
        <v>1.8435805268307415</v>
      </c>
      <c r="CW59" s="658"/>
      <c r="CX59" s="28">
        <v>0.5984258237118969</v>
      </c>
      <c r="CY59" s="227"/>
      <c r="CZ59" s="227"/>
      <c r="DA59" s="227"/>
      <c r="DB59" s="31" t="str">
        <f t="shared" si="32"/>
        <v xml:space="preserve">  </v>
      </c>
      <c r="DC59" s="546"/>
      <c r="DD59" s="28">
        <v>0.24124041018385842</v>
      </c>
      <c r="DE59" s="28"/>
      <c r="DH59" s="31" t="str">
        <f t="shared" si="33"/>
        <v xml:space="preserve">  </v>
      </c>
      <c r="DJ59" s="336">
        <f t="shared" si="18"/>
        <v>0.46432120475403299</v>
      </c>
      <c r="DK59" s="227">
        <v>1.1698661025641324</v>
      </c>
      <c r="DL59" s="227"/>
      <c r="DM59" s="227">
        <v>0.57225424489403509</v>
      </c>
      <c r="DN59" s="227">
        <v>0.13682092555331993</v>
      </c>
      <c r="DO59" s="675" t="str">
        <f t="shared" si="19"/>
        <v xml:space="preserve">  </v>
      </c>
      <c r="DP59" s="519"/>
      <c r="DQ59" s="28">
        <v>0.48423571587148267</v>
      </c>
      <c r="DR59" s="28"/>
      <c r="DS59" s="28">
        <v>0.39731508051541631</v>
      </c>
      <c r="DT59" s="28">
        <v>9.4994519546949222E-2</v>
      </c>
      <c r="DU59" s="801" t="str">
        <f t="shared" si="20"/>
        <v xml:space="preserve">  </v>
      </c>
      <c r="DV59" s="335"/>
      <c r="DW59" s="31">
        <f t="shared" si="21"/>
        <v>0.90770420763960136</v>
      </c>
      <c r="DX59" s="550">
        <f t="shared" si="22"/>
        <v>0.93088985072912966</v>
      </c>
      <c r="DY59" s="67"/>
    </row>
    <row r="60" spans="1:129" ht="15" x14ac:dyDescent="0.25">
      <c r="A60" s="536" t="s">
        <v>2526</v>
      </c>
      <c r="B60" s="417" t="s">
        <v>1943</v>
      </c>
      <c r="C60" s="419" t="s">
        <v>584</v>
      </c>
      <c r="D60" s="419">
        <v>9</v>
      </c>
      <c r="E60" s="213">
        <v>1702445</v>
      </c>
      <c r="F60" s="421">
        <v>1</v>
      </c>
      <c r="G60" s="420">
        <v>11451800</v>
      </c>
      <c r="H60" s="420">
        <v>201702071210</v>
      </c>
      <c r="I60" s="420"/>
      <c r="J60" s="420"/>
      <c r="K60" s="663" t="s">
        <v>1655</v>
      </c>
      <c r="L60" s="163" t="s">
        <v>1656</v>
      </c>
      <c r="M60" s="419"/>
      <c r="N60" s="419"/>
      <c r="O60" s="419"/>
      <c r="P60" s="117">
        <v>42773</v>
      </c>
      <c r="Q60" s="112">
        <v>0.50694444444444442</v>
      </c>
      <c r="R60" s="419" t="s">
        <v>1840</v>
      </c>
      <c r="S60" s="250" t="s">
        <v>1840</v>
      </c>
      <c r="T60" s="28">
        <v>2.5960045603758783</v>
      </c>
      <c r="U60" s="28"/>
      <c r="X60" s="31" t="str">
        <f t="shared" si="23"/>
        <v xml:space="preserve">  </v>
      </c>
      <c r="Z60" s="417" t="s">
        <v>1840</v>
      </c>
      <c r="AA60" s="716">
        <v>3.8389916997510189E-2</v>
      </c>
      <c r="AC60" s="715">
        <v>2.9967397040197032E-3</v>
      </c>
      <c r="AD60" s="715">
        <v>7.8281429121312401E-3</v>
      </c>
      <c r="AE60" s="31" t="str">
        <f t="shared" si="24"/>
        <v xml:space="preserve">  </v>
      </c>
      <c r="AF60" s="520"/>
      <c r="AG60" s="250">
        <v>126.9</v>
      </c>
      <c r="AH60" s="31">
        <v>267.79999999999995</v>
      </c>
      <c r="AI60" s="250">
        <v>140.89999999999995</v>
      </c>
      <c r="AJ60" s="31">
        <v>46</v>
      </c>
      <c r="AK60" s="31">
        <v>3063.0434782608686</v>
      </c>
      <c r="AL60" s="281" t="str">
        <f t="shared" si="25"/>
        <v xml:space="preserve">  </v>
      </c>
      <c r="AM60" s="250" t="s">
        <v>1840</v>
      </c>
      <c r="AN60" s="275">
        <v>126</v>
      </c>
      <c r="AO60" s="275">
        <v>282.2</v>
      </c>
      <c r="AP60" s="275">
        <v>156.19999999999999</v>
      </c>
      <c r="AQ60" s="275">
        <v>48</v>
      </c>
      <c r="AR60" s="275">
        <v>3254.1666666666665</v>
      </c>
      <c r="AS60" s="281" t="str">
        <f t="shared" si="26"/>
        <v xml:space="preserve">  </v>
      </c>
      <c r="AT60" s="250" t="s">
        <v>1840</v>
      </c>
      <c r="AU60" s="275">
        <v>127</v>
      </c>
      <c r="AV60" s="275">
        <v>276.5</v>
      </c>
      <c r="AW60" s="275">
        <v>149.5</v>
      </c>
      <c r="AX60" s="275">
        <v>46</v>
      </c>
      <c r="AY60" s="33">
        <v>3250</v>
      </c>
      <c r="AZ60" s="281" t="str">
        <f t="shared" si="27"/>
        <v xml:space="preserve">  </v>
      </c>
      <c r="BA60" s="33">
        <v>3189.0700483091787</v>
      </c>
      <c r="BB60" s="33">
        <v>109.16209299195359</v>
      </c>
      <c r="BC60" s="33">
        <v>3.4230070628216689</v>
      </c>
      <c r="BD60" s="237">
        <v>3</v>
      </c>
      <c r="BE60" s="429" t="str">
        <f t="shared" si="28"/>
        <v xml:space="preserve">  </v>
      </c>
      <c r="BF60" s="519"/>
      <c r="BG60" s="662" t="s">
        <v>178</v>
      </c>
      <c r="BH60" s="662" t="s">
        <v>178</v>
      </c>
      <c r="BI60" s="662" t="s">
        <v>178</v>
      </c>
      <c r="BJ60" s="661" t="s">
        <v>2720</v>
      </c>
      <c r="BK60" s="661" t="s">
        <v>2720</v>
      </c>
      <c r="BL60" s="10"/>
      <c r="BM60" s="334"/>
      <c r="BN60" s="662" t="s">
        <v>178</v>
      </c>
      <c r="BO60" s="662" t="s">
        <v>178</v>
      </c>
      <c r="BP60" s="662" t="s">
        <v>178</v>
      </c>
      <c r="BQ60" s="661" t="s">
        <v>2720</v>
      </c>
      <c r="BR60" s="661" t="s">
        <v>2720</v>
      </c>
      <c r="BS60" s="10"/>
      <c r="BT60" s="334"/>
      <c r="BU60" s="852" t="s">
        <v>178</v>
      </c>
      <c r="BV60" s="67" t="s">
        <v>1840</v>
      </c>
      <c r="BW60" s="227">
        <v>11.101595536484364</v>
      </c>
      <c r="BX60" s="227"/>
      <c r="BY60" s="227">
        <v>0.13681230945258943</v>
      </c>
      <c r="BZ60" s="227">
        <v>0.43410904383581222</v>
      </c>
      <c r="CA60" s="31" t="str">
        <f t="shared" si="29"/>
        <v xml:space="preserve">  </v>
      </c>
      <c r="CC60" s="417" t="s">
        <v>1840</v>
      </c>
      <c r="CD60" s="716">
        <v>3.8389916997510189E-2</v>
      </c>
      <c r="CF60" s="715">
        <v>2.9967397040197032E-3</v>
      </c>
      <c r="CG60" s="715">
        <v>7.8281429121312401E-3</v>
      </c>
      <c r="CH60" s="31" t="str">
        <f t="shared" si="30"/>
        <v xml:space="preserve">  </v>
      </c>
      <c r="CI60" s="520"/>
      <c r="CJ60" s="31">
        <f t="shared" si="31"/>
        <v>0.34580540131682236</v>
      </c>
      <c r="CK60" s="336"/>
      <c r="CL60" s="33">
        <v>442.57080740581461</v>
      </c>
      <c r="CM60" s="31"/>
      <c r="CN60" s="31">
        <v>0.33428413469677903</v>
      </c>
      <c r="CO60" s="33">
        <v>2.6365548319720391</v>
      </c>
      <c r="CP60" s="31"/>
      <c r="CQ60" s="336"/>
      <c r="CR60" s="457">
        <v>1355.6136252930273</v>
      </c>
      <c r="CS60" s="457"/>
      <c r="CT60" s="457">
        <v>0.23374432182565055</v>
      </c>
      <c r="CU60" s="457">
        <v>1.8435805268307415</v>
      </c>
      <c r="CW60" s="658"/>
      <c r="CX60" s="28">
        <v>0.79774788026915588</v>
      </c>
      <c r="CY60" s="227"/>
      <c r="CZ60" s="227"/>
      <c r="DA60" s="227"/>
      <c r="DB60" s="31" t="str">
        <f t="shared" si="32"/>
        <v xml:space="preserve">  </v>
      </c>
      <c r="DC60" s="546"/>
      <c r="DD60" s="28">
        <v>2.5960045603758783</v>
      </c>
      <c r="DE60" s="28"/>
      <c r="DH60" s="31" t="str">
        <f t="shared" si="33"/>
        <v xml:space="preserve">  </v>
      </c>
      <c r="DJ60" s="336">
        <f t="shared" si="18"/>
        <v>0.18025316331758462</v>
      </c>
      <c r="DK60" s="227">
        <v>3.7461381909586757</v>
      </c>
      <c r="DL60" s="227"/>
      <c r="DM60" s="227">
        <v>0.57225424489403509</v>
      </c>
      <c r="DN60" s="227">
        <v>0.13682092555331993</v>
      </c>
      <c r="DO60" s="675" t="str">
        <f t="shared" si="19"/>
        <v xml:space="preserve">  </v>
      </c>
      <c r="DP60" s="519"/>
      <c r="DQ60" s="28">
        <v>12.174949120615697</v>
      </c>
      <c r="DR60" s="28"/>
      <c r="DS60" s="28">
        <v>0.39731508051541631</v>
      </c>
      <c r="DT60" s="28">
        <v>9.4994519546949222E-2</v>
      </c>
      <c r="DU60" s="801" t="str">
        <f t="shared" si="20"/>
        <v xml:space="preserve">  </v>
      </c>
      <c r="DV60" s="335"/>
      <c r="DW60" s="31">
        <f t="shared" si="21"/>
        <v>0.84644945583219644</v>
      </c>
      <c r="DX60" s="550">
        <f t="shared" si="22"/>
        <v>0.89811351062394196</v>
      </c>
      <c r="DY60" s="67"/>
    </row>
    <row r="61" spans="1:129" ht="15" x14ac:dyDescent="0.25">
      <c r="A61" s="536" t="s">
        <v>2527</v>
      </c>
      <c r="B61" s="417" t="s">
        <v>1944</v>
      </c>
      <c r="C61" s="419" t="s">
        <v>584</v>
      </c>
      <c r="D61" s="419">
        <v>9</v>
      </c>
      <c r="E61" s="213">
        <v>1702439</v>
      </c>
      <c r="F61" s="421">
        <v>1</v>
      </c>
      <c r="G61" s="420">
        <v>11451800</v>
      </c>
      <c r="H61" s="420">
        <v>201702092150</v>
      </c>
      <c r="I61" s="420"/>
      <c r="J61" s="420"/>
      <c r="K61" s="663" t="s">
        <v>1655</v>
      </c>
      <c r="L61" s="163" t="s">
        <v>1656</v>
      </c>
      <c r="M61" s="419"/>
      <c r="N61" s="419"/>
      <c r="O61" s="419"/>
      <c r="P61" s="117">
        <v>42775</v>
      </c>
      <c r="Q61" s="112">
        <v>0.90972222222222221</v>
      </c>
      <c r="R61" s="419" t="s">
        <v>1841</v>
      </c>
      <c r="S61" s="250" t="s">
        <v>1841</v>
      </c>
      <c r="T61" s="28">
        <v>1.0758785111539804</v>
      </c>
      <c r="U61" s="28"/>
      <c r="X61" s="31" t="str">
        <f t="shared" si="23"/>
        <v xml:space="preserve">  </v>
      </c>
      <c r="Z61" s="417" t="s">
        <v>1841</v>
      </c>
      <c r="AA61" s="716">
        <v>3.0920993540993258E-2</v>
      </c>
      <c r="AC61" s="715">
        <v>2.9967397040197032E-3</v>
      </c>
      <c r="AD61" s="715">
        <v>7.8281429121312401E-3</v>
      </c>
      <c r="AE61" s="31" t="str">
        <f t="shared" si="24"/>
        <v xml:space="preserve">  </v>
      </c>
      <c r="AF61" s="520"/>
      <c r="AG61" s="250">
        <v>127.3</v>
      </c>
      <c r="AH61" s="31">
        <v>289.89999999999998</v>
      </c>
      <c r="AI61" s="250">
        <v>162.59999999999997</v>
      </c>
      <c r="AJ61" s="31">
        <v>88</v>
      </c>
      <c r="AK61" s="31">
        <v>1847.7272727272725</v>
      </c>
      <c r="AL61" s="281" t="str">
        <f t="shared" si="25"/>
        <v xml:space="preserve">  </v>
      </c>
      <c r="AM61" s="250" t="s">
        <v>1841</v>
      </c>
      <c r="AN61" s="275">
        <v>128</v>
      </c>
      <c r="AO61" s="275">
        <v>284.39999999999998</v>
      </c>
      <c r="AP61" s="275">
        <v>156.39999999999998</v>
      </c>
      <c r="AQ61" s="275">
        <v>84</v>
      </c>
      <c r="AR61" s="275">
        <v>1861.9047619047615</v>
      </c>
      <c r="AS61" s="281" t="str">
        <f t="shared" si="26"/>
        <v xml:space="preserve">  </v>
      </c>
      <c r="AT61" s="250" t="s">
        <v>1841</v>
      </c>
      <c r="AU61" s="245">
        <v>129.6</v>
      </c>
      <c r="AV61" s="245">
        <v>306.3</v>
      </c>
      <c r="AW61" s="245">
        <v>176.70000000000002</v>
      </c>
      <c r="AX61" s="245">
        <v>92</v>
      </c>
      <c r="AY61" s="33">
        <v>1920.6521739130437</v>
      </c>
      <c r="AZ61" s="281" t="str">
        <f t="shared" si="27"/>
        <v xml:space="preserve">  </v>
      </c>
      <c r="BA61" s="33">
        <v>1876.7614028483592</v>
      </c>
      <c r="BB61" s="33">
        <v>38.665878217542954</v>
      </c>
      <c r="BC61" s="33">
        <v>2.0602447470871783</v>
      </c>
      <c r="BD61" s="237">
        <v>3</v>
      </c>
      <c r="BE61" s="429" t="str">
        <f t="shared" si="28"/>
        <v xml:space="preserve">  </v>
      </c>
      <c r="BF61" s="519"/>
      <c r="BG61" s="662" t="s">
        <v>178</v>
      </c>
      <c r="BH61" s="662" t="s">
        <v>178</v>
      </c>
      <c r="BI61" s="662" t="s">
        <v>178</v>
      </c>
      <c r="BJ61" s="661" t="s">
        <v>2720</v>
      </c>
      <c r="BK61" s="661" t="s">
        <v>2720</v>
      </c>
      <c r="BL61" s="10"/>
      <c r="BM61" s="334"/>
      <c r="BN61" s="662" t="s">
        <v>178</v>
      </c>
      <c r="BO61" s="662" t="s">
        <v>178</v>
      </c>
      <c r="BP61" s="662" t="s">
        <v>178</v>
      </c>
      <c r="BQ61" s="661" t="s">
        <v>2720</v>
      </c>
      <c r="BR61" s="661" t="s">
        <v>2720</v>
      </c>
      <c r="BS61" s="10"/>
      <c r="BT61" s="334"/>
      <c r="BU61" s="852" t="s">
        <v>178</v>
      </c>
      <c r="BV61" s="67" t="s">
        <v>1841</v>
      </c>
      <c r="BW61" s="227">
        <v>7.6833246794227428</v>
      </c>
      <c r="BX61" s="227"/>
      <c r="BY61" s="227">
        <v>0.13681230945258943</v>
      </c>
      <c r="BZ61" s="227">
        <v>0.43410904383581222</v>
      </c>
      <c r="CA61" s="31" t="str">
        <f t="shared" si="29"/>
        <v xml:space="preserve">  </v>
      </c>
      <c r="CC61" s="417" t="s">
        <v>1841</v>
      </c>
      <c r="CD61" s="716">
        <v>3.0920993540993258E-2</v>
      </c>
      <c r="CF61" s="715">
        <v>2.9967397040197032E-3</v>
      </c>
      <c r="CG61" s="715">
        <v>7.8281429121312401E-3</v>
      </c>
      <c r="CH61" s="31" t="str">
        <f t="shared" si="30"/>
        <v xml:space="preserve">  </v>
      </c>
      <c r="CI61" s="520"/>
      <c r="CJ61" s="31">
        <f t="shared" si="31"/>
        <v>0.40244288548426133</v>
      </c>
      <c r="CK61" s="336"/>
      <c r="CL61" s="33">
        <v>397.13349480347</v>
      </c>
      <c r="CM61" s="31"/>
      <c r="CN61" s="31">
        <v>0.33428413469677903</v>
      </c>
      <c r="CO61" s="33">
        <v>2.6365548319720391</v>
      </c>
      <c r="CP61" s="31"/>
      <c r="CQ61" s="336"/>
      <c r="CR61" s="457">
        <v>733.79438926186606</v>
      </c>
      <c r="CS61" s="457"/>
      <c r="CT61" s="457">
        <v>0.23374432182565055</v>
      </c>
      <c r="CU61" s="457">
        <v>1.8435805268307415</v>
      </c>
      <c r="CW61" s="658"/>
      <c r="CX61" s="28">
        <v>0.57783756353538596</v>
      </c>
      <c r="CY61" s="227"/>
      <c r="CZ61" s="227"/>
      <c r="DA61" s="227"/>
      <c r="DB61" s="31" t="str">
        <f t="shared" si="32"/>
        <v xml:space="preserve">  </v>
      </c>
      <c r="DC61" s="546"/>
      <c r="DD61" s="28">
        <v>1.0758785111539804</v>
      </c>
      <c r="DE61" s="28"/>
      <c r="DH61" s="31" t="str">
        <f t="shared" si="33"/>
        <v xml:space="preserve">  </v>
      </c>
      <c r="DJ61" s="336">
        <f t="shared" si="18"/>
        <v>0.14550209717801346</v>
      </c>
      <c r="DK61" s="227">
        <v>3.0309264389013002</v>
      </c>
      <c r="DL61" s="227"/>
      <c r="DM61" s="227">
        <v>0.57225424489403509</v>
      </c>
      <c r="DN61" s="227">
        <v>0.13682092555331993</v>
      </c>
      <c r="DO61" s="675" t="str">
        <f t="shared" si="19"/>
        <v xml:space="preserve">  </v>
      </c>
      <c r="DP61" s="519"/>
      <c r="DQ61" s="28">
        <v>5.8213554538463024</v>
      </c>
      <c r="DR61" s="28"/>
      <c r="DS61" s="28">
        <v>0.39731508051541631</v>
      </c>
      <c r="DT61" s="28">
        <v>9.4994519546949222E-2</v>
      </c>
      <c r="DU61" s="801" t="str">
        <f t="shared" si="20"/>
        <v xml:space="preserve">  </v>
      </c>
      <c r="DV61" s="335"/>
      <c r="DW61" s="31">
        <f t="shared" si="21"/>
        <v>0.76320090814833408</v>
      </c>
      <c r="DX61" s="550">
        <f t="shared" si="22"/>
        <v>0.7933224264227593</v>
      </c>
      <c r="DY61" s="67"/>
    </row>
    <row r="62" spans="1:129" ht="15" x14ac:dyDescent="0.25">
      <c r="A62" s="536" t="s">
        <v>2528</v>
      </c>
      <c r="B62" s="18" t="s">
        <v>1246</v>
      </c>
      <c r="C62" s="419" t="s">
        <v>584</v>
      </c>
      <c r="D62" s="419">
        <v>9</v>
      </c>
      <c r="E62" s="213">
        <v>1703201</v>
      </c>
      <c r="F62" s="421"/>
      <c r="G62" s="420">
        <v>11451800</v>
      </c>
      <c r="H62" s="420" t="s">
        <v>1972</v>
      </c>
      <c r="I62" s="420"/>
      <c r="J62" s="420"/>
      <c r="K62" s="663" t="s">
        <v>1655</v>
      </c>
      <c r="L62" s="163" t="s">
        <v>1656</v>
      </c>
      <c r="M62" s="419"/>
      <c r="N62" s="419"/>
      <c r="O62" s="419"/>
      <c r="P62" s="117">
        <v>42786</v>
      </c>
      <c r="Q62" s="112">
        <v>0.66666666666666663</v>
      </c>
      <c r="R62" s="419" t="s">
        <v>1946</v>
      </c>
      <c r="S62" s="590" t="s">
        <v>1946</v>
      </c>
      <c r="T62" s="28">
        <v>1.0291833549966352</v>
      </c>
      <c r="U62" s="28"/>
      <c r="X62" s="31" t="str">
        <f t="shared" si="23"/>
        <v xml:space="preserve">  </v>
      </c>
      <c r="Z62" s="417" t="s">
        <v>1946</v>
      </c>
      <c r="AA62" s="716">
        <v>2.4530023231437326E-2</v>
      </c>
      <c r="AC62" s="715">
        <v>3.0717745593709816E-3</v>
      </c>
      <c r="AD62" s="715">
        <v>7.6281105776603688E-3</v>
      </c>
      <c r="AE62" s="31" t="str">
        <f t="shared" si="24"/>
        <v xml:space="preserve">  </v>
      </c>
      <c r="AF62" s="520"/>
      <c r="AG62" s="590">
        <v>128.30000000000001</v>
      </c>
      <c r="AH62" s="590">
        <v>351.4</v>
      </c>
      <c r="AI62" s="590">
        <v>223.09999999999997</v>
      </c>
      <c r="AJ62" s="590">
        <v>110</v>
      </c>
      <c r="AK62" s="590">
        <v>2028.1818181818178</v>
      </c>
      <c r="AL62" s="281" t="str">
        <f t="shared" si="25"/>
        <v xml:space="preserve">  </v>
      </c>
      <c r="AM62" s="590" t="s">
        <v>1946</v>
      </c>
      <c r="AN62" s="590">
        <v>131.30000000000001</v>
      </c>
      <c r="AO62" s="590">
        <v>331.9</v>
      </c>
      <c r="AP62" s="590">
        <v>200.59999999999997</v>
      </c>
      <c r="AQ62" s="590">
        <v>106</v>
      </c>
      <c r="AR62" s="590">
        <v>1892.4528301886789</v>
      </c>
      <c r="AS62" s="281" t="str">
        <f t="shared" si="26"/>
        <v xml:space="preserve">  </v>
      </c>
      <c r="AT62" s="590" t="s">
        <v>1946</v>
      </c>
      <c r="AU62" s="590">
        <v>127.6</v>
      </c>
      <c r="AV62" s="590">
        <v>338.8</v>
      </c>
      <c r="AW62" s="590">
        <v>211.20000000000002</v>
      </c>
      <c r="AX62" s="590">
        <v>108</v>
      </c>
      <c r="AY62" s="590">
        <v>1955.5555555555557</v>
      </c>
      <c r="AZ62" s="281" t="str">
        <f t="shared" si="27"/>
        <v xml:space="preserve">  </v>
      </c>
      <c r="BA62" s="590">
        <v>1958.7300679753507</v>
      </c>
      <c r="BB62" s="590">
        <v>67.92015674479839</v>
      </c>
      <c r="BC62" s="590">
        <v>3.4675608372624991</v>
      </c>
      <c r="BD62" s="237">
        <v>3</v>
      </c>
      <c r="BE62" s="429" t="str">
        <f t="shared" si="28"/>
        <v xml:space="preserve">  </v>
      </c>
      <c r="BF62" s="519"/>
      <c r="BG62" s="662" t="s">
        <v>178</v>
      </c>
      <c r="BH62" s="662" t="s">
        <v>178</v>
      </c>
      <c r="BI62" s="662" t="s">
        <v>178</v>
      </c>
      <c r="BJ62" s="661" t="s">
        <v>2720</v>
      </c>
      <c r="BK62" s="661" t="s">
        <v>2720</v>
      </c>
      <c r="BL62" s="10"/>
      <c r="BM62" s="334"/>
      <c r="BN62" s="662" t="s">
        <v>178</v>
      </c>
      <c r="BO62" s="662" t="s">
        <v>178</v>
      </c>
      <c r="BP62" s="662" t="s">
        <v>178</v>
      </c>
      <c r="BQ62" s="661" t="s">
        <v>2720</v>
      </c>
      <c r="BR62" s="661" t="s">
        <v>2720</v>
      </c>
      <c r="BS62" s="10"/>
      <c r="BT62" s="334"/>
      <c r="BU62" s="852" t="s">
        <v>178</v>
      </c>
      <c r="BV62" s="67" t="s">
        <v>1946</v>
      </c>
      <c r="BW62" s="227">
        <v>4.4658703187602944</v>
      </c>
      <c r="BX62" s="591"/>
      <c r="BY62" s="591">
        <v>4.9859461878656072E-2</v>
      </c>
      <c r="BZ62" s="591">
        <v>0.42240504518771776</v>
      </c>
      <c r="CA62" s="31" t="str">
        <f t="shared" si="29"/>
        <v xml:space="preserve">  </v>
      </c>
      <c r="CC62" s="417" t="s">
        <v>1946</v>
      </c>
      <c r="CD62" s="716">
        <v>2.4530023231437326E-2</v>
      </c>
      <c r="CF62" s="715">
        <v>3.0717745593709816E-3</v>
      </c>
      <c r="CG62" s="715">
        <v>7.6281105776603688E-3</v>
      </c>
      <c r="CH62" s="31" t="str">
        <f t="shared" si="30"/>
        <v xml:space="preserve">  </v>
      </c>
      <c r="CI62" s="520"/>
      <c r="CJ62" s="31">
        <f t="shared" si="31"/>
        <v>0.54927755354630969</v>
      </c>
      <c r="CK62" s="336"/>
      <c r="CL62" s="33">
        <v>407.58543184694918</v>
      </c>
      <c r="CM62" s="31"/>
      <c r="CN62" s="31">
        <v>0.4959758662129562</v>
      </c>
      <c r="CO62" s="31">
        <v>1.9421831605780542</v>
      </c>
      <c r="CP62" s="31"/>
      <c r="CQ62" s="336"/>
      <c r="CR62" s="457">
        <v>826.65736222776684</v>
      </c>
      <c r="CS62" s="457"/>
      <c r="CT62" s="227">
        <v>7.5392331469742016E-2</v>
      </c>
      <c r="CU62" s="227">
        <v>0.29522750317528823</v>
      </c>
      <c r="CW62" s="658"/>
      <c r="CX62" s="28">
        <v>0.54383567113481224</v>
      </c>
      <c r="CY62" s="5"/>
      <c r="CZ62" s="591"/>
      <c r="DA62" s="591"/>
      <c r="DB62" s="31" t="str">
        <f t="shared" si="32"/>
        <v xml:space="preserve">  </v>
      </c>
      <c r="DC62" s="605"/>
      <c r="DD62" s="28">
        <v>1.0291833549966352</v>
      </c>
      <c r="DE62" s="28"/>
      <c r="DH62" s="31" t="str">
        <f t="shared" si="33"/>
        <v xml:space="preserve">  </v>
      </c>
      <c r="DJ62" s="336">
        <f t="shared" si="18"/>
        <v>0.13342863327338594</v>
      </c>
      <c r="DK62" s="227">
        <v>3.3602438912575074</v>
      </c>
      <c r="DL62" s="227"/>
      <c r="DM62" s="227">
        <v>0.97543350377553739</v>
      </c>
      <c r="DN62" s="227">
        <v>0.20342047766141791</v>
      </c>
      <c r="DO62" s="675" t="str">
        <f t="shared" si="19"/>
        <v xml:space="preserve">  </v>
      </c>
      <c r="DP62" s="519"/>
      <c r="DQ62" s="28">
        <v>6.5711436095702362</v>
      </c>
      <c r="DS62" s="28">
        <v>0.14382280488350044</v>
      </c>
      <c r="DT62" s="28">
        <v>2.9993334814485673E-2</v>
      </c>
      <c r="DU62" s="801" t="str">
        <f t="shared" si="20"/>
        <v xml:space="preserve">  </v>
      </c>
      <c r="DV62" s="335"/>
      <c r="DW62" s="31">
        <f t="shared" si="21"/>
        <v>0.82442688788722451</v>
      </c>
      <c r="DX62" s="550">
        <f t="shared" si="22"/>
        <v>0.79490535133705198</v>
      </c>
      <c r="DY62" s="67"/>
    </row>
    <row r="63" spans="1:129" ht="15" x14ac:dyDescent="0.25">
      <c r="A63" s="536" t="s">
        <v>2529</v>
      </c>
      <c r="B63" s="18" t="s">
        <v>1247</v>
      </c>
      <c r="C63" s="419" t="s">
        <v>584</v>
      </c>
      <c r="D63" s="419">
        <v>7</v>
      </c>
      <c r="E63" s="213" t="s">
        <v>1827</v>
      </c>
      <c r="F63" s="421"/>
      <c r="G63" s="420">
        <v>11451800</v>
      </c>
      <c r="H63" s="420" t="s">
        <v>1973</v>
      </c>
      <c r="I63" s="420"/>
      <c r="J63" s="420"/>
      <c r="K63" s="663" t="s">
        <v>1655</v>
      </c>
      <c r="L63" s="163" t="s">
        <v>1656</v>
      </c>
      <c r="M63" s="419"/>
      <c r="N63" s="419"/>
      <c r="O63" s="419"/>
      <c r="P63" s="117">
        <v>42809</v>
      </c>
      <c r="Q63" s="112">
        <v>0.61111111111111105</v>
      </c>
      <c r="R63" s="419" t="s">
        <v>1947</v>
      </c>
      <c r="S63" s="590" t="s">
        <v>1947</v>
      </c>
      <c r="T63" s="28">
        <v>0.15640635932565353</v>
      </c>
      <c r="U63" s="28"/>
      <c r="X63" s="31" t="str">
        <f t="shared" si="23"/>
        <v xml:space="preserve">  </v>
      </c>
      <c r="Z63" s="417" t="s">
        <v>1947</v>
      </c>
      <c r="AA63" s="716">
        <v>1.765865511527049E-2</v>
      </c>
      <c r="AC63" s="715">
        <v>7.6281105776603688E-3</v>
      </c>
      <c r="AD63" s="715">
        <v>7.6281105776603688E-3</v>
      </c>
      <c r="AE63" s="31" t="str">
        <f t="shared" si="24"/>
        <v xml:space="preserve">  </v>
      </c>
      <c r="AF63" s="520"/>
      <c r="AG63" s="590">
        <v>128.9</v>
      </c>
      <c r="AH63" s="590">
        <v>146.1</v>
      </c>
      <c r="AI63" s="590">
        <v>17.199999999999989</v>
      </c>
      <c r="AJ63" s="590">
        <v>138</v>
      </c>
      <c r="AK63" s="590">
        <v>124.6376811594202</v>
      </c>
      <c r="AL63" s="281" t="str">
        <f t="shared" si="25"/>
        <v xml:space="preserve">  </v>
      </c>
      <c r="AM63" s="590" t="s">
        <v>1947</v>
      </c>
      <c r="AN63" s="590">
        <v>126.1</v>
      </c>
      <c r="AO63" s="590">
        <v>149</v>
      </c>
      <c r="AP63" s="590">
        <v>22.900000000000006</v>
      </c>
      <c r="AQ63" s="590">
        <v>186</v>
      </c>
      <c r="AR63" s="590">
        <v>123.11827956989251</v>
      </c>
      <c r="AS63" s="281" t="str">
        <f t="shared" si="26"/>
        <v xml:space="preserve">  </v>
      </c>
      <c r="AT63" s="590" t="s">
        <v>1947</v>
      </c>
      <c r="AU63" s="590">
        <v>126.3</v>
      </c>
      <c r="AV63" s="590">
        <v>143.80000000000001</v>
      </c>
      <c r="AW63" s="590">
        <v>17.500000000000014</v>
      </c>
      <c r="AX63" s="590">
        <v>134</v>
      </c>
      <c r="AY63" s="590">
        <v>130.59701492537323</v>
      </c>
      <c r="AZ63" s="281" t="str">
        <f t="shared" si="27"/>
        <v xml:space="preserve">  </v>
      </c>
      <c r="BA63" s="590">
        <v>126.11765855156197</v>
      </c>
      <c r="BB63" s="590">
        <v>3.9529255546073006</v>
      </c>
      <c r="BC63" s="590">
        <v>3.1343156858491672</v>
      </c>
      <c r="BD63" s="237">
        <v>3</v>
      </c>
      <c r="BE63" s="429" t="str">
        <f t="shared" si="28"/>
        <v xml:space="preserve">  </v>
      </c>
      <c r="BF63" s="519"/>
      <c r="BG63" s="662" t="s">
        <v>178</v>
      </c>
      <c r="BH63" s="662" t="s">
        <v>178</v>
      </c>
      <c r="BI63" s="662" t="s">
        <v>178</v>
      </c>
      <c r="BJ63" s="661" t="s">
        <v>2720</v>
      </c>
      <c r="BK63" s="661" t="s">
        <v>2720</v>
      </c>
      <c r="BL63" s="10"/>
      <c r="BM63" s="334"/>
      <c r="BN63" s="662" t="s">
        <v>178</v>
      </c>
      <c r="BO63" s="662" t="s">
        <v>178</v>
      </c>
      <c r="BP63" s="662" t="s">
        <v>178</v>
      </c>
      <c r="BQ63" s="661" t="s">
        <v>2720</v>
      </c>
      <c r="BR63" s="661" t="s">
        <v>2720</v>
      </c>
      <c r="BS63" s="10"/>
      <c r="BT63" s="334"/>
      <c r="BU63" s="852" t="s">
        <v>178</v>
      </c>
      <c r="BV63" s="67" t="s">
        <v>1947</v>
      </c>
      <c r="BW63" s="227">
        <v>0.91850354220446173</v>
      </c>
      <c r="BX63" s="591"/>
      <c r="BY63" s="591">
        <v>4.9859461878656072E-2</v>
      </c>
      <c r="BZ63" s="591">
        <v>0.42240504518771776</v>
      </c>
      <c r="CA63" s="31" t="str">
        <f t="shared" si="29"/>
        <v xml:space="preserve">  </v>
      </c>
      <c r="CC63" s="417" t="s">
        <v>1947</v>
      </c>
      <c r="CD63" s="716">
        <v>1.765865511527049E-2</v>
      </c>
      <c r="CF63" s="715">
        <v>7.6281105776603688E-3</v>
      </c>
      <c r="CG63" s="715">
        <v>7.6281105776603688E-3</v>
      </c>
      <c r="CH63" s="31" t="str">
        <f t="shared" si="30"/>
        <v xml:space="preserve">  </v>
      </c>
      <c r="CI63" s="520"/>
      <c r="CJ63" s="31">
        <f t="shared" si="31"/>
        <v>1.9225462182637525</v>
      </c>
      <c r="CK63" s="336"/>
      <c r="CL63" s="33">
        <v>106.12778288616136</v>
      </c>
      <c r="CM63" s="31"/>
      <c r="CN63" s="31">
        <v>0.4959758662129562</v>
      </c>
      <c r="CO63" s="31">
        <v>1.9421831605780542</v>
      </c>
      <c r="CP63" s="31"/>
      <c r="CQ63" s="336"/>
      <c r="CR63" s="457">
        <v>13.227520765521552</v>
      </c>
      <c r="CS63" s="457"/>
      <c r="CT63" s="227">
        <v>7.5392331469742016E-2</v>
      </c>
      <c r="CU63" s="227">
        <v>0.29522750317528823</v>
      </c>
      <c r="CW63" s="658"/>
      <c r="CX63" s="28">
        <v>1.2703747962695</v>
      </c>
      <c r="CY63" s="5"/>
      <c r="CZ63" s="591"/>
      <c r="DA63" s="591"/>
      <c r="DB63" s="31" t="str">
        <f t="shared" si="32"/>
        <v xml:space="preserve">  </v>
      </c>
      <c r="DC63" s="605"/>
      <c r="DD63" s="28">
        <v>0.15640635932565353</v>
      </c>
      <c r="DE63" s="28"/>
      <c r="DH63" s="31" t="str">
        <f t="shared" si="33"/>
        <v xml:space="preserve">  </v>
      </c>
      <c r="DJ63" s="336">
        <f t="shared" si="18"/>
        <v>1.1970237780545889</v>
      </c>
      <c r="DK63" s="227">
        <v>1.6440544629349456</v>
      </c>
      <c r="DL63" s="227"/>
      <c r="DM63" s="227">
        <v>3.2326913597035483</v>
      </c>
      <c r="DN63" s="227">
        <v>0.67415730337078661</v>
      </c>
      <c r="DO63" s="675" t="str">
        <f t="shared" si="19"/>
        <v>E, &lt;RL</v>
      </c>
      <c r="DP63" s="519"/>
      <c r="DQ63" s="28">
        <v>0.21470860523404159</v>
      </c>
      <c r="DS63" s="28">
        <v>0.70517041915101897</v>
      </c>
      <c r="DT63" s="28">
        <v>0.14705882352941177</v>
      </c>
      <c r="DU63" s="28" t="str">
        <f t="shared" si="20"/>
        <v>E, &lt;RL</v>
      </c>
      <c r="DV63" s="335"/>
      <c r="DW63" s="31">
        <f t="shared" si="21"/>
        <v>1.5491273050511676</v>
      </c>
      <c r="DX63" s="550">
        <f t="shared" si="22"/>
        <v>1.6231961305530089</v>
      </c>
      <c r="DY63" s="67"/>
    </row>
    <row r="64" spans="1:129" ht="15" x14ac:dyDescent="0.25">
      <c r="A64" s="536" t="s">
        <v>2530</v>
      </c>
      <c r="B64" s="18" t="s">
        <v>1248</v>
      </c>
      <c r="C64" s="419" t="s">
        <v>584</v>
      </c>
      <c r="D64" s="419">
        <v>7</v>
      </c>
      <c r="E64" s="213" t="s">
        <v>1827</v>
      </c>
      <c r="F64" s="421"/>
      <c r="G64" s="420">
        <v>11451800</v>
      </c>
      <c r="H64" s="420" t="s">
        <v>1974</v>
      </c>
      <c r="I64" s="420"/>
      <c r="J64" s="420"/>
      <c r="K64" s="663" t="s">
        <v>1655</v>
      </c>
      <c r="L64" s="163" t="s">
        <v>1656</v>
      </c>
      <c r="M64" s="419"/>
      <c r="N64" s="419"/>
      <c r="O64" s="104" t="s">
        <v>40</v>
      </c>
      <c r="P64" s="117">
        <v>42809</v>
      </c>
      <c r="Q64" s="112">
        <v>0.6118055555555556</v>
      </c>
      <c r="R64" s="419" t="s">
        <v>1948</v>
      </c>
      <c r="S64" s="590" t="s">
        <v>1948</v>
      </c>
      <c r="T64" s="28">
        <v>0.22665360081021366</v>
      </c>
      <c r="U64" s="28"/>
      <c r="X64" s="31" t="str">
        <f t="shared" si="23"/>
        <v xml:space="preserve">  </v>
      </c>
      <c r="Z64" s="417" t="s">
        <v>1948</v>
      </c>
      <c r="AA64" s="716">
        <v>2.5068281560136445E-2</v>
      </c>
      <c r="AC64" s="715">
        <v>3.074099974138959E-3</v>
      </c>
      <c r="AD64" s="715">
        <v>7.5736898112922458E-3</v>
      </c>
      <c r="AE64" s="31" t="str">
        <f t="shared" si="24"/>
        <v xml:space="preserve">  </v>
      </c>
      <c r="AF64" s="520"/>
      <c r="AG64" s="590">
        <v>127.8</v>
      </c>
      <c r="AH64" s="590">
        <v>144.4</v>
      </c>
      <c r="AI64" s="590">
        <v>16.600000000000009</v>
      </c>
      <c r="AJ64" s="590">
        <v>132</v>
      </c>
      <c r="AK64" s="590">
        <v>125.75757575757582</v>
      </c>
      <c r="AL64" s="281" t="str">
        <f t="shared" si="25"/>
        <v xml:space="preserve">  </v>
      </c>
      <c r="AM64" s="590" t="s">
        <v>1948</v>
      </c>
      <c r="AN64" s="590">
        <v>126.9</v>
      </c>
      <c r="AO64" s="590">
        <v>142.1</v>
      </c>
      <c r="AP64" s="590">
        <v>15.199999999999989</v>
      </c>
      <c r="AQ64" s="590">
        <v>128</v>
      </c>
      <c r="AR64" s="590">
        <v>118.74999999999991</v>
      </c>
      <c r="AS64" s="281" t="str">
        <f t="shared" si="26"/>
        <v xml:space="preserve">  </v>
      </c>
      <c r="AT64" s="590" t="s">
        <v>1948</v>
      </c>
      <c r="AU64" s="590">
        <v>127.7</v>
      </c>
      <c r="AV64" s="590">
        <v>145.5</v>
      </c>
      <c r="AW64" s="590">
        <v>17.799999999999997</v>
      </c>
      <c r="AX64" s="590">
        <v>142</v>
      </c>
      <c r="AY64" s="590">
        <v>125.35211267605634</v>
      </c>
      <c r="AZ64" s="281" t="str">
        <f t="shared" si="27"/>
        <v xml:space="preserve">  </v>
      </c>
      <c r="BA64" s="590">
        <v>123.28656281121069</v>
      </c>
      <c r="BB64" s="590">
        <v>3.9340058061299659</v>
      </c>
      <c r="BC64" s="590">
        <v>3.1909445088140935</v>
      </c>
      <c r="BD64" s="237">
        <v>3</v>
      </c>
      <c r="BE64" s="429" t="str">
        <f t="shared" si="28"/>
        <v xml:space="preserve">  </v>
      </c>
      <c r="BF64" s="519"/>
      <c r="BG64" s="662" t="s">
        <v>178</v>
      </c>
      <c r="BH64" s="662" t="s">
        <v>178</v>
      </c>
      <c r="BI64" s="662" t="s">
        <v>178</v>
      </c>
      <c r="BJ64" s="661" t="s">
        <v>2720</v>
      </c>
      <c r="BK64" s="661" t="s">
        <v>2720</v>
      </c>
      <c r="BL64" s="10"/>
      <c r="BM64" s="334"/>
      <c r="BN64" s="662" t="s">
        <v>178</v>
      </c>
      <c r="BO64" s="662" t="s">
        <v>178</v>
      </c>
      <c r="BP64" s="662" t="s">
        <v>178</v>
      </c>
      <c r="BQ64" s="661" t="s">
        <v>2720</v>
      </c>
      <c r="BR64" s="661" t="s">
        <v>2720</v>
      </c>
      <c r="BS64" s="10"/>
      <c r="BT64" s="334"/>
      <c r="BU64" s="852" t="s">
        <v>178</v>
      </c>
      <c r="BV64" s="67" t="s">
        <v>1948</v>
      </c>
      <c r="BW64" s="227">
        <v>0.83645315117097774</v>
      </c>
      <c r="BX64" s="591"/>
      <c r="BY64" s="591">
        <v>4.9859461878656072E-2</v>
      </c>
      <c r="BZ64" s="591">
        <v>0.42240504518771776</v>
      </c>
      <c r="CA64" s="31" t="str">
        <f t="shared" si="29"/>
        <v xml:space="preserve">  </v>
      </c>
      <c r="CC64" s="417" t="s">
        <v>1948</v>
      </c>
      <c r="CD64" s="716">
        <v>2.5068281560136445E-2</v>
      </c>
      <c r="CF64" s="715">
        <v>3.074099974138959E-3</v>
      </c>
      <c r="CG64" s="715">
        <v>7.5736898112922458E-3</v>
      </c>
      <c r="CH64" s="31" t="str">
        <f t="shared" si="30"/>
        <v xml:space="preserve">  </v>
      </c>
      <c r="CI64" s="520"/>
      <c r="CJ64" s="31">
        <f t="shared" si="31"/>
        <v>2.996973772534965</v>
      </c>
      <c r="CK64" s="336"/>
      <c r="CL64" s="33">
        <v>128.96803863744094</v>
      </c>
      <c r="CM64" s="31"/>
      <c r="CN64" s="31">
        <v>0.4959758662129562</v>
      </c>
      <c r="CO64" s="31">
        <v>1.9421831605780542</v>
      </c>
      <c r="CP64" s="31"/>
      <c r="CQ64" s="336"/>
      <c r="CR64" s="457">
        <v>16.218707889253942</v>
      </c>
      <c r="CS64" s="457"/>
      <c r="CT64" s="227">
        <v>7.5392331469742016E-2</v>
      </c>
      <c r="CU64" s="227">
        <v>0.29522750317528823</v>
      </c>
      <c r="CW64" s="658"/>
      <c r="CX64" s="28">
        <v>1.9086619015596951</v>
      </c>
      <c r="CY64" s="5"/>
      <c r="CZ64" s="591"/>
      <c r="DA64" s="591"/>
      <c r="DB64" s="31" t="str">
        <f t="shared" si="32"/>
        <v xml:space="preserve">  </v>
      </c>
      <c r="DC64" s="605"/>
      <c r="DD64" s="28">
        <v>0.22665360081021366</v>
      </c>
      <c r="DE64" s="28"/>
      <c r="DH64" s="31" t="str">
        <f t="shared" si="33"/>
        <v xml:space="preserve">  </v>
      </c>
      <c r="DJ64" s="336">
        <f t="shared" si="18"/>
        <v>1.4799495454260463</v>
      </c>
      <c r="DK64" s="227">
        <v>1.9396148158221289</v>
      </c>
      <c r="DL64" s="227"/>
      <c r="DM64" s="227">
        <v>3.2326913597035483</v>
      </c>
      <c r="DN64" s="227">
        <v>0.67415730337078661</v>
      </c>
      <c r="DO64" s="675" t="str">
        <f t="shared" si="19"/>
        <v>E, &lt;RL</v>
      </c>
      <c r="DP64" s="519"/>
      <c r="DQ64" s="28">
        <v>0.24313481494108372</v>
      </c>
      <c r="DR64" s="28"/>
      <c r="DS64" s="28">
        <v>0.70517041915101897</v>
      </c>
      <c r="DT64" s="28">
        <v>0.14705882352941177</v>
      </c>
      <c r="DU64" s="28" t="str">
        <f t="shared" si="20"/>
        <v>E, &lt;RL</v>
      </c>
      <c r="DV64" s="335"/>
      <c r="DW64" s="31">
        <f t="shared" si="21"/>
        <v>1.5039499990186218</v>
      </c>
      <c r="DX64" s="550">
        <f t="shared" si="22"/>
        <v>1.499101017178921</v>
      </c>
      <c r="DY64" s="67"/>
    </row>
    <row r="65" spans="1:129" ht="15" x14ac:dyDescent="0.25">
      <c r="A65" s="536" t="s">
        <v>2531</v>
      </c>
      <c r="B65" s="18" t="s">
        <v>1249</v>
      </c>
      <c r="C65" s="419" t="s">
        <v>584</v>
      </c>
      <c r="D65" s="419">
        <v>9</v>
      </c>
      <c r="E65" s="213" t="s">
        <v>1827</v>
      </c>
      <c r="F65" s="421"/>
      <c r="G65" s="420">
        <v>11451800</v>
      </c>
      <c r="H65" s="420" t="s">
        <v>1975</v>
      </c>
      <c r="I65" s="420"/>
      <c r="J65" s="420"/>
      <c r="K65" s="663" t="s">
        <v>1655</v>
      </c>
      <c r="L65" s="163" t="s">
        <v>1656</v>
      </c>
      <c r="M65" s="419"/>
      <c r="N65" s="419"/>
      <c r="O65" s="419"/>
      <c r="P65" s="117">
        <v>42828</v>
      </c>
      <c r="Q65" s="112">
        <v>0.625</v>
      </c>
      <c r="R65" s="419" t="s">
        <v>1949</v>
      </c>
      <c r="S65" s="590" t="s">
        <v>1949</v>
      </c>
      <c r="T65" s="28">
        <v>0.1190631841848836</v>
      </c>
      <c r="U65" s="28"/>
      <c r="X65" s="31" t="str">
        <f t="shared" si="23"/>
        <v xml:space="preserve">  </v>
      </c>
      <c r="Z65" s="417" t="s">
        <v>1949</v>
      </c>
      <c r="AA65" s="716">
        <v>5.5626014611267038E-2</v>
      </c>
      <c r="AC65" s="715">
        <v>3.074099974138959E-3</v>
      </c>
      <c r="AD65" s="715">
        <v>7.5736898112922458E-3</v>
      </c>
      <c r="AE65" s="31" t="str">
        <f t="shared" si="24"/>
        <v xml:space="preserve">  </v>
      </c>
      <c r="AF65" s="520"/>
      <c r="AG65" s="590">
        <v>128.1</v>
      </c>
      <c r="AH65" s="590">
        <v>137.4</v>
      </c>
      <c r="AI65" s="590">
        <v>9.3000000000000114</v>
      </c>
      <c r="AJ65" s="590">
        <v>390</v>
      </c>
      <c r="AK65" s="590">
        <v>23.846153846153875</v>
      </c>
      <c r="AL65" s="281" t="str">
        <f t="shared" si="25"/>
        <v xml:space="preserve">  </v>
      </c>
      <c r="AM65" s="590" t="s">
        <v>1949</v>
      </c>
      <c r="AN65" s="590">
        <v>128.9</v>
      </c>
      <c r="AO65" s="590">
        <v>138.1</v>
      </c>
      <c r="AP65" s="590">
        <v>9.1999999999999886</v>
      </c>
      <c r="AQ65" s="590">
        <v>390</v>
      </c>
      <c r="AR65" s="590">
        <v>23.589743589743559</v>
      </c>
      <c r="AS65" s="281" t="str">
        <f t="shared" si="26"/>
        <v xml:space="preserve">  </v>
      </c>
      <c r="AT65" s="590" t="s">
        <v>1949</v>
      </c>
      <c r="AU65" s="590">
        <v>128.5</v>
      </c>
      <c r="AV65" s="590">
        <v>137.69999999999999</v>
      </c>
      <c r="AW65" s="590">
        <v>9.1999999999999886</v>
      </c>
      <c r="AX65" s="590">
        <v>390</v>
      </c>
      <c r="AY65" s="590">
        <v>23.589743589743559</v>
      </c>
      <c r="AZ65" s="281" t="str">
        <f t="shared" si="27"/>
        <v xml:space="preserve">  </v>
      </c>
      <c r="BA65" s="590">
        <v>23.675213675213666</v>
      </c>
      <c r="BB65" s="590">
        <v>0.14803853056147684</v>
      </c>
      <c r="BC65" s="590">
        <v>0.6252891002055162</v>
      </c>
      <c r="BD65" s="237">
        <v>3</v>
      </c>
      <c r="BE65" s="429" t="str">
        <f t="shared" si="28"/>
        <v xml:space="preserve">  </v>
      </c>
      <c r="BF65" s="519"/>
      <c r="BG65" s="662" t="s">
        <v>178</v>
      </c>
      <c r="BH65" s="662" t="s">
        <v>178</v>
      </c>
      <c r="BI65" s="662" t="s">
        <v>178</v>
      </c>
      <c r="BJ65" s="661" t="s">
        <v>2720</v>
      </c>
      <c r="BK65" s="661" t="s">
        <v>2720</v>
      </c>
      <c r="BL65" s="10"/>
      <c r="BM65" s="334"/>
      <c r="BN65" s="662" t="s">
        <v>178</v>
      </c>
      <c r="BO65" s="662" t="s">
        <v>178</v>
      </c>
      <c r="BP65" s="662" t="s">
        <v>178</v>
      </c>
      <c r="BQ65" s="661" t="s">
        <v>2720</v>
      </c>
      <c r="BR65" s="661" t="s">
        <v>2720</v>
      </c>
      <c r="BS65" s="10"/>
      <c r="BT65" s="334"/>
      <c r="BU65" s="852" t="s">
        <v>178</v>
      </c>
      <c r="BV65" s="67" t="s">
        <v>1949</v>
      </c>
      <c r="BW65" s="227">
        <v>1.4497314660818574</v>
      </c>
      <c r="BX65" s="591"/>
      <c r="BY65" s="591">
        <v>4.9859461878656072E-2</v>
      </c>
      <c r="BZ65" s="591">
        <v>0.42240504518771776</v>
      </c>
      <c r="CA65" s="31" t="str">
        <f t="shared" si="29"/>
        <v xml:space="preserve">  </v>
      </c>
      <c r="CC65" s="417" t="s">
        <v>1949</v>
      </c>
      <c r="CD65" s="716">
        <v>5.5626014611267038E-2</v>
      </c>
      <c r="CF65" s="715">
        <v>3.074099974138959E-3</v>
      </c>
      <c r="CG65" s="715">
        <v>7.5736898112922458E-3</v>
      </c>
      <c r="CH65" s="31" t="str">
        <f t="shared" si="30"/>
        <v xml:space="preserve">  </v>
      </c>
      <c r="CI65" s="520"/>
      <c r="CJ65" s="31">
        <f t="shared" si="31"/>
        <v>3.836987463727036</v>
      </c>
      <c r="CK65" s="336"/>
      <c r="CL65" s="33">
        <v>135.63118061156814</v>
      </c>
      <c r="CM65" s="31"/>
      <c r="CN65" s="31">
        <v>0.4959758662129562</v>
      </c>
      <c r="CO65" s="31">
        <v>1.9421831605780542</v>
      </c>
      <c r="CP65" s="31"/>
      <c r="CQ65" s="336"/>
      <c r="CR65" s="457">
        <v>3.2342819991989362</v>
      </c>
      <c r="CS65" s="457"/>
      <c r="CT65" s="227">
        <v>7.5392331469742016E-2</v>
      </c>
      <c r="CU65" s="227">
        <v>0.29522750317528823</v>
      </c>
      <c r="CW65" s="658"/>
      <c r="CX65" s="28">
        <v>5.0472436774026823</v>
      </c>
      <c r="CY65" s="5"/>
      <c r="CZ65" s="591"/>
      <c r="DA65" s="591"/>
      <c r="DB65" s="31" t="str">
        <f t="shared" si="32"/>
        <v xml:space="preserve">  </v>
      </c>
      <c r="DC65" s="605"/>
      <c r="DD65" s="28">
        <v>0.1190631841848836</v>
      </c>
      <c r="DE65" s="28"/>
      <c r="DH65" s="31" t="str">
        <f t="shared" si="33"/>
        <v xml:space="preserve">  </v>
      </c>
      <c r="DJ65" s="336">
        <f t="shared" si="18"/>
        <v>3.7213004079477847</v>
      </c>
      <c r="DK65" s="227">
        <v>4.3781885154245925</v>
      </c>
      <c r="DL65" s="227"/>
      <c r="DM65" s="227">
        <v>4.566817952597078</v>
      </c>
      <c r="DN65" s="227">
        <v>0.95238095238095299</v>
      </c>
      <c r="DO65" s="675" t="str">
        <f t="shared" si="19"/>
        <v>E, &lt;RL</v>
      </c>
      <c r="DP65" s="519"/>
      <c r="DQ65" s="28">
        <v>0.10328034446642616</v>
      </c>
      <c r="DR65" s="28"/>
      <c r="DS65" s="28">
        <v>0.14382280488350044</v>
      </c>
      <c r="DT65" s="28">
        <v>2.9993334814485673E-2</v>
      </c>
      <c r="DU65" s="28" t="str">
        <f t="shared" si="20"/>
        <v>E, &lt;RL</v>
      </c>
      <c r="DV65" s="335"/>
      <c r="DW65" s="31">
        <f t="shared" si="21"/>
        <v>3.2280103260055024</v>
      </c>
      <c r="DX65" s="550">
        <f t="shared" si="22"/>
        <v>3.1933005375538226</v>
      </c>
      <c r="DY65" s="67"/>
    </row>
    <row r="66" spans="1:129" ht="15" x14ac:dyDescent="0.25">
      <c r="A66" s="536" t="s">
        <v>2532</v>
      </c>
      <c r="B66" s="18" t="s">
        <v>1250</v>
      </c>
      <c r="C66" s="419" t="s">
        <v>584</v>
      </c>
      <c r="D66" s="419">
        <v>9</v>
      </c>
      <c r="E66" s="213" t="s">
        <v>1827</v>
      </c>
      <c r="F66" s="421"/>
      <c r="G66" s="420">
        <v>11451800</v>
      </c>
      <c r="H66" s="420" t="s">
        <v>1976</v>
      </c>
      <c r="I66" s="420"/>
      <c r="J66" s="420"/>
      <c r="K66" s="663" t="s">
        <v>1655</v>
      </c>
      <c r="L66" s="163" t="s">
        <v>1656</v>
      </c>
      <c r="M66" s="419"/>
      <c r="N66" s="419"/>
      <c r="O66" s="419"/>
      <c r="P66" s="117">
        <v>42850</v>
      </c>
      <c r="Q66" s="112">
        <v>0.47916666666666669</v>
      </c>
      <c r="R66" s="419" t="s">
        <v>1950</v>
      </c>
      <c r="S66" s="590" t="s">
        <v>1950</v>
      </c>
      <c r="T66" s="28">
        <v>0.17863147980470276</v>
      </c>
      <c r="U66" s="28"/>
      <c r="X66" s="31" t="str">
        <f t="shared" si="23"/>
        <v xml:space="preserve">  </v>
      </c>
      <c r="Z66" s="417" t="s">
        <v>1950</v>
      </c>
      <c r="AA66" s="716">
        <v>8.9564389528049751E-2</v>
      </c>
      <c r="AC66" s="715">
        <v>3.0717745593709816E-3</v>
      </c>
      <c r="AD66" s="715">
        <v>7.6281105776603688E-3</v>
      </c>
      <c r="AE66" s="31" t="str">
        <f t="shared" si="24"/>
        <v xml:space="preserve">  </v>
      </c>
      <c r="AF66" s="520"/>
      <c r="AG66" s="590">
        <v>126.7</v>
      </c>
      <c r="AH66" s="590">
        <v>133.1</v>
      </c>
      <c r="AI66" s="590">
        <v>6.3999999999999915</v>
      </c>
      <c r="AJ66" s="590">
        <v>272</v>
      </c>
      <c r="AK66" s="590">
        <v>23.529411764705848</v>
      </c>
      <c r="AL66" s="281" t="str">
        <f t="shared" si="25"/>
        <v xml:space="preserve">  </v>
      </c>
      <c r="AM66" s="590" t="s">
        <v>1950</v>
      </c>
      <c r="AN66" s="590">
        <v>128.6</v>
      </c>
      <c r="AO66" s="590">
        <v>135</v>
      </c>
      <c r="AP66" s="590">
        <v>6.4000000000000057</v>
      </c>
      <c r="AQ66" s="590">
        <v>268</v>
      </c>
      <c r="AR66" s="590">
        <v>23.880597014925392</v>
      </c>
      <c r="AS66" s="281" t="str">
        <f t="shared" si="26"/>
        <v xml:space="preserve">  </v>
      </c>
      <c r="AT66" s="590" t="s">
        <v>1950</v>
      </c>
      <c r="AU66" s="590">
        <v>127.5</v>
      </c>
      <c r="AV66" s="590">
        <v>134.20000000000002</v>
      </c>
      <c r="AW66" s="590">
        <v>6.7000000000000171</v>
      </c>
      <c r="AX66" s="590">
        <v>266</v>
      </c>
      <c r="AY66" s="590">
        <v>25.187969924812094</v>
      </c>
      <c r="AZ66" s="281" t="str">
        <f t="shared" si="27"/>
        <v xml:space="preserve">  </v>
      </c>
      <c r="BA66" s="590">
        <v>24.199326234814446</v>
      </c>
      <c r="BB66" s="590">
        <v>0.87401088627205714</v>
      </c>
      <c r="BC66" s="590">
        <v>3.6117157882464439</v>
      </c>
      <c r="BD66" s="237">
        <v>3</v>
      </c>
      <c r="BE66" s="429" t="str">
        <f t="shared" si="28"/>
        <v xml:space="preserve">  </v>
      </c>
      <c r="BF66" s="519"/>
      <c r="BG66" s="662" t="s">
        <v>178</v>
      </c>
      <c r="BH66" s="662" t="s">
        <v>178</v>
      </c>
      <c r="BI66" s="662" t="s">
        <v>178</v>
      </c>
      <c r="BJ66" s="661" t="s">
        <v>2720</v>
      </c>
      <c r="BK66" s="661" t="s">
        <v>2720</v>
      </c>
      <c r="BL66" s="10"/>
      <c r="BM66" s="334"/>
      <c r="BN66" s="662" t="s">
        <v>178</v>
      </c>
      <c r="BO66" s="662" t="s">
        <v>178</v>
      </c>
      <c r="BP66" s="662" t="s">
        <v>178</v>
      </c>
      <c r="BQ66" s="661" t="s">
        <v>2720</v>
      </c>
      <c r="BR66" s="661" t="s">
        <v>2720</v>
      </c>
      <c r="BS66" s="10"/>
      <c r="BT66" s="334"/>
      <c r="BU66" s="852" t="s">
        <v>178</v>
      </c>
      <c r="BV66" s="67" t="s">
        <v>1950</v>
      </c>
      <c r="BW66" s="227">
        <v>2.3457780188768274</v>
      </c>
      <c r="BX66" s="591"/>
      <c r="BY66" s="591">
        <v>4.9859461878656072E-2</v>
      </c>
      <c r="BZ66" s="591">
        <v>0.42240504518771776</v>
      </c>
      <c r="CA66" s="31" t="str">
        <f t="shared" si="29"/>
        <v xml:space="preserve">  </v>
      </c>
      <c r="CC66" s="417" t="s">
        <v>1950</v>
      </c>
      <c r="CD66" s="716">
        <v>8.9564389528049751E-2</v>
      </c>
      <c r="CF66" s="715">
        <v>3.0717745593709816E-3</v>
      </c>
      <c r="CG66" s="715">
        <v>7.6281105776603688E-3</v>
      </c>
      <c r="CH66" s="31" t="str">
        <f t="shared" si="30"/>
        <v xml:space="preserve">  </v>
      </c>
      <c r="CI66" s="520"/>
      <c r="CJ66" s="31">
        <f t="shared" si="31"/>
        <v>3.8181101880617727</v>
      </c>
      <c r="CK66" s="336"/>
      <c r="CL66" s="33">
        <v>221.80552850080656</v>
      </c>
      <c r="CM66" s="31"/>
      <c r="CN66" s="31">
        <v>0.4959758662129562</v>
      </c>
      <c r="CO66" s="31">
        <v>1.9421831605780542</v>
      </c>
      <c r="CP66" s="31"/>
      <c r="CQ66" s="336"/>
      <c r="CR66" s="457">
        <v>5.2189536117836761</v>
      </c>
      <c r="CS66" s="457"/>
      <c r="CT66" s="227">
        <v>7.5392331469742016E-2</v>
      </c>
      <c r="CU66" s="227">
        <v>0.29522750317528823</v>
      </c>
      <c r="CW66" s="658"/>
      <c r="CX66" s="28">
        <v>7.4801932168219079</v>
      </c>
      <c r="CY66" s="5"/>
      <c r="CZ66" s="591"/>
      <c r="DA66" s="591"/>
      <c r="DB66" s="31" t="str">
        <f t="shared" si="32"/>
        <v xml:space="preserve">  </v>
      </c>
      <c r="DC66" s="605"/>
      <c r="DD66" s="28">
        <v>0.17863147980470276</v>
      </c>
      <c r="DE66" s="28"/>
      <c r="DH66" s="31" t="str">
        <f t="shared" si="33"/>
        <v xml:space="preserve">  </v>
      </c>
      <c r="DJ66" s="336">
        <f t="shared" si="18"/>
        <v>3.3724106280762554</v>
      </c>
      <c r="DK66" s="227">
        <v>7.7295097884254789</v>
      </c>
      <c r="DL66" s="227"/>
      <c r="DM66" s="227">
        <v>0.97543350377553739</v>
      </c>
      <c r="DN66" s="227">
        <v>0.20342047766141791</v>
      </c>
      <c r="DO66" s="675" t="str">
        <f t="shared" si="19"/>
        <v xml:space="preserve">  </v>
      </c>
      <c r="DP66" s="519"/>
      <c r="DQ66" s="28">
        <v>0.19469066008440164</v>
      </c>
      <c r="DR66" s="28"/>
      <c r="DS66" s="28">
        <v>0.14382280488350044</v>
      </c>
      <c r="DT66" s="28">
        <v>2.9993334814485673E-2</v>
      </c>
      <c r="DU66" s="801" t="str">
        <f t="shared" si="20"/>
        <v xml:space="preserve">  </v>
      </c>
      <c r="DV66" s="335"/>
      <c r="DW66" s="31">
        <f t="shared" si="21"/>
        <v>3.4848138550330914</v>
      </c>
      <c r="DX66" s="550">
        <f t="shared" si="22"/>
        <v>3.7304539294010404</v>
      </c>
      <c r="DY66" s="67"/>
    </row>
    <row r="67" spans="1:129" ht="15" x14ac:dyDescent="0.25">
      <c r="A67" s="536" t="s">
        <v>2554</v>
      </c>
      <c r="B67" s="18" t="s">
        <v>1272</v>
      </c>
      <c r="C67" s="419" t="s">
        <v>584</v>
      </c>
      <c r="D67" s="419">
        <v>7</v>
      </c>
      <c r="E67" s="213" t="s">
        <v>1827</v>
      </c>
      <c r="F67" s="421"/>
      <c r="G67" s="420">
        <v>11451800</v>
      </c>
      <c r="H67" s="420">
        <v>201705151200</v>
      </c>
      <c r="I67" s="420"/>
      <c r="J67" s="420"/>
      <c r="K67" s="663" t="s">
        <v>1655</v>
      </c>
      <c r="L67" s="163" t="s">
        <v>1656</v>
      </c>
      <c r="M67" s="419"/>
      <c r="N67" s="419"/>
      <c r="O67" s="104"/>
      <c r="P67" s="117">
        <v>42870</v>
      </c>
      <c r="Q67" s="112">
        <v>0.5</v>
      </c>
      <c r="R67" s="419" t="s">
        <v>1998</v>
      </c>
      <c r="S67" s="590" t="s">
        <v>1998</v>
      </c>
      <c r="T67" s="28">
        <v>0.21610108186301308</v>
      </c>
      <c r="U67" s="591"/>
      <c r="V67" s="590"/>
      <c r="W67" s="590"/>
      <c r="X67" s="31" t="str">
        <f t="shared" si="23"/>
        <v xml:space="preserve">  </v>
      </c>
      <c r="Z67" s="417" t="s">
        <v>1998</v>
      </c>
      <c r="AA67" s="716">
        <v>8.6481878103376236E-2</v>
      </c>
      <c r="AB67" s="716">
        <v>8.5382319510236143E-4</v>
      </c>
      <c r="AC67" s="715">
        <v>3.074099974138959E-3</v>
      </c>
      <c r="AD67" s="715">
        <v>7.5736898112922458E-3</v>
      </c>
      <c r="AE67" s="31" t="str">
        <f t="shared" si="24"/>
        <v xml:space="preserve">  </v>
      </c>
      <c r="AF67" s="520"/>
      <c r="AG67" s="590">
        <v>127.2</v>
      </c>
      <c r="AH67" s="590">
        <v>133.89999999999998</v>
      </c>
      <c r="AI67" s="590">
        <v>6.6999999999999744</v>
      </c>
      <c r="AJ67" s="590">
        <v>272</v>
      </c>
      <c r="AK67" s="590">
        <v>24.632352941176375</v>
      </c>
      <c r="AL67" s="281" t="str">
        <f t="shared" si="25"/>
        <v xml:space="preserve">  </v>
      </c>
      <c r="AM67" s="590" t="s">
        <v>1998</v>
      </c>
      <c r="AN67" s="590">
        <v>126.9</v>
      </c>
      <c r="AO67" s="590">
        <v>134.1</v>
      </c>
      <c r="AP67" s="590">
        <v>7.1999999999999886</v>
      </c>
      <c r="AQ67" s="590">
        <v>272</v>
      </c>
      <c r="AR67" s="590">
        <v>26.470588235294073</v>
      </c>
      <c r="AS67" s="281" t="str">
        <f t="shared" si="26"/>
        <v xml:space="preserve">  </v>
      </c>
      <c r="AT67" s="590" t="s">
        <v>1998</v>
      </c>
      <c r="AU67" s="590">
        <v>130</v>
      </c>
      <c r="AV67" s="590">
        <v>137.19999999999999</v>
      </c>
      <c r="AW67" s="590">
        <v>7.1999999999999886</v>
      </c>
      <c r="AX67" s="590">
        <v>264</v>
      </c>
      <c r="AY67" s="590">
        <v>27.272727272727227</v>
      </c>
      <c r="AZ67" s="281" t="str">
        <f t="shared" si="27"/>
        <v xml:space="preserve">  </v>
      </c>
      <c r="BA67" s="590">
        <v>26.125222816399226</v>
      </c>
      <c r="BB67" s="590">
        <v>1.3536440104785536</v>
      </c>
      <c r="BC67" s="590">
        <v>5.1813682891494777</v>
      </c>
      <c r="BD67" s="237">
        <v>3</v>
      </c>
      <c r="BE67" s="429" t="str">
        <f t="shared" si="28"/>
        <v xml:space="preserve">  </v>
      </c>
      <c r="BF67" s="519"/>
      <c r="BG67" s="662" t="s">
        <v>178</v>
      </c>
      <c r="BH67" s="662" t="s">
        <v>178</v>
      </c>
      <c r="BI67" s="662" t="s">
        <v>178</v>
      </c>
      <c r="BJ67" s="661" t="s">
        <v>2720</v>
      </c>
      <c r="BK67" s="661" t="s">
        <v>2720</v>
      </c>
      <c r="BL67" s="10"/>
      <c r="BM67" s="334"/>
      <c r="BN67" s="662" t="s">
        <v>178</v>
      </c>
      <c r="BO67" s="662" t="s">
        <v>178</v>
      </c>
      <c r="BP67" s="662" t="s">
        <v>178</v>
      </c>
      <c r="BQ67" s="661" t="s">
        <v>2720</v>
      </c>
      <c r="BR67" s="661" t="s">
        <v>2720</v>
      </c>
      <c r="BS67" s="10"/>
      <c r="BT67" s="334"/>
      <c r="BU67" s="852" t="s">
        <v>178</v>
      </c>
      <c r="BV67" s="67" t="s">
        <v>1998</v>
      </c>
      <c r="BW67" s="227">
        <v>1.0442451808082054</v>
      </c>
      <c r="BX67" s="591"/>
      <c r="BY67" s="591"/>
      <c r="BZ67" s="591"/>
      <c r="CA67" s="31" t="str">
        <f t="shared" si="29"/>
        <v xml:space="preserve">  </v>
      </c>
      <c r="CC67" s="417" t="s">
        <v>1998</v>
      </c>
      <c r="CD67" s="716">
        <v>8.6481878103376236E-2</v>
      </c>
      <c r="CE67" s="716">
        <v>8.5382319510236143E-4</v>
      </c>
      <c r="CF67" s="715">
        <v>3.074099974138959E-3</v>
      </c>
      <c r="CG67" s="715">
        <v>7.5736898112922458E-3</v>
      </c>
      <c r="CH67" s="31" t="str">
        <f t="shared" si="30"/>
        <v xml:space="preserve">  </v>
      </c>
      <c r="CI67" s="520"/>
      <c r="CJ67" s="31">
        <f t="shared" si="31"/>
        <v>8.2817598484335448</v>
      </c>
      <c r="CK67" s="336"/>
      <c r="CL67" s="33">
        <v>111.66749062517469</v>
      </c>
      <c r="CM67" s="31"/>
      <c r="CN67" s="31">
        <v>0.4959758662129562</v>
      </c>
      <c r="CO67" s="31">
        <v>1.9421831605780542</v>
      </c>
      <c r="CP67" s="31"/>
      <c r="CQ67" s="336"/>
      <c r="CR67" s="457">
        <v>2.9559041636075607</v>
      </c>
      <c r="CS67" s="457"/>
      <c r="CT67" s="227">
        <v>7.5392331469742002E-2</v>
      </c>
      <c r="CU67" s="227">
        <v>0.29522750317528823</v>
      </c>
      <c r="CW67" s="658"/>
      <c r="CX67" s="28">
        <v>8.1638186481582888</v>
      </c>
      <c r="CY67" s="591"/>
      <c r="CZ67" s="591"/>
      <c r="DA67" s="591"/>
      <c r="DB67" s="31" t="str">
        <f t="shared" si="32"/>
        <v xml:space="preserve">  </v>
      </c>
      <c r="DC67" s="605"/>
      <c r="DD67" s="28">
        <v>0.21610108186301308</v>
      </c>
      <c r="DE67" s="591"/>
      <c r="DF67" s="590"/>
      <c r="DG67" s="590"/>
      <c r="DH67" s="31" t="str">
        <f t="shared" si="33"/>
        <v xml:space="preserve">  </v>
      </c>
      <c r="DJ67" s="336">
        <f t="shared" si="18"/>
        <v>7.3108284268347399</v>
      </c>
      <c r="DK67" s="227">
        <v>3.4631702807194542</v>
      </c>
      <c r="DL67" s="227"/>
      <c r="DM67" s="227">
        <v>7.8609161479130059</v>
      </c>
      <c r="DN67" s="227">
        <v>1.6393442622950836</v>
      </c>
      <c r="DO67" s="675" t="str">
        <f t="shared" si="19"/>
        <v>E, &lt;RL</v>
      </c>
      <c r="DP67" s="519"/>
      <c r="DQ67" s="28">
        <v>9.4450098565075871E-2</v>
      </c>
      <c r="DR67" s="28"/>
      <c r="DS67" s="28">
        <v>0.14382280488350044</v>
      </c>
      <c r="DT67" s="28">
        <v>2.9993334814485673E-2</v>
      </c>
      <c r="DU67" s="28" t="str">
        <f t="shared" si="20"/>
        <v>E, &lt;RL</v>
      </c>
      <c r="DV67" s="335"/>
      <c r="DW67" s="31">
        <f t="shared" si="21"/>
        <v>3.1013236362085004</v>
      </c>
      <c r="DX67" s="550">
        <f t="shared" si="22"/>
        <v>3.1953031403360308</v>
      </c>
      <c r="DY67" s="67"/>
    </row>
  </sheetData>
  <sortState xmlns:xlrd2="http://schemas.microsoft.com/office/spreadsheetml/2017/richdata2" ref="A9:EC67">
    <sortCondition ref="P9:P67"/>
    <sortCondition ref="Q9:Q67"/>
  </sortState>
  <mergeCells count="2">
    <mergeCell ref="BG2:BH2"/>
    <mergeCell ref="T2:AF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83"/>
  <sheetViews>
    <sheetView workbookViewId="0">
      <pane xSplit="11" ySplit="3" topLeftCell="L4" activePane="bottomRight" state="frozen"/>
      <selection activeCell="H1" sqref="H1"/>
      <selection pane="topRight" activeCell="L1" sqref="L1"/>
      <selection pane="bottomLeft" activeCell="H4" sqref="H4"/>
      <selection pane="bottomRight" activeCell="R38" sqref="R38"/>
    </sheetView>
  </sheetViews>
  <sheetFormatPr defaultRowHeight="15" x14ac:dyDescent="0.25"/>
  <cols>
    <col min="1" max="1" width="27.28515625" style="355" customWidth="1"/>
    <col min="2" max="2" width="16.7109375" style="355" customWidth="1"/>
    <col min="3" max="3" width="15.5703125" style="356" customWidth="1"/>
    <col min="4" max="4" width="11" style="357" customWidth="1"/>
    <col min="5" max="5" width="9.140625" style="357" customWidth="1"/>
    <col min="6" max="6" width="12.7109375" style="358" customWidth="1"/>
    <col min="7" max="7" width="12.42578125" style="358" customWidth="1"/>
    <col min="8" max="8" width="17" style="358" customWidth="1"/>
    <col min="9" max="9" width="10.85546875" style="358" customWidth="1"/>
    <col min="10" max="10" width="10.5703125" style="359" customWidth="1"/>
    <col min="11" max="11" width="9.85546875" style="359" customWidth="1"/>
    <col min="12" max="12" width="9.140625" style="358"/>
    <col min="15" max="28" width="9.140625" style="393"/>
  </cols>
  <sheetData>
    <row r="1" spans="1:27" x14ac:dyDescent="0.25">
      <c r="A1" s="373" t="s">
        <v>2586</v>
      </c>
    </row>
    <row r="2" spans="1:27" x14ac:dyDescent="0.25">
      <c r="C2" s="360"/>
      <c r="D2" s="357" t="s">
        <v>2566</v>
      </c>
    </row>
    <row r="3" spans="1:27" ht="39" x14ac:dyDescent="0.25">
      <c r="A3" s="355" t="s">
        <v>2567</v>
      </c>
      <c r="B3" s="355" t="s">
        <v>2568</v>
      </c>
      <c r="C3" s="360" t="s">
        <v>2569</v>
      </c>
      <c r="D3" s="357" t="s">
        <v>2570</v>
      </c>
      <c r="E3" s="357" t="s">
        <v>2571</v>
      </c>
      <c r="F3" s="358" t="s">
        <v>2572</v>
      </c>
      <c r="G3" s="358" t="s">
        <v>2573</v>
      </c>
      <c r="H3" s="360" t="s">
        <v>2574</v>
      </c>
      <c r="I3" s="360" t="s">
        <v>2575</v>
      </c>
      <c r="J3" s="359" t="s">
        <v>2576</v>
      </c>
      <c r="K3" s="359" t="s">
        <v>2577</v>
      </c>
      <c r="L3" s="375" t="s">
        <v>2601</v>
      </c>
      <c r="M3" s="375" t="s">
        <v>2602</v>
      </c>
      <c r="N3" s="378" t="s">
        <v>2614</v>
      </c>
      <c r="O3" s="375" t="s">
        <v>2606</v>
      </c>
      <c r="P3" s="375" t="s">
        <v>2607</v>
      </c>
      <c r="Q3" s="375" t="s">
        <v>2604</v>
      </c>
      <c r="R3" s="375" t="s">
        <v>2605</v>
      </c>
      <c r="S3" s="375" t="s">
        <v>2612</v>
      </c>
      <c r="T3" s="375" t="s">
        <v>2613</v>
      </c>
      <c r="U3" s="375" t="s">
        <v>2610</v>
      </c>
      <c r="V3" s="375" t="s">
        <v>2611</v>
      </c>
      <c r="W3" s="375" t="s">
        <v>2608</v>
      </c>
      <c r="X3" s="375" t="s">
        <v>2609</v>
      </c>
      <c r="Y3" s="375"/>
    </row>
    <row r="4" spans="1:27" x14ac:dyDescent="0.25">
      <c r="A4" s="361" t="s">
        <v>1658</v>
      </c>
      <c r="B4" s="362">
        <v>11452600</v>
      </c>
      <c r="C4" s="363" t="s">
        <v>2556</v>
      </c>
      <c r="E4" s="364"/>
      <c r="F4" s="365">
        <v>41266</v>
      </c>
      <c r="G4" s="366">
        <v>0.375</v>
      </c>
      <c r="H4" s="367" t="s">
        <v>758</v>
      </c>
      <c r="I4" s="363" t="s">
        <v>584</v>
      </c>
      <c r="J4" s="368"/>
      <c r="K4" s="369" t="s">
        <v>2578</v>
      </c>
      <c r="L4" s="370">
        <v>222.35924956906942</v>
      </c>
      <c r="O4" s="390">
        <v>0.14008058924661829</v>
      </c>
      <c r="P4" s="394"/>
      <c r="Q4" s="390">
        <v>1.4581498255307712</v>
      </c>
      <c r="R4" s="394"/>
      <c r="S4" s="390">
        <v>3.1206455407010232</v>
      </c>
      <c r="T4" s="394"/>
      <c r="U4" s="390">
        <v>-26.866905625985702</v>
      </c>
      <c r="V4" s="394"/>
      <c r="W4" s="390">
        <v>12.144257856151436</v>
      </c>
      <c r="X4" s="394"/>
    </row>
    <row r="5" spans="1:27" x14ac:dyDescent="0.25">
      <c r="A5" s="361" t="s">
        <v>1658</v>
      </c>
      <c r="B5" s="362">
        <v>11452600</v>
      </c>
      <c r="C5" s="363" t="s">
        <v>2556</v>
      </c>
      <c r="E5" s="364"/>
      <c r="F5" s="365">
        <v>41266</v>
      </c>
      <c r="G5" s="366">
        <v>0.375</v>
      </c>
      <c r="H5" s="367" t="s">
        <v>758</v>
      </c>
      <c r="I5" s="363" t="s">
        <v>584</v>
      </c>
      <c r="J5" s="368"/>
      <c r="K5" s="359" t="s">
        <v>2579</v>
      </c>
      <c r="L5" s="370">
        <v>237.64879614175217</v>
      </c>
      <c r="O5" s="390">
        <v>0.16179489740865735</v>
      </c>
      <c r="P5" s="394"/>
      <c r="Q5" s="390">
        <v>2.3814417205575937</v>
      </c>
      <c r="R5" s="394"/>
      <c r="S5" s="390">
        <v>2.0958778133555578</v>
      </c>
      <c r="T5" s="394"/>
      <c r="U5" s="390">
        <v>-27.246813235680733</v>
      </c>
      <c r="V5" s="394"/>
      <c r="W5" s="390">
        <v>17.172041383767365</v>
      </c>
      <c r="X5" s="394"/>
    </row>
    <row r="6" spans="1:27" x14ac:dyDescent="0.25">
      <c r="A6" s="361" t="s">
        <v>1658</v>
      </c>
      <c r="B6" s="362">
        <v>11452600</v>
      </c>
      <c r="C6" s="363" t="s">
        <v>2556</v>
      </c>
      <c r="E6" s="364"/>
      <c r="F6" s="365">
        <v>41266</v>
      </c>
      <c r="G6" s="366">
        <v>0.375</v>
      </c>
      <c r="H6" s="367" t="s">
        <v>758</v>
      </c>
      <c r="I6" s="363" t="s">
        <v>584</v>
      </c>
      <c r="J6" s="368"/>
      <c r="K6" s="359" t="s">
        <v>2580</v>
      </c>
      <c r="L6" s="370">
        <v>193.26983570313286</v>
      </c>
      <c r="O6" s="390">
        <v>0.1159991286729113</v>
      </c>
      <c r="P6" s="394"/>
      <c r="Q6" s="390">
        <v>1.3660884283397245</v>
      </c>
      <c r="R6" s="394"/>
      <c r="S6" s="390">
        <v>2.8967010317694561</v>
      </c>
      <c r="T6" s="394"/>
      <c r="U6" s="390">
        <v>-26.755770036449512</v>
      </c>
      <c r="V6" s="394"/>
      <c r="W6" s="390">
        <v>13.739498316035172</v>
      </c>
      <c r="X6" s="394"/>
    </row>
    <row r="7" spans="1:27" x14ac:dyDescent="0.25">
      <c r="A7" s="361" t="s">
        <v>1658</v>
      </c>
      <c r="B7" s="362">
        <v>11452600</v>
      </c>
      <c r="C7" s="363" t="s">
        <v>2556</v>
      </c>
      <c r="E7" s="364"/>
      <c r="F7" s="365">
        <v>41266</v>
      </c>
      <c r="G7" s="366">
        <v>0.375</v>
      </c>
      <c r="H7" s="367" t="s">
        <v>758</v>
      </c>
      <c r="I7" s="363" t="s">
        <v>584</v>
      </c>
      <c r="J7" s="368"/>
      <c r="K7" s="359" t="s">
        <v>2581</v>
      </c>
      <c r="L7" s="370">
        <v>191.63754914707681</v>
      </c>
      <c r="O7" s="390">
        <v>0.11910470466753584</v>
      </c>
      <c r="P7" s="394"/>
      <c r="Q7" s="390">
        <v>1.154670115575168</v>
      </c>
      <c r="R7" s="394"/>
      <c r="S7" s="390">
        <v>3.0494553535414166</v>
      </c>
      <c r="T7" s="394"/>
      <c r="U7" s="390">
        <v>-26.403493434077355</v>
      </c>
      <c r="V7" s="394"/>
      <c r="W7" s="390">
        <v>11.31034360563657</v>
      </c>
      <c r="X7" s="394"/>
    </row>
    <row r="8" spans="1:27" x14ac:dyDescent="0.25">
      <c r="A8" s="361" t="s">
        <v>1660</v>
      </c>
      <c r="B8" s="362">
        <v>11452800</v>
      </c>
      <c r="C8" s="363" t="s">
        <v>2557</v>
      </c>
      <c r="E8" s="364"/>
      <c r="F8" s="365">
        <v>41266</v>
      </c>
      <c r="G8" s="366">
        <v>0.45833333333333331</v>
      </c>
      <c r="H8" s="367" t="s">
        <v>762</v>
      </c>
      <c r="I8" s="363" t="s">
        <v>584</v>
      </c>
      <c r="J8" s="368"/>
      <c r="K8" s="359" t="s">
        <v>2581</v>
      </c>
      <c r="L8" s="370">
        <v>151.25240635566129</v>
      </c>
      <c r="O8" s="390">
        <v>0.1380468530036045</v>
      </c>
      <c r="P8" s="394"/>
      <c r="Q8" s="390">
        <v>1.214757739179632</v>
      </c>
      <c r="R8" s="394"/>
      <c r="S8" s="390">
        <v>3.0097788392729137</v>
      </c>
      <c r="T8" s="394"/>
      <c r="U8" s="390">
        <v>-26.243268485834037</v>
      </c>
      <c r="V8" s="394"/>
      <c r="W8" s="390">
        <v>10.26620550588888</v>
      </c>
      <c r="X8" s="394"/>
    </row>
    <row r="9" spans="1:27" x14ac:dyDescent="0.25">
      <c r="A9" s="361" t="s">
        <v>729</v>
      </c>
      <c r="B9" s="362">
        <v>11452900</v>
      </c>
      <c r="C9" s="363" t="s">
        <v>2558</v>
      </c>
      <c r="E9" s="364"/>
      <c r="F9" s="365">
        <v>41266</v>
      </c>
      <c r="G9" s="366">
        <v>0.47916666666666669</v>
      </c>
      <c r="H9" s="367" t="s">
        <v>764</v>
      </c>
      <c r="I9" s="363" t="s">
        <v>584</v>
      </c>
      <c r="J9" s="368"/>
      <c r="K9" s="359" t="s">
        <v>2578</v>
      </c>
      <c r="L9" s="370">
        <v>211.66030228354794</v>
      </c>
      <c r="O9" s="390">
        <v>0.13927875732810971</v>
      </c>
      <c r="P9" s="394"/>
      <c r="Q9" s="390">
        <v>1.3444351274750246</v>
      </c>
      <c r="R9" s="394"/>
      <c r="S9" s="390">
        <v>2.353396457954728</v>
      </c>
      <c r="T9" s="394"/>
      <c r="U9" s="390">
        <v>-26.783643106813898</v>
      </c>
      <c r="V9" s="394"/>
      <c r="W9" s="390">
        <v>11.261643044572889</v>
      </c>
      <c r="X9" s="394"/>
    </row>
    <row r="10" spans="1:27" x14ac:dyDescent="0.25">
      <c r="A10" s="361" t="s">
        <v>729</v>
      </c>
      <c r="B10" s="362">
        <v>11452900</v>
      </c>
      <c r="C10" s="363" t="s">
        <v>2558</v>
      </c>
      <c r="E10" s="364"/>
      <c r="F10" s="365">
        <v>41266</v>
      </c>
      <c r="G10" s="366">
        <v>0.47916666666666669</v>
      </c>
      <c r="H10" s="367" t="s">
        <v>764</v>
      </c>
      <c r="I10" s="363" t="s">
        <v>584</v>
      </c>
      <c r="J10" s="368"/>
      <c r="K10" s="359" t="s">
        <v>2580</v>
      </c>
      <c r="L10" s="370">
        <v>320.4838722947743</v>
      </c>
      <c r="O10" s="394" t="s">
        <v>2560</v>
      </c>
      <c r="P10" s="394"/>
      <c r="Q10" s="394" t="s">
        <v>2560</v>
      </c>
      <c r="R10" s="394"/>
      <c r="S10" s="394" t="s">
        <v>2560</v>
      </c>
      <c r="T10" s="394"/>
      <c r="U10" s="394" t="s">
        <v>2560</v>
      </c>
      <c r="V10" s="394"/>
      <c r="W10" s="394" t="s">
        <v>2560</v>
      </c>
      <c r="X10" s="394"/>
    </row>
    <row r="11" spans="1:27" x14ac:dyDescent="0.25">
      <c r="A11" s="361" t="s">
        <v>729</v>
      </c>
      <c r="B11" s="362">
        <v>11452900</v>
      </c>
      <c r="C11" s="363" t="s">
        <v>2558</v>
      </c>
      <c r="E11" s="364"/>
      <c r="F11" s="365">
        <v>41266</v>
      </c>
      <c r="G11" s="366">
        <v>0.47916666666666669</v>
      </c>
      <c r="H11" s="367" t="s">
        <v>764</v>
      </c>
      <c r="I11" s="363" t="s">
        <v>584</v>
      </c>
      <c r="J11" s="368"/>
      <c r="K11" s="359" t="s">
        <v>2581</v>
      </c>
      <c r="L11" s="370">
        <v>165.95310729169532</v>
      </c>
      <c r="O11" s="390">
        <v>0.13546387994358974</v>
      </c>
      <c r="P11" s="394"/>
      <c r="Q11" s="390">
        <v>1.2212481238461539</v>
      </c>
      <c r="R11" s="394"/>
      <c r="S11" s="390">
        <v>2.2466048928530724</v>
      </c>
      <c r="T11" s="394"/>
      <c r="U11" s="390">
        <v>-26.484388096543469</v>
      </c>
      <c r="V11" s="394"/>
      <c r="W11" s="390">
        <v>10.517855227635796</v>
      </c>
      <c r="X11" s="394"/>
    </row>
    <row r="12" spans="1:27" x14ac:dyDescent="0.25">
      <c r="A12" s="361" t="s">
        <v>1658</v>
      </c>
      <c r="B12" s="362">
        <v>11452600</v>
      </c>
      <c r="C12" s="363" t="s">
        <v>2556</v>
      </c>
      <c r="E12" s="364"/>
      <c r="F12" s="365">
        <v>41267</v>
      </c>
      <c r="G12" s="366">
        <v>0.41666666666666669</v>
      </c>
      <c r="H12" s="371" t="s">
        <v>766</v>
      </c>
      <c r="I12" s="363" t="s">
        <v>584</v>
      </c>
      <c r="J12" s="368"/>
      <c r="K12" s="359" t="s">
        <v>2581</v>
      </c>
      <c r="L12" s="370">
        <v>179.6586736777459</v>
      </c>
      <c r="O12" s="390">
        <v>0.11307239268964848</v>
      </c>
      <c r="P12" s="394"/>
      <c r="Q12" s="390">
        <v>1.0852154569453174</v>
      </c>
      <c r="R12" s="394"/>
      <c r="S12" s="390">
        <v>3.1255368040307347</v>
      </c>
      <c r="T12" s="394"/>
      <c r="U12" s="390">
        <v>-24.604041880760768</v>
      </c>
      <c r="V12" s="394"/>
      <c r="W12" s="390">
        <v>11.197116021455201</v>
      </c>
      <c r="X12" s="394"/>
      <c r="AA12" s="377"/>
    </row>
    <row r="13" spans="1:27" x14ac:dyDescent="0.25">
      <c r="A13" s="361" t="s">
        <v>1658</v>
      </c>
      <c r="B13" s="362">
        <v>11452600</v>
      </c>
      <c r="C13" s="363" t="s">
        <v>2556</v>
      </c>
      <c r="E13" s="364"/>
      <c r="F13" s="365">
        <v>41267</v>
      </c>
      <c r="G13" s="366">
        <v>0.41666666666666669</v>
      </c>
      <c r="H13" s="371" t="s">
        <v>766</v>
      </c>
      <c r="I13" s="363" t="s">
        <v>584</v>
      </c>
      <c r="J13" s="368" t="s">
        <v>333</v>
      </c>
      <c r="K13" s="359" t="s">
        <v>2579</v>
      </c>
      <c r="L13" s="370">
        <v>159.05092101203459</v>
      </c>
      <c r="M13" s="370">
        <v>7.0150810346372907</v>
      </c>
      <c r="O13" s="390">
        <v>0.10561121856690861</v>
      </c>
      <c r="P13" s="394"/>
      <c r="Q13" s="390">
        <v>1.5656307019542153</v>
      </c>
      <c r="R13" s="394"/>
      <c r="S13" s="390">
        <v>1.7881803411441974</v>
      </c>
      <c r="T13" s="394"/>
      <c r="U13" s="390">
        <v>-27.266894658261073</v>
      </c>
      <c r="V13" s="394"/>
      <c r="W13" s="390">
        <v>17.295218983982458</v>
      </c>
      <c r="X13" s="394"/>
      <c r="AA13" s="377"/>
    </row>
    <row r="14" spans="1:27" x14ac:dyDescent="0.25">
      <c r="A14" s="361" t="s">
        <v>1658</v>
      </c>
      <c r="B14" s="362">
        <v>11452600</v>
      </c>
      <c r="C14" s="363" t="s">
        <v>2556</v>
      </c>
      <c r="E14" s="364"/>
      <c r="F14" s="365">
        <v>41267</v>
      </c>
      <c r="G14" s="366">
        <v>0.41666666666666669</v>
      </c>
      <c r="H14" s="371" t="s">
        <v>766</v>
      </c>
      <c r="I14" s="363" t="s">
        <v>584</v>
      </c>
      <c r="J14" s="368"/>
      <c r="K14" s="359" t="s">
        <v>2580</v>
      </c>
      <c r="L14" s="370">
        <v>134.24685773274302</v>
      </c>
      <c r="O14" s="390">
        <v>0.10429756356743781</v>
      </c>
      <c r="P14" s="394"/>
      <c r="Q14" s="390">
        <v>1.3758327085212929</v>
      </c>
      <c r="R14" s="394"/>
      <c r="S14" s="390">
        <v>1.6780586130802375</v>
      </c>
      <c r="T14" s="394"/>
      <c r="U14" s="390">
        <v>-27.219397724066837</v>
      </c>
      <c r="V14" s="394"/>
      <c r="W14" s="390">
        <v>15.389987119916196</v>
      </c>
      <c r="X14" s="394"/>
      <c r="AA14" s="377"/>
    </row>
    <row r="15" spans="1:27" x14ac:dyDescent="0.25">
      <c r="A15" s="361" t="s">
        <v>1658</v>
      </c>
      <c r="B15" s="362">
        <v>11452600</v>
      </c>
      <c r="C15" s="363" t="s">
        <v>2556</v>
      </c>
      <c r="E15" s="364"/>
      <c r="F15" s="365">
        <v>41267</v>
      </c>
      <c r="G15" s="366">
        <v>0.41666666666666669</v>
      </c>
      <c r="H15" s="371" t="s">
        <v>766</v>
      </c>
      <c r="I15" s="363" t="s">
        <v>584</v>
      </c>
      <c r="J15" s="368"/>
      <c r="K15" s="359" t="s">
        <v>2578</v>
      </c>
      <c r="L15" s="370">
        <v>259.79533079756135</v>
      </c>
      <c r="O15" s="390">
        <v>0.25060688272357723</v>
      </c>
      <c r="P15" s="394"/>
      <c r="Q15" s="390">
        <v>4.3372356754471548</v>
      </c>
      <c r="R15" s="394"/>
      <c r="S15" s="390">
        <v>2.2267722279302435</v>
      </c>
      <c r="T15" s="394"/>
      <c r="U15" s="390">
        <v>-28.280657972439801</v>
      </c>
      <c r="V15" s="394"/>
      <c r="W15" s="390">
        <v>20.191417861428206</v>
      </c>
      <c r="X15" s="394"/>
    </row>
    <row r="16" spans="1:27" x14ac:dyDescent="0.25">
      <c r="A16" s="361" t="s">
        <v>1680</v>
      </c>
      <c r="B16" s="362">
        <v>384115121402501</v>
      </c>
      <c r="C16" s="363" t="s">
        <v>2559</v>
      </c>
      <c r="E16" s="364"/>
      <c r="F16" s="365">
        <v>41267</v>
      </c>
      <c r="G16" s="366">
        <v>0.49305555555555558</v>
      </c>
      <c r="H16" s="367" t="s">
        <v>768</v>
      </c>
      <c r="I16" s="363" t="s">
        <v>584</v>
      </c>
      <c r="J16" s="368"/>
      <c r="K16" s="359" t="s">
        <v>2581</v>
      </c>
      <c r="L16" s="370">
        <v>347.89197007283201</v>
      </c>
      <c r="O16" s="390">
        <v>0.17450655423797351</v>
      </c>
      <c r="P16" s="390">
        <v>1.2819537362668831E-3</v>
      </c>
      <c r="Q16" s="390">
        <v>1.3755697006287506</v>
      </c>
      <c r="R16" s="390">
        <v>5.4232687464217388E-4</v>
      </c>
      <c r="S16" s="390">
        <v>4.2806784413569279</v>
      </c>
      <c r="T16" s="390">
        <v>0.19727836354547001</v>
      </c>
      <c r="U16" s="390">
        <v>-24.479147133818039</v>
      </c>
      <c r="V16" s="390">
        <v>1.1712542760108136E-2</v>
      </c>
      <c r="W16" s="390">
        <v>9.1969186136497321</v>
      </c>
      <c r="X16" s="390">
        <v>7.1187806786055852E-2</v>
      </c>
    </row>
    <row r="17" spans="1:25" x14ac:dyDescent="0.25">
      <c r="A17" s="361" t="s">
        <v>1660</v>
      </c>
      <c r="B17" s="362">
        <v>11452800</v>
      </c>
      <c r="C17" s="363" t="s">
        <v>2557</v>
      </c>
      <c r="E17" s="364"/>
      <c r="F17" s="365">
        <v>41267</v>
      </c>
      <c r="G17" s="366">
        <v>0.52777777777777779</v>
      </c>
      <c r="H17" s="371" t="s">
        <v>770</v>
      </c>
      <c r="I17" s="363" t="s">
        <v>584</v>
      </c>
      <c r="J17" s="368"/>
      <c r="K17" s="359" t="s">
        <v>2581</v>
      </c>
      <c r="L17" s="370">
        <v>145.01796799134107</v>
      </c>
      <c r="O17" s="390">
        <v>0.11985013743413338</v>
      </c>
      <c r="P17" s="394"/>
      <c r="Q17" s="390">
        <v>0.96161931908373077</v>
      </c>
      <c r="R17" s="394"/>
      <c r="S17" s="390">
        <v>1.7010624730211954</v>
      </c>
      <c r="T17" s="394"/>
      <c r="U17" s="390">
        <v>-25.639943594019989</v>
      </c>
      <c r="V17" s="394"/>
      <c r="W17" s="390">
        <v>9.360766951262347</v>
      </c>
      <c r="X17" s="394"/>
    </row>
    <row r="18" spans="1:25" x14ac:dyDescent="0.25">
      <c r="A18" s="361" t="s">
        <v>1656</v>
      </c>
      <c r="B18" s="362">
        <v>11451800</v>
      </c>
      <c r="C18" s="363" t="s">
        <v>1655</v>
      </c>
      <c r="E18" s="364"/>
      <c r="F18" s="365">
        <v>41984</v>
      </c>
      <c r="G18" s="366">
        <v>0.61805555555555558</v>
      </c>
      <c r="H18" s="371" t="s">
        <v>988</v>
      </c>
      <c r="I18" s="363" t="s">
        <v>584</v>
      </c>
      <c r="J18" s="368"/>
      <c r="K18" s="359" t="s">
        <v>2582</v>
      </c>
      <c r="L18" s="370">
        <v>750.96018931347305</v>
      </c>
      <c r="O18" s="390">
        <v>0.9661710374181478</v>
      </c>
      <c r="P18" s="394"/>
      <c r="Q18" s="390">
        <v>20.706329136014968</v>
      </c>
      <c r="R18" s="394"/>
      <c r="S18" s="390">
        <v>1.689675864943857</v>
      </c>
      <c r="T18" s="394"/>
      <c r="U18" s="390">
        <v>-27.767511068315226</v>
      </c>
      <c r="V18" s="394"/>
      <c r="W18" s="390">
        <v>25.003216880286619</v>
      </c>
      <c r="X18" s="394"/>
    </row>
    <row r="19" spans="1:25" x14ac:dyDescent="0.25">
      <c r="A19" s="361" t="s">
        <v>1656</v>
      </c>
      <c r="B19" s="362">
        <v>11451800</v>
      </c>
      <c r="C19" s="363" t="s">
        <v>1655</v>
      </c>
      <c r="E19" s="364"/>
      <c r="F19" s="365">
        <v>41984</v>
      </c>
      <c r="G19" s="366">
        <v>0.61805555555555558</v>
      </c>
      <c r="H19" s="371" t="s">
        <v>988</v>
      </c>
      <c r="I19" s="363" t="s">
        <v>584</v>
      </c>
      <c r="J19" s="368"/>
      <c r="K19" s="359" t="s">
        <v>2583</v>
      </c>
      <c r="L19" s="370">
        <v>298.93007773551983</v>
      </c>
      <c r="O19" s="390">
        <v>0.15563951871146903</v>
      </c>
      <c r="P19" s="394"/>
      <c r="Q19" s="390">
        <v>2.374970749902805</v>
      </c>
      <c r="R19" s="394"/>
      <c r="S19" s="390">
        <v>0.8061000356985194</v>
      </c>
      <c r="T19" s="394"/>
      <c r="U19" s="390">
        <v>-26.934338386656513</v>
      </c>
      <c r="V19" s="394"/>
      <c r="W19" s="390">
        <v>17.80267139836484</v>
      </c>
      <c r="X19" s="394"/>
    </row>
    <row r="20" spans="1:25" x14ac:dyDescent="0.25">
      <c r="A20" s="361" t="s">
        <v>1656</v>
      </c>
      <c r="B20" s="362">
        <v>11451800</v>
      </c>
      <c r="C20" s="363" t="s">
        <v>1655</v>
      </c>
      <c r="E20" s="364"/>
      <c r="F20" s="365">
        <v>41984</v>
      </c>
      <c r="G20" s="366">
        <v>0.61805555555555558</v>
      </c>
      <c r="H20" s="371" t="s">
        <v>988</v>
      </c>
      <c r="I20" s="363" t="s">
        <v>584</v>
      </c>
      <c r="J20" s="368"/>
      <c r="K20" s="359" t="s">
        <v>2579</v>
      </c>
      <c r="L20" s="370">
        <v>462.87648401393187</v>
      </c>
      <c r="O20" s="390">
        <v>0.12958667388986264</v>
      </c>
      <c r="P20" s="394"/>
      <c r="Q20" s="390">
        <v>1.7814714998037933</v>
      </c>
      <c r="R20" s="394"/>
      <c r="S20" s="390">
        <v>1.0069250767811624</v>
      </c>
      <c r="T20" s="394"/>
      <c r="U20" s="390">
        <v>-26.245424398123795</v>
      </c>
      <c r="V20" s="394"/>
      <c r="W20" s="390">
        <v>16.038558240982425</v>
      </c>
      <c r="X20" s="394"/>
    </row>
    <row r="21" spans="1:25" x14ac:dyDescent="0.25">
      <c r="A21" s="361" t="s">
        <v>1656</v>
      </c>
      <c r="B21" s="362">
        <v>11451800</v>
      </c>
      <c r="C21" s="363" t="s">
        <v>1655</v>
      </c>
      <c r="E21" s="364"/>
      <c r="F21" s="365">
        <v>41984</v>
      </c>
      <c r="G21" s="366">
        <v>0.61805555555555558</v>
      </c>
      <c r="H21" s="371" t="s">
        <v>988</v>
      </c>
      <c r="I21" s="363" t="s">
        <v>584</v>
      </c>
      <c r="J21" s="368" t="s">
        <v>333</v>
      </c>
      <c r="K21" s="359" t="s">
        <v>2580</v>
      </c>
      <c r="L21" s="370">
        <v>315.01357190033821</v>
      </c>
      <c r="M21" s="370">
        <v>3.7120372362380181</v>
      </c>
      <c r="O21" s="390">
        <v>0.12347897661739538</v>
      </c>
      <c r="P21" s="394"/>
      <c r="Q21" s="390">
        <v>1.7872244781613285</v>
      </c>
      <c r="R21" s="394"/>
      <c r="S21" s="390">
        <v>0.98083699171122618</v>
      </c>
      <c r="T21" s="394"/>
      <c r="U21" s="390">
        <v>-26.675571926973923</v>
      </c>
      <c r="V21" s="394"/>
      <c r="W21" s="390">
        <v>16.88623668288329</v>
      </c>
      <c r="X21" s="394"/>
    </row>
    <row r="22" spans="1:25" x14ac:dyDescent="0.25">
      <c r="A22" s="361" t="s">
        <v>1656</v>
      </c>
      <c r="B22" s="362">
        <v>11451800</v>
      </c>
      <c r="C22" s="363" t="s">
        <v>1655</v>
      </c>
      <c r="E22" s="364"/>
      <c r="F22" s="365">
        <v>41984</v>
      </c>
      <c r="G22" s="366">
        <v>0.61805555555555558</v>
      </c>
      <c r="H22" s="371" t="s">
        <v>988</v>
      </c>
      <c r="I22" s="363" t="s">
        <v>584</v>
      </c>
      <c r="J22" s="368"/>
      <c r="K22" s="359" t="s">
        <v>2581</v>
      </c>
      <c r="L22" s="370">
        <v>342.70819693790173</v>
      </c>
      <c r="O22" s="390">
        <v>0.1199037129245428</v>
      </c>
      <c r="P22" s="394"/>
      <c r="Q22" s="390">
        <v>1.1579556652220686</v>
      </c>
      <c r="R22" s="394"/>
      <c r="S22" s="390">
        <v>2.4575731315703386</v>
      </c>
      <c r="T22" s="394"/>
      <c r="U22" s="390">
        <v>-24.403741726777422</v>
      </c>
      <c r="V22" s="394"/>
      <c r="W22" s="390">
        <v>11.26694280887353</v>
      </c>
      <c r="X22" s="394"/>
    </row>
    <row r="23" spans="1:25" x14ac:dyDescent="0.25">
      <c r="A23" s="361" t="s">
        <v>1658</v>
      </c>
      <c r="B23" s="362">
        <v>11452600</v>
      </c>
      <c r="C23" s="363" t="s">
        <v>2556</v>
      </c>
      <c r="E23" s="364"/>
      <c r="F23" s="365">
        <v>41985</v>
      </c>
      <c r="G23" s="366">
        <v>0.46527777777777773</v>
      </c>
      <c r="H23" s="371" t="s">
        <v>967</v>
      </c>
      <c r="I23" s="363" t="s">
        <v>584</v>
      </c>
      <c r="J23" s="368"/>
      <c r="K23" s="359" t="s">
        <v>2583</v>
      </c>
      <c r="L23" s="370">
        <v>166.56894025338212</v>
      </c>
      <c r="O23" s="390">
        <v>0.26345436962605717</v>
      </c>
      <c r="P23" s="394"/>
      <c r="Q23" s="390">
        <v>3.9322645460823367</v>
      </c>
      <c r="R23" s="394"/>
      <c r="S23" s="390">
        <v>1.3959682522419548</v>
      </c>
      <c r="T23" s="394"/>
      <c r="U23" s="390">
        <v>-27.607791099297344</v>
      </c>
      <c r="V23" s="394"/>
      <c r="W23" s="390">
        <v>17.413421447292816</v>
      </c>
      <c r="X23" s="394"/>
    </row>
    <row r="24" spans="1:25" x14ac:dyDescent="0.25">
      <c r="A24" s="361" t="s">
        <v>1658</v>
      </c>
      <c r="B24" s="362">
        <v>11452600</v>
      </c>
      <c r="C24" s="363" t="s">
        <v>2556</v>
      </c>
      <c r="E24" s="364"/>
      <c r="F24" s="365">
        <v>41985</v>
      </c>
      <c r="G24" s="366">
        <v>0.46527777777777773</v>
      </c>
      <c r="H24" s="371" t="s">
        <v>967</v>
      </c>
      <c r="I24" s="363" t="s">
        <v>584</v>
      </c>
      <c r="J24" s="368"/>
      <c r="K24" s="359" t="s">
        <v>2581</v>
      </c>
      <c r="L24" s="370">
        <v>278.32909963257106</v>
      </c>
      <c r="O24" s="390">
        <v>8.3311753646219094E-2</v>
      </c>
      <c r="P24" s="394"/>
      <c r="Q24" s="390">
        <v>0.72451995642044309</v>
      </c>
      <c r="R24" s="394"/>
      <c r="S24" s="390">
        <v>3.1213011550724392</v>
      </c>
      <c r="T24" s="394"/>
      <c r="U24" s="390">
        <v>-26.193886231293163</v>
      </c>
      <c r="V24" s="394"/>
      <c r="W24" s="390">
        <v>10.14590673580039</v>
      </c>
      <c r="X24" s="394"/>
    </row>
    <row r="25" spans="1:25" x14ac:dyDescent="0.25">
      <c r="A25" s="361" t="s">
        <v>1658</v>
      </c>
      <c r="B25" s="362">
        <v>11452600</v>
      </c>
      <c r="C25" s="363" t="s">
        <v>2556</v>
      </c>
      <c r="E25" s="364"/>
      <c r="F25" s="365">
        <v>41985</v>
      </c>
      <c r="G25" s="366">
        <v>0.53472222222222221</v>
      </c>
      <c r="H25" s="371" t="s">
        <v>968</v>
      </c>
      <c r="I25" s="363" t="s">
        <v>584</v>
      </c>
      <c r="J25" s="368"/>
      <c r="K25" s="359" t="s">
        <v>2583</v>
      </c>
      <c r="L25" s="370">
        <v>264.54496985871538</v>
      </c>
      <c r="O25" s="390">
        <v>0.20283804753883783</v>
      </c>
      <c r="P25" s="394"/>
      <c r="Q25" s="390">
        <v>3.3329666205328219</v>
      </c>
      <c r="R25" s="394"/>
      <c r="S25" s="390">
        <v>3.19544276386448</v>
      </c>
      <c r="T25" s="394"/>
      <c r="U25" s="390">
        <v>-28.022747225175237</v>
      </c>
      <c r="V25" s="394"/>
      <c r="W25" s="390">
        <v>19.170274534139171</v>
      </c>
      <c r="X25" s="394"/>
    </row>
    <row r="26" spans="1:25" x14ac:dyDescent="0.25">
      <c r="A26" s="361" t="s">
        <v>1658</v>
      </c>
      <c r="B26" s="362">
        <v>11452600</v>
      </c>
      <c r="C26" s="363" t="s">
        <v>2556</v>
      </c>
      <c r="E26" s="364"/>
      <c r="F26" s="365">
        <v>41985</v>
      </c>
      <c r="G26" s="366">
        <v>0.53472222222222221</v>
      </c>
      <c r="H26" s="371" t="s">
        <v>968</v>
      </c>
      <c r="I26" s="363" t="s">
        <v>584</v>
      </c>
      <c r="J26" s="368"/>
      <c r="K26" s="359" t="s">
        <v>2579</v>
      </c>
      <c r="L26" s="370">
        <v>262.79719016937418</v>
      </c>
      <c r="O26" s="390">
        <v>0.13170737850190997</v>
      </c>
      <c r="P26" s="394"/>
      <c r="Q26" s="390">
        <v>2.2873385476831092</v>
      </c>
      <c r="R26" s="394"/>
      <c r="S26" s="390">
        <v>2.7212282580135647</v>
      </c>
      <c r="T26" s="394"/>
      <c r="U26" s="390">
        <v>-27.360252960004601</v>
      </c>
      <c r="V26" s="394"/>
      <c r="W26" s="390">
        <v>20.261291882936753</v>
      </c>
      <c r="X26" s="394"/>
    </row>
    <row r="27" spans="1:25" x14ac:dyDescent="0.25">
      <c r="A27" s="361" t="s">
        <v>1658</v>
      </c>
      <c r="B27" s="362">
        <v>11452600</v>
      </c>
      <c r="C27" s="363" t="s">
        <v>2556</v>
      </c>
      <c r="E27" s="364"/>
      <c r="F27" s="365">
        <v>41985</v>
      </c>
      <c r="G27" s="366">
        <v>0.53472222222222221</v>
      </c>
      <c r="H27" s="371" t="s">
        <v>968</v>
      </c>
      <c r="I27" s="363" t="s">
        <v>584</v>
      </c>
      <c r="J27" s="368"/>
      <c r="K27" s="359" t="s">
        <v>2580</v>
      </c>
      <c r="L27" s="370">
        <v>385.50172893109493</v>
      </c>
      <c r="O27" s="390">
        <v>0.12649806699468466</v>
      </c>
      <c r="P27" s="390">
        <v>5.9673296836385004E-4</v>
      </c>
      <c r="Q27" s="390">
        <v>1.914573148997925</v>
      </c>
      <c r="R27" s="390">
        <v>5.5945918557337659E-2</v>
      </c>
      <c r="S27" s="390">
        <v>2.4573471236954862</v>
      </c>
      <c r="T27" s="390">
        <v>0.42920063002793718</v>
      </c>
      <c r="U27" s="390">
        <v>-26.963113473608971</v>
      </c>
      <c r="V27" s="390">
        <v>0.10171783974399773</v>
      </c>
      <c r="W27" s="390">
        <v>17.655688551049497</v>
      </c>
      <c r="X27" s="390">
        <v>0.4326904606504236</v>
      </c>
    </row>
    <row r="28" spans="1:25" x14ac:dyDescent="0.25">
      <c r="A28" s="361" t="s">
        <v>1658</v>
      </c>
      <c r="B28" s="362">
        <v>11452600</v>
      </c>
      <c r="C28" s="363" t="s">
        <v>2556</v>
      </c>
      <c r="E28" s="364"/>
      <c r="F28" s="365">
        <v>41985</v>
      </c>
      <c r="G28" s="366">
        <v>0.53472222222222221</v>
      </c>
      <c r="H28" s="371" t="s">
        <v>968</v>
      </c>
      <c r="I28" s="363" t="s">
        <v>584</v>
      </c>
      <c r="J28" s="368"/>
      <c r="K28" s="359" t="s">
        <v>2581</v>
      </c>
      <c r="L28" s="370">
        <v>438.51505357205815</v>
      </c>
      <c r="O28" s="390">
        <v>0.1343459818019625</v>
      </c>
      <c r="P28" s="394"/>
      <c r="Q28" s="390">
        <v>1.3595920371097237</v>
      </c>
      <c r="R28" s="394"/>
      <c r="S28" s="390">
        <v>3.6838447363692057</v>
      </c>
      <c r="T28" s="394"/>
      <c r="U28" s="390">
        <v>-25.660508215854435</v>
      </c>
      <c r="V28" s="394"/>
      <c r="W28" s="390">
        <v>11.806759597019621</v>
      </c>
      <c r="X28" s="394"/>
    </row>
    <row r="29" spans="1:25" x14ac:dyDescent="0.25">
      <c r="A29" s="361" t="s">
        <v>1680</v>
      </c>
      <c r="B29" s="362">
        <v>384115121402501</v>
      </c>
      <c r="C29" s="363" t="s">
        <v>2559</v>
      </c>
      <c r="E29" s="364"/>
      <c r="F29" s="365">
        <v>41985</v>
      </c>
      <c r="G29" s="366">
        <v>0.59722222222222221</v>
      </c>
      <c r="H29" s="371" t="s">
        <v>969</v>
      </c>
      <c r="I29" s="363" t="s">
        <v>584</v>
      </c>
      <c r="J29" s="368"/>
      <c r="K29" s="359" t="s">
        <v>2581</v>
      </c>
      <c r="L29" s="370">
        <v>394.05074213376395</v>
      </c>
      <c r="O29" s="390">
        <v>0.13023759319248329</v>
      </c>
      <c r="P29" s="390">
        <v>1.3341352559753522E-3</v>
      </c>
      <c r="Q29" s="390">
        <v>1.0947912175580026</v>
      </c>
      <c r="R29" s="390">
        <v>1.6384508210559812E-2</v>
      </c>
      <c r="S29" s="390">
        <v>3.6540755145026038</v>
      </c>
      <c r="T29" s="390">
        <v>8.1322908132786642E-2</v>
      </c>
      <c r="U29" s="390">
        <v>-25.269596495191134</v>
      </c>
      <c r="V29" s="390">
        <v>9.4354741593143387E-3</v>
      </c>
      <c r="W29" s="390">
        <v>9.8066510571937098</v>
      </c>
      <c r="X29" s="390">
        <v>4.6314282325699452E-2</v>
      </c>
    </row>
    <row r="30" spans="1:25" x14ac:dyDescent="0.25">
      <c r="A30" s="361" t="s">
        <v>1656</v>
      </c>
      <c r="B30" s="362">
        <v>11451800</v>
      </c>
      <c r="C30" s="363" t="s">
        <v>1655</v>
      </c>
      <c r="E30" s="364"/>
      <c r="F30" s="365">
        <v>42357</v>
      </c>
      <c r="G30" s="366">
        <v>0.58333333333333337</v>
      </c>
      <c r="H30" s="371" t="s">
        <v>1046</v>
      </c>
      <c r="I30" s="363" t="s">
        <v>584</v>
      </c>
      <c r="J30" s="368"/>
      <c r="K30" s="359" t="s">
        <v>2580</v>
      </c>
      <c r="L30" s="370">
        <v>150.71415468278855</v>
      </c>
      <c r="O30" s="390">
        <v>0.28301546915772358</v>
      </c>
      <c r="P30" s="394"/>
      <c r="Q30" s="390">
        <v>3.2798636967804877</v>
      </c>
      <c r="R30" s="394"/>
      <c r="S30" s="392">
        <v>-16.948778651623304</v>
      </c>
      <c r="T30" s="394"/>
      <c r="U30" s="390">
        <v>-25.259522055690766</v>
      </c>
      <c r="V30" s="394"/>
      <c r="W30" s="390">
        <v>13.520489383961564</v>
      </c>
      <c r="X30" s="394"/>
      <c r="Y30" s="377"/>
    </row>
    <row r="31" spans="1:25" x14ac:dyDescent="0.25">
      <c r="A31" s="361" t="s">
        <v>1656</v>
      </c>
      <c r="B31" s="362">
        <v>11451800</v>
      </c>
      <c r="C31" s="363" t="s">
        <v>1655</v>
      </c>
      <c r="E31" s="364"/>
      <c r="F31" s="365">
        <v>42357</v>
      </c>
      <c r="G31" s="366">
        <v>0.58333333333333337</v>
      </c>
      <c r="H31" s="371" t="s">
        <v>1046</v>
      </c>
      <c r="I31" s="363" t="s">
        <v>584</v>
      </c>
      <c r="J31" s="368"/>
      <c r="K31" s="359" t="s">
        <v>2581</v>
      </c>
      <c r="L31" s="370">
        <v>85.660282679118865</v>
      </c>
      <c r="O31" s="390">
        <v>0.26968310112505817</v>
      </c>
      <c r="P31" s="390">
        <v>1.7296869753929967E-4</v>
      </c>
      <c r="Q31" s="390">
        <v>2.1817282758201673</v>
      </c>
      <c r="R31" s="390">
        <v>5.7003420339263311E-3</v>
      </c>
      <c r="S31" s="390">
        <v>4.5367269273045023</v>
      </c>
      <c r="T31" s="390">
        <v>0.24967887165772495</v>
      </c>
      <c r="U31" s="390">
        <v>-25.975352706314649</v>
      </c>
      <c r="V31" s="390">
        <v>6.4657374786328603E-2</v>
      </c>
      <c r="W31" s="390">
        <v>9.4382867378600164</v>
      </c>
      <c r="X31" s="390">
        <v>1.8606545440176703E-2</v>
      </c>
    </row>
    <row r="32" spans="1:25" x14ac:dyDescent="0.25">
      <c r="A32" s="361" t="s">
        <v>1656</v>
      </c>
      <c r="B32" s="362">
        <v>11451800</v>
      </c>
      <c r="C32" s="363" t="s">
        <v>1655</v>
      </c>
      <c r="E32" s="364"/>
      <c r="F32" s="365">
        <v>42360</v>
      </c>
      <c r="G32" s="372">
        <v>0.67361111111111116</v>
      </c>
      <c r="H32" s="371" t="s">
        <v>1051</v>
      </c>
      <c r="I32" s="363" t="s">
        <v>584</v>
      </c>
      <c r="J32" s="368"/>
      <c r="K32" s="359" t="s">
        <v>2583</v>
      </c>
      <c r="L32" s="370">
        <v>297.10365419671393</v>
      </c>
      <c r="O32" s="390">
        <v>1.3930252044794689</v>
      </c>
      <c r="P32" s="394"/>
      <c r="Q32" s="390">
        <v>31.978335327084196</v>
      </c>
      <c r="R32" s="394"/>
      <c r="S32" s="390">
        <v>0.98629092840220423</v>
      </c>
      <c r="T32" s="394"/>
      <c r="U32" s="390">
        <v>-27.064427282552142</v>
      </c>
      <c r="V32" s="394"/>
      <c r="W32" s="390">
        <v>26.782040814214209</v>
      </c>
      <c r="X32" s="394"/>
    </row>
    <row r="33" spans="1:24" x14ac:dyDescent="0.25">
      <c r="A33" s="361" t="s">
        <v>1656</v>
      </c>
      <c r="B33" s="362">
        <v>11451800</v>
      </c>
      <c r="C33" s="363" t="s">
        <v>1655</v>
      </c>
      <c r="E33" s="364"/>
      <c r="F33" s="365">
        <v>42360</v>
      </c>
      <c r="G33" s="372">
        <v>0.67361111111111116</v>
      </c>
      <c r="H33" s="371" t="s">
        <v>1051</v>
      </c>
      <c r="I33" s="363" t="s">
        <v>584</v>
      </c>
      <c r="J33" s="368"/>
      <c r="K33" s="359" t="s">
        <v>2579</v>
      </c>
      <c r="L33" s="370">
        <v>177.2262092548637</v>
      </c>
      <c r="O33" s="390">
        <v>0.95812126236811246</v>
      </c>
      <c r="P33" s="394"/>
      <c r="Q33" s="390">
        <v>19.22969005692849</v>
      </c>
      <c r="R33" s="394"/>
      <c r="S33" s="390">
        <v>1.3983222041273393</v>
      </c>
      <c r="T33" s="394"/>
      <c r="U33" s="390">
        <v>-27.211456731977794</v>
      </c>
      <c r="V33" s="394"/>
      <c r="W33" s="390">
        <v>23.415239052622617</v>
      </c>
      <c r="X33" s="394"/>
    </row>
    <row r="34" spans="1:24" x14ac:dyDescent="0.25">
      <c r="A34" s="361" t="s">
        <v>1656</v>
      </c>
      <c r="B34" s="362">
        <v>11451800</v>
      </c>
      <c r="C34" s="363" t="s">
        <v>1655</v>
      </c>
      <c r="E34" s="364"/>
      <c r="F34" s="365">
        <v>42360</v>
      </c>
      <c r="G34" s="372">
        <v>0.67361111111111116</v>
      </c>
      <c r="H34" s="371" t="s">
        <v>1051</v>
      </c>
      <c r="I34" s="363" t="s">
        <v>584</v>
      </c>
      <c r="J34" s="368" t="s">
        <v>333</v>
      </c>
      <c r="K34" s="359" t="s">
        <v>2580</v>
      </c>
      <c r="L34" s="370">
        <v>192.32255775390939</v>
      </c>
      <c r="M34" s="370">
        <v>10.155147087833413</v>
      </c>
      <c r="O34" s="390">
        <v>0.77640132778618254</v>
      </c>
      <c r="P34" s="394"/>
      <c r="Q34" s="390">
        <v>13.448021657690369</v>
      </c>
      <c r="R34" s="394"/>
      <c r="S34" s="390">
        <v>1.5938322916381735</v>
      </c>
      <c r="T34" s="394"/>
      <c r="U34" s="390">
        <v>-26.915333278721707</v>
      </c>
      <c r="V34" s="394"/>
      <c r="W34" s="390">
        <v>20.207794653539729</v>
      </c>
      <c r="X34" s="394"/>
    </row>
    <row r="35" spans="1:24" x14ac:dyDescent="0.25">
      <c r="A35" s="361" t="s">
        <v>1656</v>
      </c>
      <c r="B35" s="362">
        <v>11451800</v>
      </c>
      <c r="C35" s="363" t="s">
        <v>1655</v>
      </c>
      <c r="E35" s="364"/>
      <c r="F35" s="365">
        <v>42360</v>
      </c>
      <c r="G35" s="372">
        <v>0.67361111111111116</v>
      </c>
      <c r="H35" s="371" t="s">
        <v>1051</v>
      </c>
      <c r="I35" s="363" t="s">
        <v>584</v>
      </c>
      <c r="J35" s="368"/>
      <c r="K35" s="359" t="s">
        <v>2581</v>
      </c>
      <c r="L35" s="370">
        <v>98.491156938223952</v>
      </c>
      <c r="O35" s="390">
        <v>0.30580514068520254</v>
      </c>
      <c r="P35" s="394"/>
      <c r="Q35" s="390">
        <v>2.1826629442176877</v>
      </c>
      <c r="R35" s="394"/>
      <c r="S35" s="390">
        <v>1.4869039086128295</v>
      </c>
      <c r="T35" s="394"/>
      <c r="U35" s="390">
        <v>-26.140315833422587</v>
      </c>
      <c r="V35" s="394"/>
      <c r="W35" s="390">
        <v>1.5296086649598775</v>
      </c>
      <c r="X35" s="394"/>
    </row>
    <row r="36" spans="1:24" x14ac:dyDescent="0.25">
      <c r="A36" s="361" t="s">
        <v>1658</v>
      </c>
      <c r="B36" s="362">
        <v>11452600</v>
      </c>
      <c r="C36" s="363" t="s">
        <v>2556</v>
      </c>
      <c r="E36" s="364"/>
      <c r="F36" s="365">
        <v>42376</v>
      </c>
      <c r="G36" s="372">
        <v>0.59027777777777779</v>
      </c>
      <c r="H36" s="371" t="s">
        <v>1060</v>
      </c>
      <c r="I36" s="363" t="s">
        <v>584</v>
      </c>
      <c r="J36" s="368"/>
      <c r="K36" s="359" t="s">
        <v>2583</v>
      </c>
      <c r="L36" s="370">
        <v>195.81774649158649</v>
      </c>
      <c r="O36" s="390">
        <v>0.41848311731122034</v>
      </c>
      <c r="P36" s="394"/>
      <c r="Q36" s="390">
        <v>5.1545660470536427</v>
      </c>
      <c r="R36" s="394"/>
      <c r="S36" s="390">
        <v>4.2918421321189379</v>
      </c>
      <c r="T36" s="394"/>
      <c r="U36" s="390">
        <v>-28.083850216649452</v>
      </c>
      <c r="V36" s="394"/>
      <c r="W36" s="390">
        <v>14.370138577793501</v>
      </c>
      <c r="X36" s="394"/>
    </row>
    <row r="37" spans="1:24" x14ac:dyDescent="0.25">
      <c r="A37" s="361" t="s">
        <v>1658</v>
      </c>
      <c r="B37" s="362">
        <v>11452600</v>
      </c>
      <c r="C37" s="363" t="s">
        <v>2556</v>
      </c>
      <c r="E37" s="364"/>
      <c r="F37" s="365">
        <v>42376</v>
      </c>
      <c r="G37" s="372">
        <v>0.59027777777777779</v>
      </c>
      <c r="H37" s="371" t="s">
        <v>1060</v>
      </c>
      <c r="I37" s="363" t="s">
        <v>584</v>
      </c>
      <c r="J37" s="368"/>
      <c r="K37" s="359" t="s">
        <v>2579</v>
      </c>
      <c r="L37" s="370">
        <v>371.39434495494265</v>
      </c>
      <c r="O37" s="390">
        <v>0.62371998407633178</v>
      </c>
      <c r="P37" s="394"/>
      <c r="Q37" s="390">
        <v>7.9390989710045057</v>
      </c>
      <c r="R37" s="394"/>
      <c r="S37" s="390">
        <v>4.5980148103202305</v>
      </c>
      <c r="T37" s="394"/>
      <c r="U37" s="390">
        <v>-28.93210769052903</v>
      </c>
      <c r="V37" s="394"/>
      <c r="W37" s="390">
        <v>14.850064723443364</v>
      </c>
      <c r="X37" s="394"/>
    </row>
    <row r="38" spans="1:24" x14ac:dyDescent="0.25">
      <c r="A38" s="361" t="s">
        <v>1658</v>
      </c>
      <c r="B38" s="362">
        <v>11452600</v>
      </c>
      <c r="C38" s="363" t="s">
        <v>2556</v>
      </c>
      <c r="E38" s="364"/>
      <c r="F38" s="365">
        <v>42376</v>
      </c>
      <c r="G38" s="372">
        <v>0.59027777777777779</v>
      </c>
      <c r="H38" s="371" t="s">
        <v>1060</v>
      </c>
      <c r="I38" s="363" t="s">
        <v>584</v>
      </c>
      <c r="J38" s="368"/>
      <c r="K38" s="359" t="s">
        <v>2580</v>
      </c>
      <c r="L38" s="370">
        <v>214.95076866523732</v>
      </c>
      <c r="O38" s="390">
        <v>0.37997061729616161</v>
      </c>
      <c r="P38" s="394"/>
      <c r="Q38" s="390">
        <v>3.8372808312242426</v>
      </c>
      <c r="R38" s="394"/>
      <c r="S38" s="390">
        <v>2.2204457274527987</v>
      </c>
      <c r="T38" s="394"/>
      <c r="U38" s="390">
        <v>-28.75482474347119</v>
      </c>
      <c r="V38" s="394"/>
      <c r="W38" s="390">
        <v>11.78203638029963</v>
      </c>
      <c r="X38" s="394"/>
    </row>
    <row r="39" spans="1:24" x14ac:dyDescent="0.25">
      <c r="A39" s="361" t="s">
        <v>1658</v>
      </c>
      <c r="B39" s="362">
        <v>11452600</v>
      </c>
      <c r="C39" s="363" t="s">
        <v>2556</v>
      </c>
      <c r="E39" s="364"/>
      <c r="F39" s="365">
        <v>42376</v>
      </c>
      <c r="G39" s="372">
        <v>0.59027777777777779</v>
      </c>
      <c r="H39" s="371" t="s">
        <v>1060</v>
      </c>
      <c r="I39" s="363" t="s">
        <v>584</v>
      </c>
      <c r="J39" s="368"/>
      <c r="K39" s="359" t="s">
        <v>2581</v>
      </c>
      <c r="L39" s="370">
        <v>143.51685588845203</v>
      </c>
      <c r="O39" s="390">
        <v>0.22332069710995409</v>
      </c>
      <c r="P39" s="394"/>
      <c r="Q39" s="390">
        <v>1.9308998586707506</v>
      </c>
      <c r="R39" s="394"/>
      <c r="S39" s="390">
        <v>2.3796068508518387</v>
      </c>
      <c r="T39" s="394"/>
      <c r="U39" s="390">
        <v>-26.833999019604505</v>
      </c>
      <c r="V39" s="394"/>
      <c r="W39" s="390">
        <v>10.087361050433206</v>
      </c>
      <c r="X39" s="394"/>
    </row>
    <row r="40" spans="1:24" x14ac:dyDescent="0.25">
      <c r="A40" s="361" t="s">
        <v>1656</v>
      </c>
      <c r="B40" s="362">
        <v>11451800</v>
      </c>
      <c r="C40" s="363" t="s">
        <v>1655</v>
      </c>
      <c r="E40" s="364"/>
      <c r="F40" s="365">
        <v>42388</v>
      </c>
      <c r="G40" s="366">
        <v>0.72916666666666663</v>
      </c>
      <c r="H40" s="371" t="s">
        <v>1069</v>
      </c>
      <c r="I40" s="363" t="s">
        <v>584</v>
      </c>
      <c r="J40" s="368"/>
      <c r="K40" s="359" t="s">
        <v>2584</v>
      </c>
      <c r="L40" s="370">
        <v>115.86454349070992</v>
      </c>
      <c r="O40" s="390">
        <v>1.230825455128205</v>
      </c>
      <c r="P40" s="394"/>
      <c r="Q40" s="390">
        <v>34.854483233333333</v>
      </c>
      <c r="R40" s="394"/>
      <c r="S40" s="390">
        <v>-1.9554885097325743</v>
      </c>
      <c r="T40" s="394"/>
      <c r="U40" s="390">
        <v>-28.32224968714446</v>
      </c>
      <c r="V40" s="394"/>
      <c r="W40" s="390">
        <v>33.037636329991756</v>
      </c>
      <c r="X40" s="394"/>
    </row>
    <row r="41" spans="1:24" x14ac:dyDescent="0.25">
      <c r="A41" s="361" t="s">
        <v>1656</v>
      </c>
      <c r="B41" s="362">
        <v>11451800</v>
      </c>
      <c r="C41" s="363" t="s">
        <v>1655</v>
      </c>
      <c r="E41" s="364"/>
      <c r="F41" s="365">
        <v>42388</v>
      </c>
      <c r="G41" s="366">
        <v>0.72916666666666663</v>
      </c>
      <c r="H41" s="371" t="s">
        <v>1069</v>
      </c>
      <c r="I41" s="363" t="s">
        <v>584</v>
      </c>
      <c r="J41" s="368"/>
      <c r="K41" s="359" t="s">
        <v>2583</v>
      </c>
      <c r="L41" s="370">
        <v>162.68417955166697</v>
      </c>
      <c r="O41" s="390">
        <v>0.71579334785340298</v>
      </c>
      <c r="P41" s="394"/>
      <c r="Q41" s="390">
        <v>14.395427795099474</v>
      </c>
      <c r="R41" s="394"/>
      <c r="S41" s="390">
        <v>0.18280116190186813</v>
      </c>
      <c r="T41" s="394"/>
      <c r="U41" s="390">
        <v>-27.483640366191334</v>
      </c>
      <c r="V41" s="394"/>
      <c r="W41" s="390">
        <v>23.463008997380339</v>
      </c>
      <c r="X41" s="394"/>
    </row>
    <row r="42" spans="1:24" x14ac:dyDescent="0.25">
      <c r="A42" s="361" t="s">
        <v>1656</v>
      </c>
      <c r="B42" s="362">
        <v>11451800</v>
      </c>
      <c r="C42" s="363" t="s">
        <v>1655</v>
      </c>
      <c r="E42" s="364"/>
      <c r="F42" s="365">
        <v>42388</v>
      </c>
      <c r="G42" s="366">
        <v>0.72916666666666663</v>
      </c>
      <c r="H42" s="371" t="s">
        <v>1069</v>
      </c>
      <c r="I42" s="363" t="s">
        <v>584</v>
      </c>
      <c r="J42" s="368"/>
      <c r="K42" s="359" t="s">
        <v>2579</v>
      </c>
      <c r="L42" s="370">
        <v>84.23119344560898</v>
      </c>
      <c r="O42" s="390">
        <v>0.28938393117831074</v>
      </c>
      <c r="P42" s="394"/>
      <c r="Q42" s="390">
        <v>5.2644378939172753</v>
      </c>
      <c r="R42" s="394"/>
      <c r="S42" s="390">
        <v>0.14893889889346135</v>
      </c>
      <c r="T42" s="394"/>
      <c r="U42" s="390">
        <v>-26.909500354532753</v>
      </c>
      <c r="V42" s="394"/>
      <c r="W42" s="390">
        <v>21.223860580516174</v>
      </c>
      <c r="X42" s="394"/>
    </row>
    <row r="43" spans="1:24" x14ac:dyDescent="0.25">
      <c r="A43" s="361" t="s">
        <v>1656</v>
      </c>
      <c r="B43" s="362">
        <v>11451800</v>
      </c>
      <c r="C43" s="363" t="s">
        <v>1655</v>
      </c>
      <c r="E43" s="364"/>
      <c r="F43" s="365">
        <v>42388</v>
      </c>
      <c r="G43" s="366">
        <v>0.72916666666666663</v>
      </c>
      <c r="H43" s="371" t="s">
        <v>1069</v>
      </c>
      <c r="I43" s="363" t="s">
        <v>584</v>
      </c>
      <c r="J43" s="368"/>
      <c r="K43" s="359" t="s">
        <v>2580</v>
      </c>
      <c r="L43" s="370">
        <v>67.898673848446876</v>
      </c>
      <c r="O43" s="390">
        <v>0.16093520315614887</v>
      </c>
      <c r="P43" s="394"/>
      <c r="Q43" s="390">
        <v>2.6856303963892438</v>
      </c>
      <c r="R43" s="394"/>
      <c r="S43" s="390">
        <v>3.9348643330591626E-2</v>
      </c>
      <c r="T43" s="394"/>
      <c r="U43" s="390">
        <v>-27.310929109960135</v>
      </c>
      <c r="V43" s="394"/>
      <c r="W43" s="390">
        <v>19.468925387406181</v>
      </c>
      <c r="X43" s="394"/>
    </row>
    <row r="44" spans="1:24" x14ac:dyDescent="0.25">
      <c r="A44" s="361" t="s">
        <v>1656</v>
      </c>
      <c r="B44" s="362">
        <v>11451800</v>
      </c>
      <c r="C44" s="363" t="s">
        <v>1655</v>
      </c>
      <c r="E44" s="364"/>
      <c r="F44" s="365">
        <v>42388</v>
      </c>
      <c r="G44" s="366">
        <v>0.72916666666666663</v>
      </c>
      <c r="H44" s="371" t="s">
        <v>1069</v>
      </c>
      <c r="I44" s="363" t="s">
        <v>584</v>
      </c>
      <c r="J44" s="368"/>
      <c r="K44" s="359" t="s">
        <v>2581</v>
      </c>
      <c r="L44" s="370">
        <v>85.037295738900823</v>
      </c>
      <c r="O44" s="390">
        <v>0.17066805794922213</v>
      </c>
      <c r="P44" s="394"/>
      <c r="Q44" s="390">
        <v>1.9081860189925395</v>
      </c>
      <c r="R44" s="394"/>
      <c r="S44" s="390">
        <v>1.2195314378294952</v>
      </c>
      <c r="T44" s="394"/>
      <c r="U44" s="390">
        <v>-26.230334445307967</v>
      </c>
      <c r="V44" s="394"/>
      <c r="W44" s="390">
        <v>13.044134027823276</v>
      </c>
      <c r="X44" s="394"/>
    </row>
    <row r="45" spans="1:24" x14ac:dyDescent="0.25">
      <c r="A45" s="361" t="s">
        <v>1656</v>
      </c>
      <c r="B45" s="362">
        <v>11451800</v>
      </c>
      <c r="C45" s="363" t="s">
        <v>1655</v>
      </c>
      <c r="E45" s="364"/>
      <c r="F45" s="365">
        <v>42389</v>
      </c>
      <c r="G45" s="366">
        <v>0.61111111111111105</v>
      </c>
      <c r="H45" s="371" t="s">
        <v>1070</v>
      </c>
      <c r="I45" s="363" t="s">
        <v>584</v>
      </c>
      <c r="J45" s="368"/>
      <c r="K45" s="359" t="s">
        <v>2583</v>
      </c>
      <c r="L45" s="370">
        <v>243.51200393965055</v>
      </c>
      <c r="O45" s="390">
        <v>0.37096335236293271</v>
      </c>
      <c r="P45" s="394"/>
      <c r="Q45" s="390">
        <v>10.214588363620727</v>
      </c>
      <c r="R45" s="394"/>
      <c r="S45" s="390">
        <v>1.2546249406869778</v>
      </c>
      <c r="T45" s="394"/>
      <c r="U45" s="390">
        <v>-26.730081254111447</v>
      </c>
      <c r="V45" s="394"/>
      <c r="W45" s="390">
        <v>32.124520337789264</v>
      </c>
      <c r="X45" s="394"/>
    </row>
    <row r="46" spans="1:24" x14ac:dyDescent="0.25">
      <c r="A46" s="361" t="s">
        <v>1656</v>
      </c>
      <c r="B46" s="362">
        <v>11451800</v>
      </c>
      <c r="C46" s="363" t="s">
        <v>1655</v>
      </c>
      <c r="E46" s="364"/>
      <c r="F46" s="365">
        <v>42389</v>
      </c>
      <c r="G46" s="366">
        <v>0.61111111111111105</v>
      </c>
      <c r="H46" s="371" t="s">
        <v>1070</v>
      </c>
      <c r="I46" s="363" t="s">
        <v>584</v>
      </c>
      <c r="J46" s="368"/>
      <c r="K46" s="359" t="s">
        <v>2580</v>
      </c>
      <c r="L46" s="370">
        <v>128.44685378993282</v>
      </c>
      <c r="O46" s="390">
        <v>0.17006443605452595</v>
      </c>
      <c r="P46" s="394"/>
      <c r="Q46" s="390">
        <v>3.0061025418900296</v>
      </c>
      <c r="R46" s="394"/>
      <c r="S46" s="390">
        <v>4.446235314419769</v>
      </c>
      <c r="T46" s="394"/>
      <c r="U46" s="390">
        <v>-25.231675529775867</v>
      </c>
      <c r="V46" s="394"/>
      <c r="W46" s="390">
        <v>20.622298897816496</v>
      </c>
      <c r="X46" s="394"/>
    </row>
    <row r="47" spans="1:24" x14ac:dyDescent="0.25">
      <c r="A47" s="361" t="s">
        <v>1656</v>
      </c>
      <c r="B47" s="362">
        <v>11451800</v>
      </c>
      <c r="C47" s="363" t="s">
        <v>1655</v>
      </c>
      <c r="E47" s="364"/>
      <c r="F47" s="365">
        <v>42389</v>
      </c>
      <c r="G47" s="366">
        <v>0.61111111111111105</v>
      </c>
      <c r="H47" s="371" t="s">
        <v>1070</v>
      </c>
      <c r="I47" s="363" t="s">
        <v>584</v>
      </c>
      <c r="J47" s="368"/>
      <c r="K47" s="359" t="s">
        <v>2581</v>
      </c>
      <c r="L47" s="370">
        <v>167.9901584708968</v>
      </c>
      <c r="O47" s="390">
        <v>0.15538914361476133</v>
      </c>
      <c r="P47" s="394"/>
      <c r="Q47" s="390">
        <v>1.5488463833410304</v>
      </c>
      <c r="R47" s="394"/>
      <c r="S47" s="390">
        <v>2.9765295241334586</v>
      </c>
      <c r="T47" s="394"/>
      <c r="U47" s="390">
        <v>-26.46505880564392</v>
      </c>
      <c r="V47" s="394"/>
      <c r="W47" s="390">
        <v>11.628788248624764</v>
      </c>
      <c r="X47" s="394"/>
    </row>
    <row r="48" spans="1:24" x14ac:dyDescent="0.25">
      <c r="A48" s="361" t="s">
        <v>1660</v>
      </c>
      <c r="B48" s="362">
        <v>11452800</v>
      </c>
      <c r="C48" s="363" t="s">
        <v>2557</v>
      </c>
      <c r="E48" s="364"/>
      <c r="F48" s="365">
        <v>42393</v>
      </c>
      <c r="G48" s="366">
        <v>0.4375</v>
      </c>
      <c r="H48" s="371" t="s">
        <v>1080</v>
      </c>
      <c r="I48" s="363" t="s">
        <v>584</v>
      </c>
      <c r="J48" s="368"/>
      <c r="K48" s="359" t="s">
        <v>2583</v>
      </c>
      <c r="L48" s="370">
        <v>265.19088421853053</v>
      </c>
      <c r="O48" s="390">
        <v>0.22380805741490309</v>
      </c>
      <c r="P48" s="394"/>
      <c r="Q48" s="390">
        <v>2.2673567462247015</v>
      </c>
      <c r="R48" s="394"/>
      <c r="S48" s="390">
        <v>4.2992339261995909</v>
      </c>
      <c r="T48" s="394"/>
      <c r="U48" s="390">
        <v>-27.346304698832405</v>
      </c>
      <c r="V48" s="394"/>
      <c r="W48" s="390">
        <v>11.819277499729591</v>
      </c>
      <c r="X48" s="394"/>
    </row>
    <row r="49" spans="1:28" x14ac:dyDescent="0.25">
      <c r="A49" s="361" t="s">
        <v>1660</v>
      </c>
      <c r="B49" s="362">
        <v>11452800</v>
      </c>
      <c r="C49" s="363" t="s">
        <v>2557</v>
      </c>
      <c r="E49" s="364"/>
      <c r="F49" s="365">
        <v>42393</v>
      </c>
      <c r="G49" s="366">
        <v>0.4375</v>
      </c>
      <c r="H49" s="371" t="s">
        <v>1080</v>
      </c>
      <c r="I49" s="363" t="s">
        <v>584</v>
      </c>
      <c r="J49" s="368"/>
      <c r="K49" s="359" t="s">
        <v>2579</v>
      </c>
      <c r="L49" s="370">
        <v>207.02629877336241</v>
      </c>
      <c r="O49" s="390">
        <v>0.23889908680298291</v>
      </c>
      <c r="P49" s="394"/>
      <c r="Q49" s="390">
        <v>2.6568382725042099</v>
      </c>
      <c r="R49" s="394"/>
      <c r="S49" s="390">
        <v>0.98360400239396584</v>
      </c>
      <c r="T49" s="394"/>
      <c r="U49" s="390">
        <v>-26.383168364861483</v>
      </c>
      <c r="V49" s="394"/>
      <c r="W49" s="390">
        <v>12.974702803326954</v>
      </c>
      <c r="X49" s="394"/>
    </row>
    <row r="50" spans="1:28" x14ac:dyDescent="0.25">
      <c r="A50" s="361" t="s">
        <v>1660</v>
      </c>
      <c r="B50" s="362">
        <v>11452800</v>
      </c>
      <c r="C50" s="363" t="s">
        <v>2557</v>
      </c>
      <c r="E50" s="364"/>
      <c r="F50" s="365">
        <v>42393</v>
      </c>
      <c r="G50" s="366">
        <v>0.4375</v>
      </c>
      <c r="H50" s="371" t="s">
        <v>1080</v>
      </c>
      <c r="I50" s="363" t="s">
        <v>584</v>
      </c>
      <c r="J50" s="368"/>
      <c r="K50" s="359" t="s">
        <v>2580</v>
      </c>
      <c r="L50" s="370">
        <v>231.4340846685019</v>
      </c>
      <c r="M50" s="370">
        <v>5.9842037777077479</v>
      </c>
      <c r="O50" s="390">
        <v>0.21842229815551537</v>
      </c>
      <c r="P50" s="394"/>
      <c r="Q50" s="390">
        <v>2.0493169849403259</v>
      </c>
      <c r="R50" s="394"/>
      <c r="S50" s="390">
        <v>6.0384457705874768</v>
      </c>
      <c r="T50" s="394"/>
      <c r="U50" s="390">
        <v>-26.500672452282288</v>
      </c>
      <c r="V50" s="394"/>
      <c r="W50" s="390">
        <v>10.946088544775902</v>
      </c>
      <c r="X50" s="394"/>
    </row>
    <row r="51" spans="1:28" x14ac:dyDescent="0.25">
      <c r="A51" s="361" t="s">
        <v>1660</v>
      </c>
      <c r="B51" s="362">
        <v>11452800</v>
      </c>
      <c r="C51" s="363" t="s">
        <v>2557</v>
      </c>
      <c r="E51" s="364"/>
      <c r="F51" s="365">
        <v>42393</v>
      </c>
      <c r="G51" s="366">
        <v>0.4375</v>
      </c>
      <c r="H51" s="371" t="s">
        <v>1080</v>
      </c>
      <c r="I51" s="363" t="s">
        <v>584</v>
      </c>
      <c r="J51" s="368"/>
      <c r="K51" s="359" t="s">
        <v>2581</v>
      </c>
      <c r="L51" s="370">
        <v>236.498318936602</v>
      </c>
      <c r="O51" s="390">
        <v>0.20691624163165739</v>
      </c>
      <c r="P51" s="394"/>
      <c r="Q51" s="390">
        <v>1.5845305556850524</v>
      </c>
      <c r="R51" s="394"/>
      <c r="S51" s="390">
        <v>4.8744699068915418</v>
      </c>
      <c r="T51" s="394"/>
      <c r="U51" s="390">
        <v>-26.320159316188455</v>
      </c>
      <c r="V51" s="394"/>
      <c r="W51" s="390">
        <v>8.9341415011944125</v>
      </c>
      <c r="X51" s="394"/>
    </row>
    <row r="52" spans="1:28" x14ac:dyDescent="0.25">
      <c r="A52" s="361" t="s">
        <v>1660</v>
      </c>
      <c r="B52" s="362">
        <v>11452800</v>
      </c>
      <c r="C52" s="363" t="s">
        <v>2557</v>
      </c>
      <c r="E52" s="364"/>
      <c r="F52" s="365">
        <v>42393</v>
      </c>
      <c r="G52" s="366">
        <v>0.4375</v>
      </c>
      <c r="H52" s="371" t="s">
        <v>1080</v>
      </c>
      <c r="I52" s="363" t="s">
        <v>584</v>
      </c>
      <c r="J52" s="372" t="s">
        <v>2585</v>
      </c>
      <c r="K52" s="359" t="s">
        <v>2579</v>
      </c>
      <c r="L52" s="370">
        <v>244.9005069414583</v>
      </c>
      <c r="O52" s="390">
        <v>0.2198761330223383</v>
      </c>
      <c r="P52" s="394"/>
      <c r="Q52" s="390">
        <v>2.1586638185088485</v>
      </c>
      <c r="R52" s="394"/>
      <c r="S52" s="390">
        <v>3.1560885762726989</v>
      </c>
      <c r="T52" s="394"/>
      <c r="U52" s="390">
        <v>-27.276909680135013</v>
      </c>
      <c r="V52" s="394"/>
      <c r="W52" s="390">
        <v>11.45390855740489</v>
      </c>
      <c r="X52" s="394"/>
    </row>
    <row r="53" spans="1:28" x14ac:dyDescent="0.25">
      <c r="A53" s="361" t="s">
        <v>1660</v>
      </c>
      <c r="B53" s="362">
        <v>11452800</v>
      </c>
      <c r="C53" s="363" t="s">
        <v>2557</v>
      </c>
      <c r="E53" s="364"/>
      <c r="F53" s="365">
        <v>42393</v>
      </c>
      <c r="G53" s="366">
        <v>0.4375</v>
      </c>
      <c r="H53" s="371" t="s">
        <v>1080</v>
      </c>
      <c r="I53" s="363" t="s">
        <v>584</v>
      </c>
      <c r="J53" s="372" t="s">
        <v>2585</v>
      </c>
      <c r="K53" s="359" t="s">
        <v>2580</v>
      </c>
      <c r="L53" s="370">
        <v>220.81476553273367</v>
      </c>
      <c r="O53" s="390">
        <v>0.19829292795069337</v>
      </c>
      <c r="P53" s="394"/>
      <c r="Q53" s="390">
        <v>4.5302868648690291</v>
      </c>
      <c r="R53" s="394"/>
      <c r="S53" s="390">
        <v>-2.5706498510909821</v>
      </c>
      <c r="T53" s="394"/>
      <c r="U53" s="390">
        <v>-27.864959641621951</v>
      </c>
      <c r="V53" s="394"/>
      <c r="W53" s="390">
        <v>26.654176375845143</v>
      </c>
      <c r="X53" s="394"/>
    </row>
    <row r="54" spans="1:28" s="324" customFormat="1" x14ac:dyDescent="0.25">
      <c r="A54" s="379" t="s">
        <v>1660</v>
      </c>
      <c r="B54" s="380">
        <v>11452800</v>
      </c>
      <c r="C54" s="381" t="s">
        <v>2557</v>
      </c>
      <c r="D54" s="382"/>
      <c r="E54" s="383"/>
      <c r="F54" s="384">
        <v>42393</v>
      </c>
      <c r="G54" s="385">
        <v>0.4375</v>
      </c>
      <c r="H54" s="386" t="s">
        <v>1080</v>
      </c>
      <c r="I54" s="381" t="s">
        <v>584</v>
      </c>
      <c r="J54" s="387" t="s">
        <v>2585</v>
      </c>
      <c r="K54" s="388" t="s">
        <v>2581</v>
      </c>
      <c r="L54" s="389">
        <v>228.29576337316277</v>
      </c>
      <c r="O54" s="391">
        <v>0.29393565810936051</v>
      </c>
      <c r="P54" s="395"/>
      <c r="Q54" s="391">
        <v>3.9002155173308615</v>
      </c>
      <c r="R54" s="395"/>
      <c r="S54" s="391">
        <v>4.9924849067477854</v>
      </c>
      <c r="T54" s="395"/>
      <c r="U54" s="391">
        <v>-27.45807042515608</v>
      </c>
      <c r="V54" s="395"/>
      <c r="W54" s="391">
        <v>15.480433596093528</v>
      </c>
      <c r="X54" s="395"/>
      <c r="Y54" s="396"/>
      <c r="Z54" s="396"/>
      <c r="AA54" s="396"/>
      <c r="AB54" s="396"/>
    </row>
    <row r="55" spans="1:28" x14ac:dyDescent="0.25">
      <c r="A55" s="361" t="s">
        <v>1656</v>
      </c>
      <c r="B55" s="362">
        <v>11451800</v>
      </c>
      <c r="C55" s="363" t="s">
        <v>1655</v>
      </c>
      <c r="F55" s="365">
        <v>42743</v>
      </c>
      <c r="G55" s="366">
        <v>0.59722222222222221</v>
      </c>
      <c r="H55" s="358" t="s">
        <v>2587</v>
      </c>
      <c r="I55" s="363" t="s">
        <v>584</v>
      </c>
      <c r="K55" s="359" t="s">
        <v>2584</v>
      </c>
      <c r="L55" s="370">
        <v>735.44138322223625</v>
      </c>
    </row>
    <row r="56" spans="1:28" x14ac:dyDescent="0.25">
      <c r="A56" s="361" t="s">
        <v>1656</v>
      </c>
      <c r="B56" s="362">
        <v>11451800</v>
      </c>
      <c r="C56" s="363" t="s">
        <v>1655</v>
      </c>
      <c r="F56" s="365">
        <v>42743</v>
      </c>
      <c r="G56" s="366">
        <v>0.59722222222222221</v>
      </c>
      <c r="H56" s="358" t="s">
        <v>2587</v>
      </c>
      <c r="I56" s="363" t="s">
        <v>584</v>
      </c>
      <c r="K56" s="359" t="s">
        <v>2583</v>
      </c>
      <c r="L56" s="370">
        <v>334.13703397205671</v>
      </c>
    </row>
    <row r="57" spans="1:28" x14ac:dyDescent="0.25">
      <c r="A57" s="361" t="s">
        <v>1656</v>
      </c>
      <c r="B57" s="362">
        <v>11451800</v>
      </c>
      <c r="C57" s="363" t="s">
        <v>1655</v>
      </c>
      <c r="F57" s="365">
        <v>42743</v>
      </c>
      <c r="G57" s="366">
        <v>0.59722222222222221</v>
      </c>
      <c r="H57" s="358" t="s">
        <v>2587</v>
      </c>
      <c r="I57" s="363" t="s">
        <v>584</v>
      </c>
      <c r="K57" s="359" t="s">
        <v>2579</v>
      </c>
      <c r="L57" s="370">
        <v>373.00908709600384</v>
      </c>
    </row>
    <row r="58" spans="1:28" x14ac:dyDescent="0.25">
      <c r="A58" s="361" t="s">
        <v>1656</v>
      </c>
      <c r="B58" s="362">
        <v>11451800</v>
      </c>
      <c r="C58" s="363" t="s">
        <v>1655</v>
      </c>
      <c r="F58" s="365">
        <v>42743</v>
      </c>
      <c r="G58" s="366">
        <v>0.59722222222222221</v>
      </c>
      <c r="H58" s="358" t="s">
        <v>2587</v>
      </c>
      <c r="I58" s="363" t="s">
        <v>584</v>
      </c>
      <c r="K58" s="359" t="s">
        <v>2580</v>
      </c>
      <c r="L58" s="370">
        <v>137.59712636488149</v>
      </c>
    </row>
    <row r="59" spans="1:28" x14ac:dyDescent="0.25">
      <c r="A59" s="361" t="s">
        <v>1656</v>
      </c>
      <c r="B59" s="362">
        <v>11451800</v>
      </c>
      <c r="C59" s="363" t="s">
        <v>1655</v>
      </c>
      <c r="F59" s="365">
        <v>42743</v>
      </c>
      <c r="G59" s="366">
        <v>0.59722222222222221</v>
      </c>
      <c r="H59" s="358" t="s">
        <v>2587</v>
      </c>
      <c r="I59" s="363" t="s">
        <v>584</v>
      </c>
      <c r="K59" s="359" t="s">
        <v>2581</v>
      </c>
      <c r="L59" s="370">
        <v>315.06694199462697</v>
      </c>
    </row>
    <row r="60" spans="1:28" x14ac:dyDescent="0.25">
      <c r="A60" s="361" t="s">
        <v>1656</v>
      </c>
      <c r="B60" s="362">
        <v>11451800</v>
      </c>
      <c r="C60" s="363" t="s">
        <v>1655</v>
      </c>
      <c r="F60" s="365">
        <v>42754</v>
      </c>
      <c r="G60" s="376">
        <v>0.14583333333333334</v>
      </c>
      <c r="H60" s="358" t="s">
        <v>2588</v>
      </c>
      <c r="I60" s="363" t="s">
        <v>584</v>
      </c>
      <c r="K60" s="359" t="s">
        <v>2584</v>
      </c>
      <c r="L60" s="370">
        <v>137.98805039916056</v>
      </c>
    </row>
    <row r="61" spans="1:28" x14ac:dyDescent="0.25">
      <c r="A61" s="361" t="s">
        <v>1656</v>
      </c>
      <c r="B61" s="362">
        <v>11451800</v>
      </c>
      <c r="C61" s="363" t="s">
        <v>1655</v>
      </c>
      <c r="F61" s="365">
        <v>42754</v>
      </c>
      <c r="G61" s="376">
        <v>0.14583333333333334</v>
      </c>
      <c r="H61" s="358" t="s">
        <v>2588</v>
      </c>
      <c r="I61" s="363" t="s">
        <v>584</v>
      </c>
      <c r="K61" s="359" t="s">
        <v>2583</v>
      </c>
      <c r="L61" s="370">
        <v>191.42912205044135</v>
      </c>
    </row>
    <row r="62" spans="1:28" x14ac:dyDescent="0.25">
      <c r="A62" s="361" t="s">
        <v>1656</v>
      </c>
      <c r="B62" s="362">
        <v>11451800</v>
      </c>
      <c r="C62" s="363" t="s">
        <v>1655</v>
      </c>
      <c r="F62" s="365">
        <v>42754</v>
      </c>
      <c r="G62" s="376">
        <v>0.14583333333333334</v>
      </c>
      <c r="H62" s="358" t="s">
        <v>2588</v>
      </c>
      <c r="I62" s="363" t="s">
        <v>584</v>
      </c>
      <c r="K62" s="359" t="s">
        <v>2579</v>
      </c>
      <c r="L62" s="370">
        <v>298.56616692386024</v>
      </c>
      <c r="M62" s="370">
        <v>56.295293825080321</v>
      </c>
      <c r="N62" s="68" t="s">
        <v>2600</v>
      </c>
    </row>
    <row r="63" spans="1:28" x14ac:dyDescent="0.25">
      <c r="A63" s="361" t="s">
        <v>1656</v>
      </c>
      <c r="B63" s="362">
        <v>11451800</v>
      </c>
      <c r="C63" s="363" t="s">
        <v>1655</v>
      </c>
      <c r="F63" s="365">
        <v>42754</v>
      </c>
      <c r="G63" s="376">
        <v>0.14583333333333334</v>
      </c>
      <c r="H63" s="358" t="s">
        <v>2588</v>
      </c>
      <c r="I63" s="363" t="s">
        <v>584</v>
      </c>
      <c r="K63" s="359" t="s">
        <v>2580</v>
      </c>
      <c r="L63" s="370">
        <v>177.16031112396973</v>
      </c>
    </row>
    <row r="64" spans="1:28" x14ac:dyDescent="0.25">
      <c r="A64" s="361" t="s">
        <v>1656</v>
      </c>
      <c r="B64" s="362">
        <v>11451800</v>
      </c>
      <c r="C64" s="363" t="s">
        <v>1655</v>
      </c>
      <c r="F64" s="365">
        <v>42754</v>
      </c>
      <c r="G64" s="376">
        <v>0.14583333333333334</v>
      </c>
      <c r="H64" s="358" t="s">
        <v>2588</v>
      </c>
      <c r="I64" s="363" t="s">
        <v>584</v>
      </c>
      <c r="J64" s="359" t="s">
        <v>333</v>
      </c>
      <c r="K64" s="359" t="s">
        <v>2594</v>
      </c>
      <c r="L64" s="370">
        <v>151.21206361182064</v>
      </c>
    </row>
    <row r="65" spans="1:14" x14ac:dyDescent="0.25">
      <c r="A65" s="361" t="s">
        <v>1656</v>
      </c>
      <c r="B65" s="362">
        <v>11451800</v>
      </c>
      <c r="C65" s="363" t="s">
        <v>1655</v>
      </c>
      <c r="F65" s="365">
        <v>42754</v>
      </c>
      <c r="G65" s="376">
        <v>0.14583333333333334</v>
      </c>
      <c r="H65" s="358" t="s">
        <v>2588</v>
      </c>
      <c r="I65" s="363" t="s">
        <v>584</v>
      </c>
      <c r="K65" s="359" t="s">
        <v>2581</v>
      </c>
      <c r="L65" s="370">
        <v>321.59172526082523</v>
      </c>
    </row>
    <row r="66" spans="1:14" x14ac:dyDescent="0.25">
      <c r="A66" s="361" t="s">
        <v>1656</v>
      </c>
      <c r="B66" s="362">
        <v>11451800</v>
      </c>
      <c r="C66" s="363" t="s">
        <v>1655</v>
      </c>
      <c r="F66" s="365">
        <v>42754</v>
      </c>
      <c r="G66" s="376">
        <v>0.14583333333333334</v>
      </c>
      <c r="H66" s="358" t="s">
        <v>2588</v>
      </c>
      <c r="I66" s="363" t="s">
        <v>584</v>
      </c>
      <c r="K66" s="359" t="s">
        <v>2595</v>
      </c>
      <c r="L66" s="370">
        <v>607.42136751133432</v>
      </c>
    </row>
    <row r="67" spans="1:14" x14ac:dyDescent="0.25">
      <c r="A67" s="361" t="s">
        <v>1656</v>
      </c>
      <c r="B67" s="362">
        <v>11451800</v>
      </c>
      <c r="C67" s="363" t="s">
        <v>1655</v>
      </c>
      <c r="F67" s="365">
        <v>42773</v>
      </c>
      <c r="G67" s="112">
        <v>0.50694444444444442</v>
      </c>
      <c r="H67" s="358" t="s">
        <v>2589</v>
      </c>
      <c r="I67" s="363" t="s">
        <v>584</v>
      </c>
      <c r="K67" s="359" t="s">
        <v>2584</v>
      </c>
      <c r="L67" s="370">
        <v>147.37897084441357</v>
      </c>
    </row>
    <row r="68" spans="1:14" x14ac:dyDescent="0.25">
      <c r="A68" s="361" t="s">
        <v>1656</v>
      </c>
      <c r="B68" s="362">
        <v>11451800</v>
      </c>
      <c r="C68" s="363" t="s">
        <v>1655</v>
      </c>
      <c r="F68" s="365">
        <v>42773</v>
      </c>
      <c r="G68" s="112">
        <v>0.50694444444444442</v>
      </c>
      <c r="H68" s="358" t="s">
        <v>2589</v>
      </c>
      <c r="I68" s="363" t="s">
        <v>584</v>
      </c>
      <c r="K68" s="359" t="s">
        <v>2583</v>
      </c>
      <c r="L68" s="370">
        <v>204.29546789079888</v>
      </c>
    </row>
    <row r="69" spans="1:14" x14ac:dyDescent="0.25">
      <c r="A69" s="361" t="s">
        <v>1656</v>
      </c>
      <c r="B69" s="362">
        <v>11451800</v>
      </c>
      <c r="C69" s="363" t="s">
        <v>1655</v>
      </c>
      <c r="F69" s="365">
        <v>42773</v>
      </c>
      <c r="G69" s="112">
        <v>0.50694444444444442</v>
      </c>
      <c r="H69" s="358" t="s">
        <v>2589</v>
      </c>
      <c r="I69" s="363" t="s">
        <v>584</v>
      </c>
      <c r="K69" s="359" t="s">
        <v>2579</v>
      </c>
      <c r="L69" s="370">
        <v>192.68806622141508</v>
      </c>
    </row>
    <row r="70" spans="1:14" x14ac:dyDescent="0.25">
      <c r="A70" s="361" t="s">
        <v>1656</v>
      </c>
      <c r="B70" s="362">
        <v>11451800</v>
      </c>
      <c r="C70" s="363" t="s">
        <v>1655</v>
      </c>
      <c r="F70" s="365">
        <v>42773</v>
      </c>
      <c r="G70" s="112">
        <v>0.50694444444444442</v>
      </c>
      <c r="H70" s="358" t="s">
        <v>2589</v>
      </c>
      <c r="I70" s="363" t="s">
        <v>584</v>
      </c>
      <c r="K70" s="359" t="s">
        <v>2580</v>
      </c>
      <c r="L70" s="370">
        <v>432.18382069449359</v>
      </c>
    </row>
    <row r="71" spans="1:14" x14ac:dyDescent="0.25">
      <c r="A71" s="361" t="s">
        <v>1656</v>
      </c>
      <c r="B71" s="362">
        <v>11451800</v>
      </c>
      <c r="C71" s="363" t="s">
        <v>1655</v>
      </c>
      <c r="F71" s="365">
        <v>42773</v>
      </c>
      <c r="G71" s="112">
        <v>0.50694444444444442</v>
      </c>
      <c r="H71" s="358" t="s">
        <v>2589</v>
      </c>
      <c r="I71" s="363" t="s">
        <v>584</v>
      </c>
      <c r="K71" s="359" t="s">
        <v>2581</v>
      </c>
      <c r="L71" s="370">
        <v>356.07684785746886</v>
      </c>
      <c r="M71" s="370">
        <v>34.345229956921862</v>
      </c>
      <c r="N71" t="s">
        <v>2598</v>
      </c>
    </row>
    <row r="72" spans="1:14" x14ac:dyDescent="0.25">
      <c r="A72" s="361" t="s">
        <v>1658</v>
      </c>
      <c r="B72" s="362">
        <v>11452600</v>
      </c>
      <c r="C72" s="363" t="s">
        <v>2556</v>
      </c>
      <c r="F72" s="365">
        <v>42754</v>
      </c>
      <c r="G72" s="112">
        <v>0.65277777777777779</v>
      </c>
      <c r="H72" s="358" t="s">
        <v>2590</v>
      </c>
      <c r="I72" s="363" t="s">
        <v>584</v>
      </c>
      <c r="K72" s="359" t="s">
        <v>2584</v>
      </c>
      <c r="L72" s="370">
        <v>542.7637801032696</v>
      </c>
    </row>
    <row r="73" spans="1:14" x14ac:dyDescent="0.25">
      <c r="A73" s="361" t="s">
        <v>1658</v>
      </c>
      <c r="B73" s="362">
        <v>11452600</v>
      </c>
      <c r="C73" s="363" t="s">
        <v>2556</v>
      </c>
      <c r="F73" s="365">
        <v>42754</v>
      </c>
      <c r="G73" s="112">
        <v>0.65277777777777779</v>
      </c>
      <c r="H73" s="358" t="s">
        <v>2590</v>
      </c>
      <c r="I73" s="363" t="s">
        <v>584</v>
      </c>
      <c r="K73" s="359" t="s">
        <v>2583</v>
      </c>
      <c r="L73" s="370">
        <v>383.6800651292445</v>
      </c>
      <c r="N73" s="68"/>
    </row>
    <row r="74" spans="1:14" x14ac:dyDescent="0.25">
      <c r="A74" s="361" t="s">
        <v>1658</v>
      </c>
      <c r="B74" s="362">
        <v>11452600</v>
      </c>
      <c r="C74" s="363" t="s">
        <v>2556</v>
      </c>
      <c r="F74" s="365">
        <v>42754</v>
      </c>
      <c r="G74" s="112">
        <v>0.65277777777777779</v>
      </c>
      <c r="H74" s="358" t="s">
        <v>2590</v>
      </c>
      <c r="I74" s="363" t="s">
        <v>584</v>
      </c>
      <c r="K74" s="359" t="s">
        <v>2579</v>
      </c>
      <c r="L74" s="370">
        <v>193.78649339957761</v>
      </c>
      <c r="M74" s="370">
        <v>13.817197604401596</v>
      </c>
      <c r="N74" s="68" t="s">
        <v>2599</v>
      </c>
    </row>
    <row r="75" spans="1:14" x14ac:dyDescent="0.25">
      <c r="A75" s="361" t="s">
        <v>1658</v>
      </c>
      <c r="B75" s="362">
        <v>11452600</v>
      </c>
      <c r="C75" s="363" t="s">
        <v>2556</v>
      </c>
      <c r="F75" s="365">
        <v>42754</v>
      </c>
      <c r="G75" s="112">
        <v>0.65277777777777779</v>
      </c>
      <c r="H75" s="358" t="s">
        <v>2590</v>
      </c>
      <c r="I75" s="363" t="s">
        <v>584</v>
      </c>
      <c r="K75" s="359" t="s">
        <v>2580</v>
      </c>
      <c r="L75" s="370">
        <v>136.81410174106136</v>
      </c>
    </row>
    <row r="76" spans="1:14" x14ac:dyDescent="0.25">
      <c r="A76" s="361" t="s">
        <v>1658</v>
      </c>
      <c r="B76" s="362">
        <v>11452600</v>
      </c>
      <c r="C76" s="363" t="s">
        <v>2556</v>
      </c>
      <c r="F76" s="365">
        <v>42754</v>
      </c>
      <c r="G76" s="112">
        <v>0.65277777777777779</v>
      </c>
      <c r="H76" s="358" t="s">
        <v>2590</v>
      </c>
      <c r="I76" s="363" t="s">
        <v>584</v>
      </c>
      <c r="K76" s="359" t="s">
        <v>2581</v>
      </c>
      <c r="L76" s="370">
        <v>291.41345837741625</v>
      </c>
    </row>
    <row r="77" spans="1:14" x14ac:dyDescent="0.25">
      <c r="A77" s="355" t="s">
        <v>951</v>
      </c>
      <c r="B77" s="362">
        <v>11452500</v>
      </c>
      <c r="C77" s="374" t="s">
        <v>2597</v>
      </c>
      <c r="F77" s="365">
        <v>42754</v>
      </c>
      <c r="G77" s="112">
        <v>0.60416666666666663</v>
      </c>
      <c r="H77" s="358" t="s">
        <v>2591</v>
      </c>
      <c r="I77" s="363" t="s">
        <v>584</v>
      </c>
      <c r="K77" s="359" t="s">
        <v>2583</v>
      </c>
      <c r="L77" s="370">
        <v>294.42166212919079</v>
      </c>
    </row>
    <row r="78" spans="1:14" x14ac:dyDescent="0.25">
      <c r="A78" s="355" t="s">
        <v>951</v>
      </c>
      <c r="B78" s="362">
        <v>11452500</v>
      </c>
      <c r="C78" s="374" t="s">
        <v>2597</v>
      </c>
      <c r="F78" s="365">
        <v>42754</v>
      </c>
      <c r="G78" s="112">
        <v>0.60416666666666663</v>
      </c>
      <c r="H78" s="358" t="s">
        <v>2591</v>
      </c>
      <c r="I78" s="363" t="s">
        <v>584</v>
      </c>
      <c r="J78" s="359" t="s">
        <v>333</v>
      </c>
      <c r="K78" s="359" t="s">
        <v>2596</v>
      </c>
      <c r="L78" s="370">
        <v>262.08943525993908</v>
      </c>
    </row>
    <row r="79" spans="1:14" x14ac:dyDescent="0.25">
      <c r="A79" s="355" t="s">
        <v>951</v>
      </c>
      <c r="B79" s="362">
        <v>11452500</v>
      </c>
      <c r="C79" s="374" t="s">
        <v>2597</v>
      </c>
      <c r="F79" s="365">
        <v>42754</v>
      </c>
      <c r="G79" s="112">
        <v>0.60416666666666663</v>
      </c>
      <c r="H79" s="358" t="s">
        <v>2591</v>
      </c>
      <c r="I79" s="363" t="s">
        <v>584</v>
      </c>
      <c r="K79" s="359" t="s">
        <v>2579</v>
      </c>
      <c r="L79" s="370">
        <v>183.61320952643348</v>
      </c>
    </row>
    <row r="80" spans="1:14" x14ac:dyDescent="0.25">
      <c r="A80" s="355" t="s">
        <v>951</v>
      </c>
      <c r="B80" s="362">
        <v>11452500</v>
      </c>
      <c r="C80" s="374" t="s">
        <v>2597</v>
      </c>
      <c r="F80" s="365">
        <v>42754</v>
      </c>
      <c r="G80" s="112">
        <v>0.60416666666666663</v>
      </c>
      <c r="H80" s="358" t="s">
        <v>2591</v>
      </c>
      <c r="I80" s="363" t="s">
        <v>584</v>
      </c>
      <c r="K80" s="359" t="s">
        <v>2580</v>
      </c>
      <c r="L80" s="370">
        <v>171.49104310567009</v>
      </c>
    </row>
    <row r="81" spans="1:12" x14ac:dyDescent="0.25">
      <c r="A81" s="355" t="s">
        <v>951</v>
      </c>
      <c r="B81" s="362">
        <v>11452500</v>
      </c>
      <c r="C81" s="374" t="s">
        <v>2597</v>
      </c>
      <c r="F81" s="365">
        <v>42754</v>
      </c>
      <c r="G81" s="112">
        <v>0.60416666666666663</v>
      </c>
      <c r="H81" s="358" t="s">
        <v>2591</v>
      </c>
      <c r="I81" s="363" t="s">
        <v>584</v>
      </c>
      <c r="K81" s="359" t="s">
        <v>2581</v>
      </c>
      <c r="L81" s="370">
        <v>274.05307108126038</v>
      </c>
    </row>
    <row r="82" spans="1:12" x14ac:dyDescent="0.25">
      <c r="A82" s="355" t="s">
        <v>1660</v>
      </c>
      <c r="B82" s="362">
        <v>11452800</v>
      </c>
      <c r="C82" s="374" t="s">
        <v>2557</v>
      </c>
      <c r="F82" s="365">
        <v>42755</v>
      </c>
      <c r="G82" s="112">
        <v>0.41666666666666669</v>
      </c>
      <c r="H82" s="358" t="s">
        <v>2592</v>
      </c>
      <c r="I82" s="363" t="s">
        <v>584</v>
      </c>
      <c r="K82" s="359" t="s">
        <v>2581</v>
      </c>
      <c r="L82" s="370">
        <v>267.67120478956798</v>
      </c>
    </row>
    <row r="83" spans="1:12" x14ac:dyDescent="0.25">
      <c r="A83" s="355" t="s">
        <v>1680</v>
      </c>
      <c r="B83" s="362">
        <v>384115121402501</v>
      </c>
      <c r="C83" s="374" t="s">
        <v>2559</v>
      </c>
      <c r="F83" s="365">
        <v>42755</v>
      </c>
      <c r="G83" s="112">
        <v>0.47916666666666669</v>
      </c>
      <c r="H83" s="358" t="s">
        <v>2593</v>
      </c>
      <c r="I83" s="363" t="s">
        <v>584</v>
      </c>
      <c r="K83" s="359" t="s">
        <v>2581</v>
      </c>
      <c r="L83" s="370">
        <v>345.12907351673255</v>
      </c>
    </row>
  </sheetData>
  <autoFilter ref="A3:L83" xr:uid="{00000000-0009-0000-0000-000002000000}"/>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4"/>
  <sheetViews>
    <sheetView topLeftCell="N16" workbookViewId="0">
      <selection activeCell="AB44" sqref="AB44"/>
    </sheetView>
  </sheetViews>
  <sheetFormatPr defaultRowHeight="15" x14ac:dyDescent="0.25"/>
  <cols>
    <col min="1" max="16384" width="9.140625" style="68"/>
  </cols>
  <sheetData>
    <row r="1" spans="1:1" x14ac:dyDescent="0.25">
      <c r="A1" s="68" t="s">
        <v>1559</v>
      </c>
    </row>
    <row r="3" spans="1:1" x14ac:dyDescent="0.25">
      <c r="A3" s="68" t="s">
        <v>1560</v>
      </c>
    </row>
    <row r="5" spans="1:1" x14ac:dyDescent="0.25">
      <c r="A5" s="68" t="s">
        <v>1561</v>
      </c>
    </row>
    <row r="8" spans="1:1" x14ac:dyDescent="0.25">
      <c r="A8" s="68" t="s">
        <v>1562</v>
      </c>
    </row>
    <row r="9" spans="1:1" x14ac:dyDescent="0.25">
      <c r="A9" s="78"/>
    </row>
    <row r="10" spans="1:1" x14ac:dyDescent="0.25">
      <c r="A10" s="79" t="s">
        <v>1563</v>
      </c>
    </row>
    <row r="13" spans="1:1" x14ac:dyDescent="0.25">
      <c r="A13" s="68" t="s">
        <v>1564</v>
      </c>
    </row>
    <row r="14" spans="1:1" x14ac:dyDescent="0.25">
      <c r="A14" s="80"/>
    </row>
    <row r="15" spans="1:1" x14ac:dyDescent="0.25">
      <c r="A15" s="81" t="s">
        <v>1634</v>
      </c>
    </row>
    <row r="16" spans="1:1" x14ac:dyDescent="0.25">
      <c r="A16" s="80"/>
    </row>
    <row r="17" spans="1:1" x14ac:dyDescent="0.25">
      <c r="A17" s="80"/>
    </row>
    <row r="18" spans="1:1" x14ac:dyDescent="0.25">
      <c r="A18" s="81" t="s">
        <v>1635</v>
      </c>
    </row>
    <row r="19" spans="1:1" x14ac:dyDescent="0.25">
      <c r="A19" s="80"/>
    </row>
    <row r="20" spans="1:1" x14ac:dyDescent="0.25">
      <c r="A20" s="81" t="s">
        <v>1636</v>
      </c>
    </row>
    <row r="21" spans="1:1" x14ac:dyDescent="0.25">
      <c r="A21" s="80"/>
    </row>
    <row r="22" spans="1:1" x14ac:dyDescent="0.25">
      <c r="A22" s="81" t="s">
        <v>1637</v>
      </c>
    </row>
    <row r="23" spans="1:1" x14ac:dyDescent="0.25">
      <c r="A23" s="80"/>
    </row>
    <row r="24" spans="1:1" x14ac:dyDescent="0.25">
      <c r="A24" s="80"/>
    </row>
    <row r="25" spans="1:1" x14ac:dyDescent="0.25">
      <c r="A25" s="81" t="s">
        <v>1638</v>
      </c>
    </row>
    <row r="26" spans="1:1" x14ac:dyDescent="0.25">
      <c r="A26" s="80"/>
    </row>
    <row r="27" spans="1:1" x14ac:dyDescent="0.25">
      <c r="A27" s="81" t="s">
        <v>1639</v>
      </c>
    </row>
    <row r="28" spans="1:1" x14ac:dyDescent="0.25">
      <c r="A28" s="80"/>
    </row>
    <row r="29" spans="1:1" x14ac:dyDescent="0.25">
      <c r="A29" s="81" t="s">
        <v>1640</v>
      </c>
    </row>
    <row r="31" spans="1:1" x14ac:dyDescent="0.25">
      <c r="A31" s="82" t="s">
        <v>1565</v>
      </c>
    </row>
    <row r="32" spans="1:1" x14ac:dyDescent="0.25">
      <c r="A32" s="80"/>
    </row>
    <row r="33" spans="1:25" x14ac:dyDescent="0.25">
      <c r="A33" s="83" t="s">
        <v>1566</v>
      </c>
    </row>
    <row r="34" spans="1:25" x14ac:dyDescent="0.25">
      <c r="A34" s="84" t="s">
        <v>1567</v>
      </c>
    </row>
    <row r="35" spans="1:25" x14ac:dyDescent="0.25">
      <c r="A35" s="68" t="s">
        <v>1568</v>
      </c>
      <c r="S35" s="88" t="s">
        <v>1641</v>
      </c>
      <c r="U35" s="88"/>
      <c r="V35" s="88"/>
      <c r="W35" s="88"/>
      <c r="X35" s="88"/>
      <c r="Y35" s="88"/>
    </row>
    <row r="36" spans="1:25" x14ac:dyDescent="0.25">
      <c r="S36" s="88" t="s">
        <v>1642</v>
      </c>
    </row>
    <row r="37" spans="1:25" x14ac:dyDescent="0.25">
      <c r="A37" s="68" t="s">
        <v>1569</v>
      </c>
    </row>
    <row r="39" spans="1:25" x14ac:dyDescent="0.25">
      <c r="A39" s="85" t="s">
        <v>1570</v>
      </c>
    </row>
    <row r="41" spans="1:25" x14ac:dyDescent="0.25">
      <c r="A41" s="68" t="s">
        <v>1571</v>
      </c>
    </row>
    <row r="42" spans="1:25" x14ac:dyDescent="0.25">
      <c r="A42" s="68" t="s">
        <v>1572</v>
      </c>
    </row>
    <row r="44" spans="1:25" x14ac:dyDescent="0.25">
      <c r="A44" s="74" t="s">
        <v>1573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Tracking Notes</vt:lpstr>
      <vt:lpstr>Surface Water</vt:lpstr>
      <vt:lpstr>slrose_091319_Rum_2016-17</vt:lpstr>
      <vt:lpstr>Size Fract. SS</vt:lpstr>
      <vt:lpstr>Shanna R. 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Marvin-DiPasquale</dc:creator>
  <cp:lastModifiedBy>Rose, Shanna Lynn</cp:lastModifiedBy>
  <cp:lastPrinted>2012-12-05T22:09:25Z</cp:lastPrinted>
  <dcterms:created xsi:type="dcterms:W3CDTF">2010-11-02T14:23:21Z</dcterms:created>
  <dcterms:modified xsi:type="dcterms:W3CDTF">2019-09-13T21:04:45Z</dcterms:modified>
</cp:coreProperties>
</file>