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ransmissionStats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<sst xmlns="http://schemas.openxmlformats.org/spreadsheetml/2006/main" count="82" uniqueCount="37">
  <si>
    <t xml:space="preserve">Total</t>
  </si>
  <si>
    <t xml:space="preserve">Low</t>
  </si>
  <si>
    <t xml:space="preserve">High</t>
  </si>
  <si>
    <t xml:space="preserve">Multiplier</t>
  </si>
  <si>
    <t xml:space="preserve">Brem</t>
  </si>
  <si>
    <t xml:space="preserve">Lenr</t>
  </si>
  <si>
    <t xml:space="preserve">Relative Error</t>
  </si>
  <si>
    <t xml:space="preserve">Material</t>
  </si>
  <si>
    <t xml:space="preserve">True Zeff</t>
  </si>
  <si>
    <t xml:space="preserve">Mean</t>
  </si>
  <si>
    <t xml:space="preserve">Errors</t>
  </si>
  <si>
    <t xml:space="preserve">RMSE, excluding water</t>
  </si>
  <si>
    <t xml:space="preserve">CNR</t>
  </si>
  <si>
    <t xml:space="preserve">Noise STD</t>
  </si>
  <si>
    <t xml:space="preserve">on ratio images (in %)</t>
  </si>
  <si>
    <t xml:space="preserve">LENR</t>
  </si>
  <si>
    <t xml:space="preserve">Error</t>
  </si>
  <si>
    <t xml:space="preserve">Water Fractional mass</t>
  </si>
  <si>
    <t xml:space="preserve">H</t>
  </si>
  <si>
    <t xml:space="preserve">O</t>
  </si>
  <si>
    <t xml:space="preserve">For Calcualtion of Zeff of including steel</t>
  </si>
  <si>
    <t xml:space="preserve">Actual Composition</t>
  </si>
  <si>
    <t xml:space="preserve">Carbon</t>
  </si>
  <si>
    <t xml:space="preserve">Aluminum</t>
  </si>
  <si>
    <t xml:space="preserve">Iron</t>
  </si>
  <si>
    <t xml:space="preserve">Copper</t>
  </si>
  <si>
    <t xml:space="preserve">Tungsten</t>
  </si>
  <si>
    <t xml:space="preserve">Lead</t>
  </si>
  <si>
    <t xml:space="preserve">Water</t>
  </si>
  <si>
    <t xml:space="preserve">C</t>
  </si>
  <si>
    <t xml:space="preserve">Si</t>
  </si>
  <si>
    <t xml:space="preserve">Cr</t>
  </si>
  <si>
    <t xml:space="preserve">Mn</t>
  </si>
  <si>
    <t xml:space="preserve">Fe</t>
  </si>
  <si>
    <t xml:space="preserve">Ni</t>
  </si>
  <si>
    <t xml:space="preserve">Zeff</t>
  </si>
  <si>
    <t xml:space="preserve">Mean Energy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</si>
</sst>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</c:numCache>
            </c:numRef>
          </c:xVal>
          <c:yVal>
            <c:numRef>
              <c:f>Sheet1!$B$38:$B$44</c:f>
              <c:numCache>
                <c:formatCode>General</c:formatCode>
                <c:ptCount val="7"/>
                <c:pt idx="0">
                  <c:v>3.27909</c:v>
                </c:pt>
                <c:pt idx="1">
                  <c:v>5.05358</c:v>
                </c:pt>
                <c:pt idx="2">
                  <c:v>1.78226</c:v>
                </c:pt>
                <c:pt idx="3">
                  <c:v>1.31022</c:v>
                </c:pt>
                <c:pt idx="4">
                  <c:v>1.23558</c:v>
                </c:pt>
                <c:pt idx="5">
                  <c:v>1.43879</c:v>
                </c:pt>
                <c:pt idx="6">
                  <c:v>0.682117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Sheet1!$A$38:$A$44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25</c:v>
                </c:pt>
                <c:pt idx="6">
                  <c:v>50</c:v>
                </c:pt>
              </c:numCache>
            </c:numRef>
          </c:xVal>
          <c:yVal>
            <c:numRef>
              <c:f>Sheet1!$C$38:$C$44</c:f>
              <c:numCache>
                <c:formatCode>General</c:formatCode>
                <c:ptCount val="7"/>
                <c:pt idx="0">
                  <c:v>0.383101</c:v>
                </c:pt>
                <c:pt idx="1">
                  <c:v>0.248308</c:v>
                </c:pt>
                <c:pt idx="2">
                  <c:v>0.310942</c:v>
                </c:pt>
                <c:pt idx="3">
                  <c:v>0.301235</c:v>
                </c:pt>
                <c:pt idx="4">
                  <c:v>0.284068</c:v>
                </c:pt>
                <c:pt idx="5">
                  <c:v>0.296613</c:v>
                </c:pt>
                <c:pt idx="6">
                  <c:v>0.29249</c:v>
                </c:pt>
              </c:numCache>
            </c:numRef>
          </c:yVal>
          <c:smooth val="0"/>
        </c:ser>
        <c:axId val="60832013"/>
        <c:axId val="17753694"/>
      </c:scatterChart>
      <c:valAx>
        <c:axId val="60832013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7753694"/>
        <c:crossesAt val="0"/>
        <c:crossBetween val="midCat"/>
      </c:valAx>
      <c:valAx>
        <c:axId val="1775369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8320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36360</xdr:colOff>
      <xdr:row>37</xdr:row>
      <xdr:rowOff>36000</xdr:rowOff>
    </xdr:from>
    <xdr:to>
      <xdr:col>9</xdr:col>
      <xdr:colOff>507600</xdr:colOff>
      <xdr:row>55</xdr:row>
      <xdr:rowOff>20520</xdr:rowOff>
    </xdr:to>
    <xdr:graphicFrame>
      <xdr:nvGraphicFramePr>
        <xdr:cNvPr id="0" name=""/>
        <xdr:cNvGraphicFramePr/>
      </xdr:nvGraphicFramePr>
      <xdr:xfrm>
        <a:off x="1973520" y="60739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N32" activeCellId="0" sqref="N32"/>
    </sheetView>
  </sheetViews>
  <sheetFormatPr defaultRowHeight="12.85"/>
  <cols>
    <col collapsed="false" hidden="false" max="1025" min="1" style="0" width="8.48469387755102"/>
  </cols>
  <sheetData>
    <row r="1" customFormat="false" ht="12.85" hidden="false" customHeight="false" outlineLevel="0" collapsed="false">
      <c r="J1" s="1" t="s">
        <v>0</v>
      </c>
      <c r="M1" s="1" t="s">
        <v>1</v>
      </c>
      <c r="P1" s="1" t="s">
        <v>2</v>
      </c>
    </row>
    <row r="2" customFormat="false" ht="12.85" hidden="false" customHeight="false" outlineLevel="0" collapsed="false">
      <c r="A2" s="1" t="s">
        <v>3</v>
      </c>
      <c r="J2" s="1" t="s">
        <v>4</v>
      </c>
      <c r="K2" s="1" t="s">
        <v>5</v>
      </c>
      <c r="M2" s="1" t="s">
        <v>4</v>
      </c>
      <c r="N2" s="1" t="s">
        <v>5</v>
      </c>
      <c r="P2" s="1" t="s">
        <v>4</v>
      </c>
      <c r="Q2" s="1" t="s">
        <v>5</v>
      </c>
    </row>
    <row r="3" customFormat="false" ht="12.85" hidden="false" customHeight="false" outlineLevel="0" collapsed="false">
      <c r="A3" s="1" t="n">
        <v>1</v>
      </c>
      <c r="C3" s="1" t="s">
        <v>4</v>
      </c>
      <c r="E3" s="1" t="s">
        <v>6</v>
      </c>
      <c r="F3" s="1" t="s">
        <v>5</v>
      </c>
      <c r="H3" s="1" t="s">
        <v>6</v>
      </c>
      <c r="I3" s="1" t="n">
        <v>1</v>
      </c>
      <c r="J3" s="1" t="n">
        <f aca="false">E4</f>
        <v>0.000830870550921667</v>
      </c>
      <c r="K3" s="1" t="n">
        <f aca="false">H4</f>
        <v>0.000774400706096491</v>
      </c>
      <c r="M3" s="1" t="n">
        <f aca="false">D6</f>
        <v>0.000862918</v>
      </c>
      <c r="N3" s="1" t="n">
        <f aca="false">G6</f>
        <v>0.0136742</v>
      </c>
      <c r="P3" s="1" t="n">
        <f aca="false">D5</f>
        <v>0.696498</v>
      </c>
      <c r="Q3" s="1" t="n">
        <f aca="false">G5</f>
        <v>0.123609</v>
      </c>
    </row>
    <row r="4" customFormat="false" ht="12.85" hidden="false" customHeight="false" outlineLevel="0" collapsed="false">
      <c r="B4" s="1" t="s">
        <v>0</v>
      </c>
      <c r="C4" s="1" t="n">
        <v>0.519602</v>
      </c>
      <c r="D4" s="1" t="n">
        <v>0.000431722</v>
      </c>
      <c r="E4" s="1" t="n">
        <f aca="false">D4/C4</f>
        <v>0.000830870550921667</v>
      </c>
      <c r="F4" s="1" t="n">
        <v>0.546101</v>
      </c>
      <c r="G4" s="1" t="n">
        <v>0.000422901</v>
      </c>
      <c r="H4" s="1" t="n">
        <f aca="false">G4/F4</f>
        <v>0.000774400706096491</v>
      </c>
      <c r="I4" s="1" t="n">
        <v>2</v>
      </c>
      <c r="J4" s="1" t="n">
        <f aca="false">E9</f>
        <v>0.000917738637366347</v>
      </c>
      <c r="K4" s="1" t="n">
        <f aca="false">H9</f>
        <v>0.000778508872441805</v>
      </c>
      <c r="M4" s="1" t="n">
        <f aca="false">D11</f>
        <v>0.00147159</v>
      </c>
      <c r="N4" s="1" t="n">
        <f aca="false">G11</f>
        <v>0.0137818</v>
      </c>
      <c r="P4" s="1" t="n">
        <f aca="false">D10</f>
        <v>0.12562</v>
      </c>
      <c r="Q4" s="1" t="n">
        <f aca="false">G10</f>
        <v>0.0858134</v>
      </c>
    </row>
    <row r="5" customFormat="false" ht="12.85" hidden="false" customHeight="false" outlineLevel="0" collapsed="false">
      <c r="B5" s="1" t="s">
        <v>2</v>
      </c>
      <c r="C5" s="1" t="n">
        <v>0.589251</v>
      </c>
      <c r="D5" s="1" t="n">
        <v>0.696498</v>
      </c>
      <c r="E5" s="1" t="n">
        <f aca="false">D5/C5</f>
        <v>1.18200563087716</v>
      </c>
      <c r="F5" s="1" t="n">
        <v>0.669709</v>
      </c>
      <c r="G5" s="1" t="n">
        <v>0.123609</v>
      </c>
      <c r="H5" s="1" t="n">
        <f aca="false">G5/F5</f>
        <v>0.184571209286421</v>
      </c>
      <c r="I5" s="1" t="n">
        <v>5</v>
      </c>
      <c r="J5" s="1" t="n">
        <f aca="false">E14</f>
        <v>0.000710107954599784</v>
      </c>
      <c r="K5" s="1" t="n">
        <f aca="false">H14</f>
        <v>0.000768910349173319</v>
      </c>
      <c r="M5" s="1" t="n">
        <f aca="false">D16</f>
        <v>0.00127486</v>
      </c>
      <c r="N5" s="1" t="n">
        <f aca="false">G16</f>
        <v>0.0140807</v>
      </c>
      <c r="P5" s="1" t="n">
        <f aca="false">D15</f>
        <v>0.110227</v>
      </c>
      <c r="Q5" s="1" t="n">
        <f aca="false">G15</f>
        <v>0.11538</v>
      </c>
    </row>
    <row r="6" customFormat="false" ht="12.85" hidden="false" customHeight="false" outlineLevel="0" collapsed="false">
      <c r="B6" s="1" t="s">
        <v>1</v>
      </c>
      <c r="C6" s="1" t="n">
        <v>0.518855</v>
      </c>
      <c r="D6" s="1" t="n">
        <v>0.000862918</v>
      </c>
      <c r="E6" s="1" t="n">
        <f aca="false">D6/C6</f>
        <v>0.00166311975407387</v>
      </c>
      <c r="F6" s="1" t="n">
        <v>0.532433</v>
      </c>
      <c r="G6" s="1" t="n">
        <v>0.0136742</v>
      </c>
      <c r="H6" s="1" t="n">
        <f aca="false">G6/F6</f>
        <v>0.02568248023695</v>
      </c>
      <c r="I6" s="1" t="n">
        <v>10</v>
      </c>
      <c r="J6" s="1" t="n">
        <f aca="false">E19</f>
        <v>0.000753380833275966</v>
      </c>
      <c r="K6" s="1" t="n">
        <f aca="false">H19</f>
        <v>0.000767158576999835</v>
      </c>
      <c r="M6" s="1" t="n">
        <f aca="false">D21</f>
        <v>0.00100478</v>
      </c>
      <c r="N6" s="1" t="n">
        <f aca="false">G21</f>
        <v>0.0139048</v>
      </c>
      <c r="P6" s="1" t="n">
        <f aca="false">D20</f>
        <v>0.0809834</v>
      </c>
      <c r="Q6" s="1" t="n">
        <f aca="false">G20</f>
        <v>0.11765</v>
      </c>
    </row>
    <row r="7" customFormat="false" ht="12.85" hidden="false" customHeight="false" outlineLevel="0" collapsed="false">
      <c r="I7" s="1" t="n">
        <v>15</v>
      </c>
      <c r="J7" s="1" t="n">
        <f aca="false">E24</f>
        <v>0.000718989268531479</v>
      </c>
      <c r="K7" s="1" t="n">
        <f aca="false">H24</f>
        <v>0.000760265266951884</v>
      </c>
      <c r="M7" s="1" t="n">
        <f aca="false">D26</f>
        <v>0.00114542</v>
      </c>
      <c r="N7" s="1" t="n">
        <f aca="false">G26</f>
        <v>0.13923</v>
      </c>
      <c r="P7" s="1" t="n">
        <f aca="false">D25</f>
        <v>0.0952666</v>
      </c>
      <c r="Q7" s="1" t="n">
        <f aca="false">G25</f>
        <v>0.100846</v>
      </c>
    </row>
    <row r="8" customFormat="false" ht="12.85" hidden="false" customHeight="false" outlineLevel="0" collapsed="false">
      <c r="A8" s="1" t="n">
        <v>2</v>
      </c>
      <c r="I8" s="1" t="n">
        <v>25</v>
      </c>
      <c r="J8" s="1" t="n">
        <f aca="false">E29</f>
        <v>0.000674506882293345</v>
      </c>
      <c r="K8" s="1" t="n">
        <f aca="false">H29</f>
        <v>0.000773950746640484</v>
      </c>
      <c r="M8" s="1" t="n">
        <f aca="false">D31</f>
        <v>0.000988151</v>
      </c>
      <c r="N8" s="1" t="n">
        <f aca="false">G31</f>
        <v>0.0139276</v>
      </c>
      <c r="P8" s="1" t="n">
        <f aca="false">D30</f>
        <v>0.081222</v>
      </c>
      <c r="Q8" s="1" t="n">
        <f aca="false">G30</f>
        <v>0.108051</v>
      </c>
    </row>
    <row r="9" customFormat="false" ht="12.85" hidden="false" customHeight="false" outlineLevel="0" collapsed="false">
      <c r="B9" s="1" t="s">
        <v>0</v>
      </c>
      <c r="C9" s="1" t="n">
        <v>0.521314</v>
      </c>
      <c r="D9" s="1" t="n">
        <v>0.00047843</v>
      </c>
      <c r="E9" s="1" t="n">
        <f aca="false">D9/C9</f>
        <v>0.000917738637366347</v>
      </c>
      <c r="F9" s="1" t="n">
        <v>0.545453</v>
      </c>
      <c r="G9" s="1" t="n">
        <v>0.00042464</v>
      </c>
      <c r="H9" s="1" t="n">
        <f aca="false">G9/F9</f>
        <v>0.000778508872441805</v>
      </c>
      <c r="I9" s="1" t="n">
        <v>50</v>
      </c>
      <c r="J9" s="1" t="n">
        <f aca="false">E34</f>
        <v>0.000665557385166335</v>
      </c>
      <c r="K9" s="1" t="n">
        <f aca="false">H34</f>
        <v>0.000771529873707036</v>
      </c>
      <c r="M9" s="1" t="n">
        <f aca="false">D36</f>
        <v>0.0011033</v>
      </c>
      <c r="N9" s="1" t="n">
        <f aca="false">G36</f>
        <v>0.0139136</v>
      </c>
      <c r="P9" s="1" t="n">
        <f aca="false">D35</f>
        <v>0.0932053</v>
      </c>
      <c r="Q9" s="1" t="n">
        <f aca="false">G35</f>
        <v>0.10917</v>
      </c>
    </row>
    <row r="10" customFormat="false" ht="12.85" hidden="false" customHeight="false" outlineLevel="0" collapsed="false">
      <c r="B10" s="1" t="s">
        <v>2</v>
      </c>
      <c r="C10" s="1" t="n">
        <v>0.646933</v>
      </c>
      <c r="D10" s="1" t="n">
        <v>0.12562</v>
      </c>
      <c r="E10" s="1" t="n">
        <f aca="false">D10/C10</f>
        <v>0.194177758747815</v>
      </c>
      <c r="F10" s="1" t="n">
        <v>0.631265</v>
      </c>
      <c r="G10" s="1" t="n">
        <v>0.0858134</v>
      </c>
      <c r="H10" s="1" t="n">
        <f aca="false">G10/F10</f>
        <v>0.135938789573317</v>
      </c>
    </row>
    <row r="11" customFormat="false" ht="12.85" hidden="false" customHeight="false" outlineLevel="0" collapsed="false">
      <c r="B11" s="1" t="s">
        <v>1</v>
      </c>
      <c r="C11" s="1" t="n">
        <v>0.519922</v>
      </c>
      <c r="D11" s="1" t="n">
        <v>0.00147159</v>
      </c>
      <c r="E11" s="1" t="n">
        <f aca="false">D11/C11</f>
        <v>0.00283040533003027</v>
      </c>
      <c r="F11" s="1" t="n">
        <v>0.531678</v>
      </c>
      <c r="G11" s="1" t="n">
        <v>0.0137818</v>
      </c>
      <c r="H11" s="1" t="n">
        <f aca="false">G11/F11</f>
        <v>0.0259213283227818</v>
      </c>
    </row>
    <row r="13" customFormat="false" ht="12.85" hidden="false" customHeight="false" outlineLevel="0" collapsed="false">
      <c r="A13" s="1" t="n">
        <v>5</v>
      </c>
    </row>
    <row r="14" customFormat="false" ht="12.85" hidden="false" customHeight="false" outlineLevel="0" collapsed="false">
      <c r="B14" s="1" t="s">
        <v>0</v>
      </c>
      <c r="C14" s="1" t="n">
        <v>0.522905</v>
      </c>
      <c r="D14" s="1" t="n">
        <v>0.000371319</v>
      </c>
      <c r="E14" s="1" t="n">
        <f aca="false">D14/C14</f>
        <v>0.000710107954599784</v>
      </c>
      <c r="F14" s="1" t="n">
        <v>0.545918</v>
      </c>
      <c r="G14" s="1" t="n">
        <v>0.000419762</v>
      </c>
      <c r="H14" s="1" t="n">
        <f aca="false">G14/F14</f>
        <v>0.000768910349173319</v>
      </c>
    </row>
    <row r="15" customFormat="false" ht="12.85" hidden="false" customHeight="false" outlineLevel="0" collapsed="false">
      <c r="B15" s="1" t="s">
        <v>2</v>
      </c>
      <c r="C15" s="1" t="n">
        <v>0.633131</v>
      </c>
      <c r="D15" s="1" t="n">
        <v>0.110227</v>
      </c>
      <c r="E15" s="1" t="n">
        <f aca="false">D15/C15</f>
        <v>0.174098251388733</v>
      </c>
      <c r="F15" s="1" t="n">
        <v>0.661297</v>
      </c>
      <c r="G15" s="1" t="n">
        <v>0.11538</v>
      </c>
      <c r="H15" s="1" t="n">
        <f aca="false">G15/F15</f>
        <v>0.174475311395636</v>
      </c>
    </row>
    <row r="16" customFormat="false" ht="12.85" hidden="false" customHeight="false" outlineLevel="0" collapsed="false">
      <c r="B16" s="1" t="s">
        <v>1</v>
      </c>
      <c r="C16" s="1" t="n">
        <v>0.521686</v>
      </c>
      <c r="D16" s="1" t="n">
        <v>0.00127486</v>
      </c>
      <c r="E16" s="1" t="n">
        <f aca="false">D16/C16</f>
        <v>0.00244373051989128</v>
      </c>
      <c r="F16" s="1" t="n">
        <v>0.531843</v>
      </c>
      <c r="G16" s="1" t="n">
        <v>0.0140807</v>
      </c>
      <c r="H16" s="1" t="n">
        <f aca="false">G16/F16</f>
        <v>0.0264752944007912</v>
      </c>
    </row>
    <row r="18" customFormat="false" ht="12.85" hidden="false" customHeight="false" outlineLevel="0" collapsed="false">
      <c r="A18" s="1" t="n">
        <v>10</v>
      </c>
      <c r="C18" s="1" t="n">
        <v>0</v>
      </c>
    </row>
    <row r="19" customFormat="false" ht="12.85" hidden="false" customHeight="false" outlineLevel="0" collapsed="false">
      <c r="B19" s="1" t="s">
        <v>0</v>
      </c>
      <c r="C19" s="1" t="n">
        <v>0.522948</v>
      </c>
      <c r="D19" s="1" t="n">
        <v>0.000393979</v>
      </c>
      <c r="E19" s="1" t="n">
        <f aca="false">D19/C19</f>
        <v>0.000753380833275966</v>
      </c>
      <c r="F19" s="1" t="n">
        <v>0.54617</v>
      </c>
      <c r="G19" s="1" t="n">
        <v>0.000418999</v>
      </c>
      <c r="H19" s="1" t="n">
        <f aca="false">G19/F19</f>
        <v>0.000767158576999835</v>
      </c>
    </row>
    <row r="20" customFormat="false" ht="12.85" hidden="false" customHeight="false" outlineLevel="0" collapsed="false">
      <c r="B20" s="1" t="s">
        <v>2</v>
      </c>
      <c r="C20" s="1" t="n">
        <v>0.60393</v>
      </c>
      <c r="D20" s="1" t="n">
        <v>0.0809834</v>
      </c>
      <c r="E20" s="1" t="n">
        <f aca="false">D20/C20</f>
        <v>0.134094017518587</v>
      </c>
      <c r="F20" s="1" t="n">
        <v>0.663819</v>
      </c>
      <c r="G20" s="1" t="n">
        <v>0.11765</v>
      </c>
      <c r="H20" s="1" t="n">
        <f aca="false">G20/F20</f>
        <v>0.177232046687425</v>
      </c>
    </row>
    <row r="21" customFormat="false" ht="12.85" hidden="false" customHeight="false" outlineLevel="0" collapsed="false">
      <c r="B21" s="1" t="s">
        <v>1</v>
      </c>
      <c r="C21" s="1" t="n">
        <v>0.522023</v>
      </c>
      <c r="D21" s="1" t="n">
        <v>0.00100478</v>
      </c>
      <c r="E21" s="1" t="n">
        <f aca="false">D21/C21</f>
        <v>0.00192478109202085</v>
      </c>
      <c r="F21" s="1" t="n">
        <v>0.532272</v>
      </c>
      <c r="G21" s="1" t="n">
        <v>0.0139048</v>
      </c>
      <c r="H21" s="1" t="n">
        <f aca="false">G21/F21</f>
        <v>0.0261234857366159</v>
      </c>
    </row>
    <row r="23" customFormat="false" ht="12.85" hidden="false" customHeight="false" outlineLevel="0" collapsed="false">
      <c r="A23" s="1" t="n">
        <v>15</v>
      </c>
    </row>
    <row r="24" customFormat="false" ht="12.85" hidden="false" customHeight="false" outlineLevel="0" collapsed="false">
      <c r="B24" s="1" t="s">
        <v>0</v>
      </c>
      <c r="C24" s="1" t="n">
        <v>0.522948</v>
      </c>
      <c r="D24" s="1" t="n">
        <v>0.000375994</v>
      </c>
      <c r="E24" s="1" t="n">
        <f aca="false">D24/C24</f>
        <v>0.000718989268531479</v>
      </c>
      <c r="F24" s="1" t="n">
        <v>0.546016</v>
      </c>
      <c r="G24" s="1" t="n">
        <v>0.000415117</v>
      </c>
      <c r="H24" s="1" t="n">
        <f aca="false">G24/F24</f>
        <v>0.000760265266951884</v>
      </c>
    </row>
    <row r="25" customFormat="false" ht="12.85" hidden="false" customHeight="false" outlineLevel="0" collapsed="false">
      <c r="B25" s="1" t="s">
        <v>2</v>
      </c>
      <c r="C25" s="1" t="n">
        <v>0.60393</v>
      </c>
      <c r="D25" s="1" t="n">
        <v>0.0952666</v>
      </c>
      <c r="E25" s="1" t="n">
        <f aca="false">D25/C25</f>
        <v>0.157744440580862</v>
      </c>
      <c r="F25" s="1" t="n">
        <v>0.646861</v>
      </c>
      <c r="G25" s="1" t="n">
        <v>0.100846</v>
      </c>
      <c r="H25" s="1" t="n">
        <f aca="false">G25/F25</f>
        <v>0.155900572147648</v>
      </c>
    </row>
    <row r="26" customFormat="false" ht="12.85" hidden="false" customHeight="false" outlineLevel="0" collapsed="false">
      <c r="B26" s="1" t="s">
        <v>1</v>
      </c>
      <c r="C26" s="1" t="n">
        <v>0.522023</v>
      </c>
      <c r="D26" s="1" t="n">
        <v>0.00114542</v>
      </c>
      <c r="E26" s="1" t="n">
        <f aca="false">D26/C26</f>
        <v>0.00219419450867107</v>
      </c>
      <c r="F26" s="1" t="n">
        <v>0.532099</v>
      </c>
      <c r="G26" s="1" t="n">
        <v>0.13923</v>
      </c>
      <c r="H26" s="1" t="n">
        <f aca="false">G26/F26</f>
        <v>0.261661833606152</v>
      </c>
    </row>
    <row r="28" customFormat="false" ht="12.85" hidden="false" customHeight="false" outlineLevel="0" collapsed="false">
      <c r="A28" s="1" t="n">
        <v>25</v>
      </c>
    </row>
    <row r="29" customFormat="false" ht="12.85" hidden="false" customHeight="false" outlineLevel="0" collapsed="false">
      <c r="B29" s="1" t="s">
        <v>0</v>
      </c>
      <c r="C29" s="1" t="n">
        <v>0.522137</v>
      </c>
      <c r="D29" s="1" t="n">
        <v>0.000352185</v>
      </c>
      <c r="E29" s="1" t="n">
        <f aca="false">D29/C29</f>
        <v>0.000674506882293345</v>
      </c>
      <c r="F29" s="1" t="n">
        <v>0.545912</v>
      </c>
      <c r="G29" s="1" t="n">
        <v>0.000422509</v>
      </c>
      <c r="H29" s="1" t="n">
        <f aca="false">G29/F29</f>
        <v>0.000773950746640484</v>
      </c>
    </row>
    <row r="30" customFormat="false" ht="12.85" hidden="false" customHeight="false" outlineLevel="0" collapsed="false">
      <c r="B30" s="1" t="s">
        <v>2</v>
      </c>
      <c r="C30" s="1" t="n">
        <v>0.603358</v>
      </c>
      <c r="D30" s="1" t="n">
        <v>0.081222</v>
      </c>
      <c r="E30" s="1" t="n">
        <f aca="false">D30/C30</f>
        <v>0.134616595785587</v>
      </c>
      <c r="F30" s="1" t="n">
        <v>0.653962</v>
      </c>
      <c r="G30" s="1" t="n">
        <v>0.108051</v>
      </c>
      <c r="H30" s="1" t="n">
        <f aca="false">G30/F30</f>
        <v>0.165225196571055</v>
      </c>
    </row>
    <row r="31" customFormat="false" ht="12.85" hidden="false" customHeight="false" outlineLevel="0" collapsed="false">
      <c r="B31" s="1" t="s">
        <v>1</v>
      </c>
      <c r="C31" s="1" t="n">
        <v>0.521214</v>
      </c>
      <c r="D31" s="1" t="n">
        <v>0.000988151</v>
      </c>
      <c r="E31" s="1" t="n">
        <f aca="false">D31/C31</f>
        <v>0.00189586427072182</v>
      </c>
      <c r="F31" s="1" t="n">
        <v>0.53199</v>
      </c>
      <c r="G31" s="1" t="n">
        <v>0.0139276</v>
      </c>
      <c r="H31" s="1" t="n">
        <f aca="false">G31/F31</f>
        <v>0.0261801913569804</v>
      </c>
    </row>
    <row r="33" customFormat="false" ht="12.85" hidden="false" customHeight="false" outlineLevel="0" collapsed="false">
      <c r="A33" s="1" t="n">
        <v>50</v>
      </c>
    </row>
    <row r="34" customFormat="false" ht="12.85" hidden="false" customHeight="false" outlineLevel="0" collapsed="false">
      <c r="B34" s="1" t="s">
        <v>0</v>
      </c>
      <c r="C34" s="1" t="n">
        <v>0.521058</v>
      </c>
      <c r="D34" s="1" t="n">
        <v>0.000346794</v>
      </c>
      <c r="E34" s="1" t="n">
        <f aca="false">D34/C34</f>
        <v>0.000665557385166335</v>
      </c>
      <c r="F34" s="1" t="n">
        <v>0.546032</v>
      </c>
      <c r="G34" s="1" t="n">
        <v>0.00042128</v>
      </c>
      <c r="H34" s="1" t="n">
        <f aca="false">G34/F34</f>
        <v>0.000771529873707036</v>
      </c>
    </row>
    <row r="35" customFormat="false" ht="12.85" hidden="false" customHeight="false" outlineLevel="0" collapsed="false">
      <c r="B35" s="1" t="s">
        <v>2</v>
      </c>
      <c r="C35" s="1" t="n">
        <v>0.614263</v>
      </c>
      <c r="D35" s="1" t="n">
        <v>0.0932053</v>
      </c>
      <c r="E35" s="1" t="n">
        <f aca="false">D35/C35</f>
        <v>0.151735168812056</v>
      </c>
      <c r="F35" s="1" t="n">
        <v>0.655202</v>
      </c>
      <c r="G35" s="1" t="n">
        <v>0.10917</v>
      </c>
      <c r="H35" s="1" t="n">
        <f aca="false">G35/F35</f>
        <v>0.16662037051169</v>
      </c>
    </row>
    <row r="36" customFormat="false" ht="12.85" hidden="false" customHeight="false" outlineLevel="0" collapsed="false">
      <c r="B36" s="1" t="s">
        <v>1</v>
      </c>
      <c r="C36" s="1" t="n">
        <v>0.520011</v>
      </c>
      <c r="D36" s="1" t="n">
        <v>0.0011033</v>
      </c>
      <c r="E36" s="1" t="n">
        <f aca="false">D36/C36</f>
        <v>0.00212168588741392</v>
      </c>
      <c r="F36" s="1" t="n">
        <v>0.532125</v>
      </c>
      <c r="G36" s="1" t="n">
        <v>0.0139136</v>
      </c>
      <c r="H36" s="1" t="n">
        <f aca="false">G36/F36</f>
        <v>0.0261472398402631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2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E29" activeCellId="0" sqref="E29"/>
    </sheetView>
  </sheetViews>
  <sheetFormatPr defaultRowHeight="12.85"/>
  <cols>
    <col collapsed="false" hidden="false" max="2" min="1" style="1" width="7.86734693877551"/>
    <col collapsed="false" hidden="false" max="3" min="3" style="1" width="11.7244897959184"/>
    <col collapsed="false" hidden="false" max="17" min="4" style="1" width="12.4897959183673"/>
    <col collapsed="false" hidden="false" max="1025" min="18" style="1" width="7.86734693877551"/>
  </cols>
  <sheetData>
    <row r="1" customFormat="false" ht="12.85" hidden="false" customHeight="false" outlineLevel="0" collapsed="false">
      <c r="A1" s="0"/>
      <c r="B1" s="0"/>
      <c r="C1" s="0"/>
      <c r="D1" s="1" t="s">
        <v>4</v>
      </c>
      <c r="E1" s="0"/>
      <c r="F1" s="0"/>
      <c r="G1" s="0"/>
      <c r="H1" s="0"/>
      <c r="I1" s="0"/>
      <c r="J1" s="0"/>
      <c r="K1" s="0"/>
      <c r="L1" s="1" t="s">
        <v>5</v>
      </c>
      <c r="M1" s="0"/>
      <c r="N1" s="0"/>
      <c r="O1" s="0"/>
      <c r="P1" s="0"/>
      <c r="Q1" s="0"/>
      <c r="R1" s="0"/>
      <c r="T1" s="0"/>
      <c r="U1" s="0"/>
      <c r="V1" s="0"/>
      <c r="W1" s="0"/>
    </row>
    <row r="2" customFormat="false" ht="12.85" hidden="false" customHeight="false" outlineLevel="0" collapsed="false">
      <c r="A2" s="0"/>
      <c r="B2" s="0"/>
      <c r="C2" s="1" t="s">
        <v>3</v>
      </c>
      <c r="D2" s="1" t="n">
        <v>1</v>
      </c>
      <c r="E2" s="1" t="n">
        <v>2</v>
      </c>
      <c r="F2" s="1" t="n">
        <v>5</v>
      </c>
      <c r="G2" s="1" t="n">
        <v>10</v>
      </c>
      <c r="H2" s="1" t="n">
        <v>15</v>
      </c>
      <c r="I2" s="1" t="n">
        <v>25</v>
      </c>
      <c r="J2" s="1" t="n">
        <v>50</v>
      </c>
      <c r="K2" s="0"/>
      <c r="L2" s="1" t="n">
        <v>1</v>
      </c>
      <c r="M2" s="1" t="n">
        <v>2</v>
      </c>
      <c r="N2" s="1" t="n">
        <v>5</v>
      </c>
      <c r="O2" s="1" t="n">
        <v>10</v>
      </c>
      <c r="P2" s="1" t="n">
        <v>15</v>
      </c>
      <c r="Q2" s="1" t="n">
        <v>25</v>
      </c>
      <c r="R2" s="1" t="n">
        <v>50</v>
      </c>
      <c r="T2" s="0"/>
      <c r="U2" s="0"/>
      <c r="V2" s="0"/>
      <c r="W2" s="0"/>
    </row>
    <row r="3" customFormat="false" ht="12.85" hidden="false" customHeight="false" outlineLevel="0" collapsed="false">
      <c r="A3" s="1" t="s">
        <v>7</v>
      </c>
      <c r="B3" s="1" t="s">
        <v>8</v>
      </c>
      <c r="C3" s="0"/>
      <c r="D3" s="1" t="s">
        <v>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T3" s="0"/>
      <c r="U3" s="0"/>
      <c r="V3" s="0"/>
      <c r="W3" s="0"/>
    </row>
    <row r="4" customFormat="false" ht="12.85" hidden="false" customHeight="false" outlineLevel="0" collapsed="false">
      <c r="A4" s="1" t="n">
        <v>6</v>
      </c>
      <c r="B4" s="1" t="n">
        <f aca="false">(A4*9.9+0.1*25.5)/10</f>
        <v>6.195</v>
      </c>
      <c r="C4" s="0"/>
      <c r="D4" s="2" t="n">
        <v>2.40631</v>
      </c>
      <c r="E4" s="2" t="n">
        <v>17.4269</v>
      </c>
      <c r="F4" s="2" t="n">
        <v>6.08878</v>
      </c>
      <c r="G4" s="2" t="n">
        <v>12.9062</v>
      </c>
      <c r="H4" s="2" t="n">
        <v>12.1495</v>
      </c>
      <c r="I4" s="2" t="n">
        <v>11.6341</v>
      </c>
      <c r="J4" s="2" t="n">
        <v>10.1133</v>
      </c>
      <c r="K4" s="2"/>
      <c r="L4" s="2" t="n">
        <v>7.89669</v>
      </c>
      <c r="M4" s="2" t="n">
        <v>13.7402</v>
      </c>
      <c r="N4" s="2" t="n">
        <v>9.60642</v>
      </c>
      <c r="O4" s="2" t="n">
        <v>11.249</v>
      </c>
      <c r="P4" s="2" t="n">
        <v>10.9193</v>
      </c>
      <c r="Q4" s="2" t="n">
        <v>11.2393</v>
      </c>
      <c r="R4" s="2" t="n">
        <v>11.1205</v>
      </c>
      <c r="T4" s="0"/>
      <c r="U4" s="0"/>
      <c r="V4" s="0"/>
      <c r="W4" s="0"/>
    </row>
    <row r="5" customFormat="false" ht="12.85" hidden="false" customHeight="false" outlineLevel="0" collapsed="false">
      <c r="A5" s="1" t="n">
        <v>13</v>
      </c>
      <c r="B5" s="1" t="n">
        <f aca="false">(A5*9.9+0.1*25.5)/10</f>
        <v>13.125</v>
      </c>
      <c r="C5" s="0"/>
      <c r="D5" s="2" t="n">
        <v>10.1862</v>
      </c>
      <c r="E5" s="2" t="n">
        <v>11.6949</v>
      </c>
      <c r="F5" s="2" t="n">
        <v>15.3622</v>
      </c>
      <c r="G5" s="2" t="n">
        <v>21.1724</v>
      </c>
      <c r="H5" s="2" t="n">
        <v>18.2712</v>
      </c>
      <c r="I5" s="2" t="n">
        <v>16.7669</v>
      </c>
      <c r="J5" s="2" t="n">
        <v>15.0671</v>
      </c>
      <c r="K5" s="2"/>
      <c r="L5" s="2" t="n">
        <v>14.1844</v>
      </c>
      <c r="M5" s="2" t="n">
        <v>17.1736</v>
      </c>
      <c r="N5" s="2" t="n">
        <v>15.0566</v>
      </c>
      <c r="O5" s="2" t="n">
        <v>14.6887</v>
      </c>
      <c r="P5" s="2" t="n">
        <v>15.7431</v>
      </c>
      <c r="Q5" s="2" t="n">
        <v>16.0158</v>
      </c>
      <c r="R5" s="2" t="n">
        <v>15.6519</v>
      </c>
      <c r="T5" s="0"/>
      <c r="U5" s="0"/>
      <c r="V5" s="0"/>
      <c r="W5" s="0"/>
    </row>
    <row r="6" customFormat="false" ht="12.85" hidden="false" customHeight="false" outlineLevel="0" collapsed="false">
      <c r="A6" s="1" t="n">
        <v>26</v>
      </c>
      <c r="B6" s="1" t="n">
        <f aca="false">(A6*9.9+0.1*25.5)/10</f>
        <v>25.995</v>
      </c>
      <c r="C6" s="0"/>
      <c r="D6" s="2" t="n">
        <v>12.8602</v>
      </c>
      <c r="E6" s="2" t="n">
        <v>31.7235</v>
      </c>
      <c r="F6" s="2" t="n">
        <v>24.4031</v>
      </c>
      <c r="G6" s="2" t="n">
        <v>28.2726</v>
      </c>
      <c r="H6" s="2" t="n">
        <v>25.6583</v>
      </c>
      <c r="I6" s="2" t="n">
        <v>26.1002</v>
      </c>
      <c r="J6" s="2" t="n">
        <v>27.0642</v>
      </c>
      <c r="K6" s="2"/>
      <c r="L6" s="2" t="n">
        <v>25.9714</v>
      </c>
      <c r="M6" s="2" t="n">
        <v>30.2834</v>
      </c>
      <c r="N6" s="2" t="n">
        <v>27.7257</v>
      </c>
      <c r="O6" s="2" t="n">
        <v>26.7528</v>
      </c>
      <c r="P6" s="2" t="n">
        <v>27.5096</v>
      </c>
      <c r="Q6" s="2" t="n">
        <v>26.7776</v>
      </c>
      <c r="R6" s="2" t="n">
        <v>26.7829</v>
      </c>
      <c r="T6" s="0"/>
      <c r="U6" s="0"/>
      <c r="V6" s="1" t="n">
        <f aca="false">(3.334714*(1.5-B61)/(1.5-1.25)+3.336108*(B61-1.25)/(1.5-1.25))</f>
        <v>3.33575799448</v>
      </c>
      <c r="W6" s="1" t="n">
        <f aca="false">(3.334714*(1.5-C61)/(1.5-1.25)+3.336108*(C61-1.25)/(1.5-1.25))</f>
        <v>3.36382858917081</v>
      </c>
    </row>
    <row r="7" customFormat="false" ht="12.85" hidden="false" customHeight="false" outlineLevel="0" collapsed="false">
      <c r="A7" s="1" t="n">
        <v>29</v>
      </c>
      <c r="B7" s="1" t="n">
        <f aca="false">(A7*9.9+0.1*25.5)/10</f>
        <v>28.965</v>
      </c>
      <c r="C7" s="0"/>
      <c r="D7" s="2" t="n">
        <v>28.0471</v>
      </c>
      <c r="E7" s="2" t="n">
        <v>34.9619</v>
      </c>
      <c r="F7" s="2" t="n">
        <v>27.995</v>
      </c>
      <c r="G7" s="2" t="n">
        <v>36.6416</v>
      </c>
      <c r="H7" s="2" t="n">
        <v>31.9604</v>
      </c>
      <c r="I7" s="2" t="n">
        <v>29.196</v>
      </c>
      <c r="J7" s="2" t="n">
        <v>30.9781</v>
      </c>
      <c r="K7" s="2"/>
      <c r="L7" s="2" t="n">
        <v>30.0735</v>
      </c>
      <c r="M7" s="2" t="n">
        <v>30.683</v>
      </c>
      <c r="N7" s="2" t="n">
        <v>28.7014</v>
      </c>
      <c r="O7" s="2" t="n">
        <v>30.2492</v>
      </c>
      <c r="P7" s="2" t="n">
        <v>30.4358</v>
      </c>
      <c r="Q7" s="2" t="n">
        <v>30.4481</v>
      </c>
      <c r="R7" s="2" t="n">
        <v>30.0545</v>
      </c>
      <c r="T7" s="0"/>
      <c r="U7" s="0"/>
    </row>
    <row r="8" customFormat="false" ht="12.85" hidden="false" customHeight="false" outlineLevel="0" collapsed="false">
      <c r="A8" s="1" t="n">
        <v>74</v>
      </c>
      <c r="B8" s="1" t="n">
        <f aca="false">(A8*9.9+0.1*25.5)/10</f>
        <v>73.515</v>
      </c>
      <c r="C8" s="0"/>
      <c r="D8" s="2" t="n">
        <v>13.1184</v>
      </c>
      <c r="E8" s="2" t="n">
        <v>50.7283</v>
      </c>
      <c r="F8" s="2" t="n">
        <v>64.6858</v>
      </c>
      <c r="G8" s="2" t="n">
        <v>68.1633</v>
      </c>
      <c r="H8" s="2" t="n">
        <v>73.0395</v>
      </c>
      <c r="I8" s="2" t="n">
        <v>66.1344</v>
      </c>
      <c r="J8" s="2" t="n">
        <v>66.1779</v>
      </c>
      <c r="K8" s="2"/>
      <c r="L8" s="2" t="n">
        <v>69.699</v>
      </c>
      <c r="M8" s="2" t="n">
        <v>80.2147</v>
      </c>
      <c r="N8" s="2" t="n">
        <v>68.1765</v>
      </c>
      <c r="O8" s="2" t="n">
        <v>65.3374</v>
      </c>
      <c r="P8" s="2" t="n">
        <v>59.1317</v>
      </c>
      <c r="Q8" s="2" t="n">
        <v>60.074</v>
      </c>
      <c r="R8" s="2" t="n">
        <v>59.0155</v>
      </c>
      <c r="T8" s="0"/>
      <c r="U8" s="0"/>
    </row>
    <row r="9" customFormat="false" ht="12.85" hidden="false" customHeight="false" outlineLevel="0" collapsed="false">
      <c r="A9" s="1" t="n">
        <v>82</v>
      </c>
      <c r="B9" s="1" t="n">
        <f aca="false">(A9*9.9+0.1*25.5)/10</f>
        <v>81.435</v>
      </c>
      <c r="C9" s="0"/>
      <c r="D9" s="2" t="n">
        <v>63.4185</v>
      </c>
      <c r="E9" s="2" t="n">
        <v>72.4315</v>
      </c>
      <c r="F9" s="2" t="n">
        <v>69.8713</v>
      </c>
      <c r="G9" s="2" t="n">
        <v>64.317</v>
      </c>
      <c r="H9" s="2" t="n">
        <v>64.409</v>
      </c>
      <c r="I9" s="2" t="n">
        <v>64.6671</v>
      </c>
      <c r="J9" s="2" t="n">
        <v>62.5929</v>
      </c>
      <c r="K9" s="2"/>
      <c r="L9" s="2" t="n">
        <v>79.2491</v>
      </c>
      <c r="M9" s="2" t="n">
        <v>81.1181</v>
      </c>
      <c r="N9" s="2" t="n">
        <v>60.8785</v>
      </c>
      <c r="O9" s="2" t="n">
        <v>57.3433</v>
      </c>
      <c r="P9" s="2" t="n">
        <v>66.0955</v>
      </c>
      <c r="Q9" s="2" t="n">
        <v>69.1988</v>
      </c>
      <c r="R9" s="2" t="n">
        <v>68.9003</v>
      </c>
      <c r="T9" s="0"/>
      <c r="U9" s="0"/>
    </row>
    <row r="10" customFormat="false" ht="12.85" hidden="false" customHeight="false" outlineLevel="0" collapsed="false">
      <c r="A10" s="1" t="n">
        <v>7.42</v>
      </c>
      <c r="B10" s="1" t="n">
        <f aca="false">(A10*9.9+0.1*25.5)/10</f>
        <v>7.6008</v>
      </c>
      <c r="C10" s="0"/>
      <c r="D10" s="2" t="n">
        <v>21.8342</v>
      </c>
      <c r="E10" s="2" t="n">
        <v>4.69301</v>
      </c>
      <c r="F10" s="2" t="n">
        <v>8.16128</v>
      </c>
      <c r="G10" s="2" t="n">
        <v>17.2929</v>
      </c>
      <c r="H10" s="2" t="n">
        <v>12.8767</v>
      </c>
      <c r="I10" s="2" t="n">
        <v>17.2432</v>
      </c>
      <c r="J10" s="2" t="n">
        <v>13.2121</v>
      </c>
      <c r="K10" s="2"/>
      <c r="L10" s="2" t="n">
        <v>11.013</v>
      </c>
      <c r="M10" s="2" t="n">
        <v>17.1084</v>
      </c>
      <c r="N10" s="2" t="n">
        <v>12.1636</v>
      </c>
      <c r="O10" s="2" t="n">
        <v>11.8418</v>
      </c>
      <c r="P10" s="2" t="n">
        <v>14.4623</v>
      </c>
      <c r="Q10" s="2" t="n">
        <v>13.3044</v>
      </c>
      <c r="R10" s="2" t="n">
        <v>13.1279</v>
      </c>
      <c r="T10" s="0"/>
      <c r="U10" s="0"/>
    </row>
    <row r="11" customFormat="false" ht="12.8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2"/>
      <c r="L11" s="2"/>
      <c r="M11" s="2"/>
      <c r="N11" s="2"/>
      <c r="O11" s="2"/>
      <c r="P11" s="2"/>
      <c r="Q11" s="2"/>
      <c r="R11" s="2"/>
      <c r="T11" s="0"/>
      <c r="U11" s="0"/>
    </row>
    <row r="12" customFormat="false" ht="12.85" hidden="false" customHeight="false" outlineLevel="0" collapsed="false">
      <c r="A12" s="0"/>
      <c r="B12" s="0"/>
      <c r="C12" s="0"/>
      <c r="D12" s="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0"/>
      <c r="U12" s="0"/>
    </row>
    <row r="13" customFormat="false" ht="12.85" hidden="false" customHeight="false" outlineLevel="0" collapsed="false">
      <c r="A13" s="0"/>
      <c r="B13" s="0"/>
      <c r="C13" s="0"/>
      <c r="D13" s="2" t="n">
        <f aca="false">ABS(D4-$B4)</f>
        <v>3.78869</v>
      </c>
      <c r="E13" s="2" t="n">
        <f aca="false">ABS(E4-$B4)</f>
        <v>11.2319</v>
      </c>
      <c r="F13" s="2" t="n">
        <f aca="false">ABS(F4-$B4)</f>
        <v>0.10622</v>
      </c>
      <c r="G13" s="2" t="n">
        <f aca="false">ABS(G4-$B4)</f>
        <v>6.7112</v>
      </c>
      <c r="H13" s="2" t="n">
        <f aca="false">ABS(H4-$B4)</f>
        <v>5.9545</v>
      </c>
      <c r="I13" s="2" t="n">
        <f aca="false">ABS(I4-$B4)</f>
        <v>5.4391</v>
      </c>
      <c r="J13" s="2" t="n">
        <f aca="false">ABS(J4-$B4)</f>
        <v>3.9183</v>
      </c>
      <c r="K13" s="2"/>
      <c r="L13" s="2" t="n">
        <f aca="false">ABS(L4-$B4)</f>
        <v>1.70169</v>
      </c>
      <c r="M13" s="2" t="n">
        <f aca="false">ABS(M4-$B4)</f>
        <v>7.5452</v>
      </c>
      <c r="N13" s="2" t="n">
        <f aca="false">ABS(N4-$B4)</f>
        <v>3.41142</v>
      </c>
      <c r="O13" s="2" t="n">
        <f aca="false">ABS(O4-$B4)</f>
        <v>5.054</v>
      </c>
      <c r="P13" s="2" t="n">
        <f aca="false">ABS(P4-$B4)</f>
        <v>4.7243</v>
      </c>
      <c r="Q13" s="2" t="n">
        <f aca="false">ABS(Q4-$B4)</f>
        <v>5.0443</v>
      </c>
      <c r="R13" s="2" t="n">
        <f aca="false">ABS(R4-$B4)</f>
        <v>4.9255</v>
      </c>
      <c r="T13" s="0"/>
      <c r="U13" s="0"/>
    </row>
    <row r="14" customFormat="false" ht="12.85" hidden="false" customHeight="false" outlineLevel="0" collapsed="false">
      <c r="A14" s="0"/>
      <c r="B14" s="0"/>
      <c r="C14" s="0"/>
      <c r="D14" s="2" t="n">
        <f aca="false">ABS(D5-$B5)</f>
        <v>2.9388</v>
      </c>
      <c r="E14" s="2" t="n">
        <f aca="false">ABS(E5-$B5)</f>
        <v>1.4301</v>
      </c>
      <c r="F14" s="2" t="n">
        <f aca="false">ABS(F5-$B5)</f>
        <v>2.2372</v>
      </c>
      <c r="G14" s="2" t="n">
        <f aca="false">ABS(G5-$B5)</f>
        <v>8.0474</v>
      </c>
      <c r="H14" s="2" t="n">
        <f aca="false">ABS(H5-$B5)</f>
        <v>5.1462</v>
      </c>
      <c r="I14" s="2" t="n">
        <f aca="false">ABS(I5-$B5)</f>
        <v>3.6419</v>
      </c>
      <c r="J14" s="2" t="n">
        <f aca="false">ABS(J5-$B5)</f>
        <v>1.9421</v>
      </c>
      <c r="K14" s="2"/>
      <c r="L14" s="2" t="n">
        <f aca="false">ABS(L5-$B5)</f>
        <v>1.0594</v>
      </c>
      <c r="M14" s="2" t="n">
        <f aca="false">ABS(M5-$B5)</f>
        <v>4.0486</v>
      </c>
      <c r="N14" s="2" t="n">
        <f aca="false">ABS(N5-$B5)</f>
        <v>1.9316</v>
      </c>
      <c r="O14" s="2" t="n">
        <f aca="false">ABS(O5-$B5)</f>
        <v>1.5637</v>
      </c>
      <c r="P14" s="2" t="n">
        <f aca="false">ABS(P5-$B5)</f>
        <v>2.6181</v>
      </c>
      <c r="Q14" s="2" t="n">
        <f aca="false">ABS(Q5-$B5)</f>
        <v>2.8908</v>
      </c>
      <c r="R14" s="2" t="n">
        <f aca="false">ABS(R5-$B5)</f>
        <v>2.5269</v>
      </c>
      <c r="T14" s="0"/>
      <c r="U14" s="0"/>
    </row>
    <row r="15" customFormat="false" ht="12.85" hidden="false" customHeight="false" outlineLevel="0" collapsed="false">
      <c r="A15" s="0"/>
      <c r="B15" s="0"/>
      <c r="C15" s="0"/>
      <c r="D15" s="2" t="n">
        <f aca="false">ABS(D6-$B6)</f>
        <v>13.1348</v>
      </c>
      <c r="E15" s="2" t="n">
        <f aca="false">ABS(E6-$B6)</f>
        <v>5.7285</v>
      </c>
      <c r="F15" s="2" t="n">
        <f aca="false">ABS(F6-$B6)</f>
        <v>1.59190000000001</v>
      </c>
      <c r="G15" s="2" t="n">
        <f aca="false">ABS(G6-$B6)</f>
        <v>2.2776</v>
      </c>
      <c r="H15" s="2" t="n">
        <f aca="false">ABS(H6-$B6)</f>
        <v>0.336700000000004</v>
      </c>
      <c r="I15" s="2" t="n">
        <f aca="false">ABS(I6-$B6)</f>
        <v>0.105199999999996</v>
      </c>
      <c r="J15" s="2" t="n">
        <f aca="false">ABS(J6-$B6)</f>
        <v>1.0692</v>
      </c>
      <c r="K15" s="2"/>
      <c r="L15" s="2" t="n">
        <f aca="false">ABS(L6-$B6)</f>
        <v>0.0236000000000054</v>
      </c>
      <c r="M15" s="2" t="n">
        <f aca="false">ABS(M6-$B6)</f>
        <v>4.2884</v>
      </c>
      <c r="N15" s="2" t="n">
        <f aca="false">ABS(N6-$B6)</f>
        <v>1.7307</v>
      </c>
      <c r="O15" s="2" t="n">
        <f aca="false">ABS(O6-$B6)</f>
        <v>0.757799999999996</v>
      </c>
      <c r="P15" s="2" t="n">
        <f aca="false">ABS(P6-$B6)</f>
        <v>1.51459999999999</v>
      </c>
      <c r="Q15" s="2" t="n">
        <f aca="false">ABS(Q6-$B6)</f>
        <v>0.782599999999995</v>
      </c>
      <c r="R15" s="2" t="n">
        <f aca="false">ABS(R6-$B6)</f>
        <v>0.787899999999997</v>
      </c>
      <c r="T15" s="0"/>
      <c r="U15" s="0"/>
    </row>
    <row r="16" customFormat="false" ht="12.85" hidden="false" customHeight="false" outlineLevel="0" collapsed="false">
      <c r="A16" s="0"/>
      <c r="B16" s="0"/>
      <c r="C16" s="0"/>
      <c r="D16" s="2" t="n">
        <f aca="false">ABS(D7-$B7)</f>
        <v>0.917900000000003</v>
      </c>
      <c r="E16" s="2" t="n">
        <f aca="false">ABS(E7-$B7)</f>
        <v>5.9969</v>
      </c>
      <c r="F16" s="2" t="n">
        <f aca="false">ABS(F7-$B7)</f>
        <v>0.970000000000002</v>
      </c>
      <c r="G16" s="2" t="n">
        <f aca="false">ABS(G7-$B7)</f>
        <v>7.67659999999999</v>
      </c>
      <c r="H16" s="2" t="n">
        <f aca="false">ABS(H7-$B7)</f>
        <v>2.9954</v>
      </c>
      <c r="I16" s="2" t="n">
        <f aca="false">ABS(I7-$B7)</f>
        <v>0.230999999999998</v>
      </c>
      <c r="J16" s="2" t="n">
        <f aca="false">ABS(J7-$B7)</f>
        <v>2.0131</v>
      </c>
      <c r="K16" s="2"/>
      <c r="L16" s="2" t="n">
        <f aca="false">ABS(L7-$B7)</f>
        <v>1.1085</v>
      </c>
      <c r="M16" s="2" t="n">
        <f aca="false">ABS(M7-$B7)</f>
        <v>1.718</v>
      </c>
      <c r="N16" s="2" t="n">
        <f aca="false">ABS(N7-$B7)</f>
        <v>0.263600000000004</v>
      </c>
      <c r="O16" s="2" t="n">
        <f aca="false">ABS(O7-$B7)</f>
        <v>1.2842</v>
      </c>
      <c r="P16" s="2" t="n">
        <f aca="false">ABS(P7-$B7)</f>
        <v>1.4708</v>
      </c>
      <c r="Q16" s="2" t="n">
        <f aca="false">ABS(Q7-$B7)</f>
        <v>1.4831</v>
      </c>
      <c r="R16" s="2" t="n">
        <f aca="false">ABS(R7-$B7)</f>
        <v>1.0895</v>
      </c>
      <c r="T16" s="0"/>
      <c r="U16" s="0"/>
    </row>
    <row r="17" customFormat="false" ht="12.85" hidden="false" customHeight="false" outlineLevel="0" collapsed="false">
      <c r="A17" s="0"/>
      <c r="B17" s="0"/>
      <c r="C17" s="0"/>
      <c r="D17" s="2" t="n">
        <f aca="false">ABS(D8-$B8)</f>
        <v>60.3966</v>
      </c>
      <c r="E17" s="2" t="n">
        <f aca="false">ABS(E8-$B8)</f>
        <v>22.7867</v>
      </c>
      <c r="F17" s="2" t="n">
        <f aca="false">ABS(F8-$B8)</f>
        <v>8.8292</v>
      </c>
      <c r="G17" s="2" t="n">
        <f aca="false">ABS(G8-$B8)</f>
        <v>5.35169999999999</v>
      </c>
      <c r="H17" s="2" t="n">
        <f aca="false">ABS(H8-$B8)</f>
        <v>0.475499999999997</v>
      </c>
      <c r="I17" s="2" t="n">
        <f aca="false">ABS(I8-$B8)</f>
        <v>7.3806</v>
      </c>
      <c r="J17" s="2" t="n">
        <f aca="false">ABS(J8-$B8)</f>
        <v>7.33710000000001</v>
      </c>
      <c r="K17" s="2"/>
      <c r="L17" s="2" t="n">
        <f aca="false">ABS(L8-$B8)</f>
        <v>3.816</v>
      </c>
      <c r="M17" s="2" t="n">
        <f aca="false">ABS(M8-$B8)</f>
        <v>6.69969999999999</v>
      </c>
      <c r="N17" s="2" t="n">
        <f aca="false">ABS(N8-$B8)</f>
        <v>5.3385</v>
      </c>
      <c r="O17" s="2" t="n">
        <f aca="false">ABS(O8-$B8)</f>
        <v>8.1776</v>
      </c>
      <c r="P17" s="2" t="n">
        <f aca="false">ABS(P8-$B8)</f>
        <v>14.3833</v>
      </c>
      <c r="Q17" s="2" t="n">
        <f aca="false">ABS(Q8-$B8)</f>
        <v>13.441</v>
      </c>
      <c r="R17" s="2" t="n">
        <f aca="false">ABS(R8-$B8)</f>
        <v>14.4995</v>
      </c>
      <c r="T17" s="0"/>
      <c r="U17" s="0"/>
    </row>
    <row r="18" customFormat="false" ht="12.85" hidden="false" customHeight="false" outlineLevel="0" collapsed="false">
      <c r="A18" s="0"/>
      <c r="B18" s="0"/>
      <c r="C18" s="0"/>
      <c r="D18" s="2" t="n">
        <f aca="false">ABS(D9-$B9)</f>
        <v>18.0165</v>
      </c>
      <c r="E18" s="2" t="n">
        <f aca="false">ABS(E9-$B9)</f>
        <v>9.0035</v>
      </c>
      <c r="F18" s="2" t="n">
        <f aca="false">ABS(F9-$B9)</f>
        <v>11.5637</v>
      </c>
      <c r="G18" s="2" t="n">
        <f aca="false">ABS(G9-$B9)</f>
        <v>17.118</v>
      </c>
      <c r="H18" s="2" t="n">
        <f aca="false">ABS(H9-$B9)</f>
        <v>17.026</v>
      </c>
      <c r="I18" s="2" t="n">
        <f aca="false">ABS(I9-$B9)</f>
        <v>16.7679</v>
      </c>
      <c r="J18" s="2" t="n">
        <f aca="false">ABS(J9-$B9)</f>
        <v>18.8421</v>
      </c>
      <c r="K18" s="2"/>
      <c r="L18" s="2" t="n">
        <f aca="false">ABS(L9-$B9)</f>
        <v>2.1859</v>
      </c>
      <c r="M18" s="2" t="n">
        <f aca="false">ABS(M9-$B9)</f>
        <v>0.316900000000004</v>
      </c>
      <c r="N18" s="2" t="n">
        <f aca="false">ABS(N9-$B9)</f>
        <v>20.5565</v>
      </c>
      <c r="O18" s="2" t="n">
        <f aca="false">ABS(O9-$B9)</f>
        <v>24.0917</v>
      </c>
      <c r="P18" s="2" t="n">
        <f aca="false">ABS(P9-$B9)</f>
        <v>15.3395</v>
      </c>
      <c r="Q18" s="2" t="n">
        <f aca="false">ABS(Q9-$B9)</f>
        <v>12.2362</v>
      </c>
      <c r="R18" s="2" t="n">
        <f aca="false">ABS(R9-$B9)</f>
        <v>12.5347</v>
      </c>
      <c r="T18" s="0"/>
      <c r="U18" s="0"/>
    </row>
    <row r="19" customFormat="false" ht="12.85" hidden="false" customHeight="false" outlineLevel="0" collapsed="false">
      <c r="A19" s="0"/>
      <c r="B19" s="0"/>
      <c r="C19" s="0"/>
      <c r="D19" s="2" t="n">
        <f aca="false">ABS(D10-$B10)</f>
        <v>14.2334</v>
      </c>
      <c r="E19" s="2" t="n">
        <f aca="false">ABS(E10-$B10)</f>
        <v>2.90779</v>
      </c>
      <c r="F19" s="2" t="n">
        <f aca="false">ABS(F10-$B10)</f>
        <v>0.56048</v>
      </c>
      <c r="G19" s="2" t="n">
        <f aca="false">ABS(G10-$B10)</f>
        <v>9.6921</v>
      </c>
      <c r="H19" s="2" t="n">
        <f aca="false">ABS(H10-$B10)</f>
        <v>5.2759</v>
      </c>
      <c r="I19" s="2" t="n">
        <f aca="false">ABS(I10-$B10)</f>
        <v>9.6424</v>
      </c>
      <c r="J19" s="2" t="n">
        <f aca="false">ABS(J10-$B10)</f>
        <v>5.6113</v>
      </c>
      <c r="K19" s="2"/>
      <c r="L19" s="2" t="n">
        <f aca="false">ABS(L10-$B10)</f>
        <v>3.4122</v>
      </c>
      <c r="M19" s="2" t="n">
        <f aca="false">ABS(M10-$B10)</f>
        <v>9.5076</v>
      </c>
      <c r="N19" s="2" t="n">
        <f aca="false">ABS(N10-$B10)</f>
        <v>4.5628</v>
      </c>
      <c r="O19" s="2" t="n">
        <f aca="false">ABS(O10-$B10)</f>
        <v>4.241</v>
      </c>
      <c r="P19" s="2" t="n">
        <f aca="false">ABS(P10-$B10)</f>
        <v>6.8615</v>
      </c>
      <c r="Q19" s="2" t="n">
        <f aca="false">ABS(Q10-$B10)</f>
        <v>5.7036</v>
      </c>
      <c r="R19" s="2" t="n">
        <f aca="false">ABS(R10-$B10)</f>
        <v>5.5271</v>
      </c>
      <c r="T19" s="0"/>
      <c r="U19" s="0"/>
    </row>
    <row r="20" customFormat="false" ht="12.85" hidden="false" customHeight="false" outlineLevel="0" collapsed="false">
      <c r="A20" s="0"/>
      <c r="B20" s="0"/>
      <c r="C20" s="0"/>
      <c r="D20" s="2"/>
      <c r="E20" s="0"/>
      <c r="F20" s="0"/>
      <c r="G20" s="0"/>
      <c r="H20" s="0"/>
      <c r="I20" s="0"/>
      <c r="J20" s="0"/>
      <c r="K20" s="0"/>
      <c r="L20" s="0"/>
      <c r="M20" s="2"/>
      <c r="N20" s="2"/>
      <c r="O20" s="0"/>
      <c r="P20" s="0"/>
      <c r="Q20" s="0"/>
      <c r="R20" s="0"/>
      <c r="T20" s="0"/>
      <c r="U20" s="0"/>
    </row>
    <row r="21" customFormat="false" ht="12.85" hidden="false" customHeight="false" outlineLevel="0" collapsed="false">
      <c r="A21" s="3" t="s">
        <v>11</v>
      </c>
      <c r="B21" s="3"/>
      <c r="C21" s="3"/>
      <c r="D21" s="2" t="n">
        <f aca="false">SQRT(1/6*(D13^2+D14^2+D15^2+D16^2+D17^2+D18^2))</f>
        <v>26.3587423594023</v>
      </c>
      <c r="E21" s="2" t="n">
        <f aca="false">SQRT(1/6*(E13^2+E14^2+E15^2+E16^2+E17^2+E18^2))</f>
        <v>11.5273298051486</v>
      </c>
      <c r="F21" s="2" t="n">
        <f aca="false">SQRT(1/6*(F13^2+F14^2+F15^2+F16^2+F17^2+F18^2))</f>
        <v>6.05757545651724</v>
      </c>
      <c r="G21" s="2" t="n">
        <f aca="false">SQRT(1/6*(G13^2+G14^2+G15^2+G16^2+G17^2+G18^2))</f>
        <v>9.08831776155522</v>
      </c>
      <c r="H21" s="2" t="n">
        <f aca="false">SQRT(1/6*(H13^2+H14^2+H15^2+H16^2+H17^2+H18^2))</f>
        <v>7.75817857693845</v>
      </c>
      <c r="I21" s="2" t="n">
        <f aca="false">SQRT(1/6*(I13^2+I14^2+I15^2+I16^2+I17^2+I18^2))</f>
        <v>7.94299900572825</v>
      </c>
      <c r="J21" s="2" t="n">
        <f aca="false">SQRT(1/6*(J13^2+J14^2+J15^2+J16^2+J17^2+J18^2))</f>
        <v>8.49684604593571</v>
      </c>
      <c r="K21" s="2"/>
      <c r="L21" s="2" t="n">
        <f aca="false">SQRT(1/6*(L13^2+L14^2+L15^2+L16^2+L17^2+L18^2))</f>
        <v>2.02432792287959</v>
      </c>
      <c r="M21" s="2" t="n">
        <f aca="false">SQRT(1/6*(M13^2+M14^2+M15^2+M16^2+M17^2+M18^2))</f>
        <v>4.82440858655234</v>
      </c>
      <c r="N21" s="2" t="n">
        <f aca="false">SQRT(1/6*(N13^2+N14^2+N15^2+N16^2+N17^2+N18^2))</f>
        <v>8.84593076812158</v>
      </c>
      <c r="O21" s="2" t="n">
        <f aca="false">SQRT(1/6*(O13^2+O14^2+O15^2+O16^2+O17^2+O18^2))</f>
        <v>10.6261835013016</v>
      </c>
      <c r="P21" s="2" t="n">
        <f aca="false">SQRT(1/6*(P13^2+P14^2+P15^2+P16^2+P17^2+P18^2))</f>
        <v>8.90515115948816</v>
      </c>
      <c r="Q21" s="2" t="n">
        <f aca="false">SQRT(1/6*(Q13^2+Q14^2+Q15^2+Q16^2+Q17^2+Q18^2))</f>
        <v>7.82089942547105</v>
      </c>
      <c r="R21" s="2" t="n">
        <f aca="false">SQRT(1/6*(R13^2+R14^2+R15^2+R16^2+R17^2+R18^2))</f>
        <v>8.16300368389806</v>
      </c>
      <c r="T21" s="0"/>
      <c r="U21" s="0"/>
    </row>
    <row r="22" customFormat="false" ht="12.85" hidden="false" customHeight="false" outlineLevel="0" collapsed="false">
      <c r="A22" s="3" t="s">
        <v>9</v>
      </c>
      <c r="B22" s="3"/>
      <c r="C22" s="3"/>
      <c r="D22" s="2" t="n">
        <f aca="false">AVERAGE(D13:D18)</f>
        <v>16.532215</v>
      </c>
      <c r="E22" s="2" t="n">
        <f aca="false">AVERAGE(E13:E18)</f>
        <v>9.36293333333333</v>
      </c>
      <c r="F22" s="2" t="n">
        <f aca="false">AVERAGE(F13:F18)</f>
        <v>4.21637</v>
      </c>
      <c r="G22" s="2" t="n">
        <f aca="false">AVERAGE(G13:G18)</f>
        <v>7.86375</v>
      </c>
      <c r="H22" s="2" t="n">
        <f aca="false">AVERAGE(H13:H18)</f>
        <v>5.32238333333333</v>
      </c>
      <c r="I22" s="2" t="n">
        <f aca="false">AVERAGE(I13:I18)</f>
        <v>5.59428333333333</v>
      </c>
      <c r="J22" s="2" t="n">
        <f aca="false">AVERAGE(J13:J18)</f>
        <v>5.85365</v>
      </c>
      <c r="K22" s="2"/>
      <c r="L22" s="2" t="n">
        <f aca="false">AVERAGE(L13:L18)</f>
        <v>1.64918166666667</v>
      </c>
      <c r="M22" s="2" t="n">
        <f aca="false">AVERAGE(M13:M18)</f>
        <v>4.1028</v>
      </c>
      <c r="N22" s="2" t="n">
        <f aca="false">AVERAGE(N13:N18)</f>
        <v>5.53872</v>
      </c>
      <c r="O22" s="2" t="n">
        <f aca="false">AVERAGE(O13:O18)</f>
        <v>6.8215</v>
      </c>
      <c r="P22" s="2" t="n">
        <f aca="false">AVERAGE(P13:P18)</f>
        <v>6.6751</v>
      </c>
      <c r="Q22" s="2" t="n">
        <f aca="false">AVERAGE(Q13:Q18)</f>
        <v>5.97966666666667</v>
      </c>
      <c r="R22" s="2" t="n">
        <f aca="false">AVERAGE(R13:R18)</f>
        <v>6.06066666666667</v>
      </c>
      <c r="T22" s="0"/>
      <c r="U22" s="0"/>
    </row>
    <row r="23" customFormat="false" ht="12.85" hidden="false" customHeight="false" outlineLevel="0" collapsed="false">
      <c r="A23" s="0"/>
      <c r="B23" s="0"/>
      <c r="C23" s="0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0"/>
      <c r="U23" s="0"/>
    </row>
    <row r="24" customFormat="false" ht="12.85" hidden="false" customHeight="false" outlineLevel="0" collapsed="false">
      <c r="A24" s="0"/>
      <c r="B24" s="0"/>
      <c r="C24" s="0"/>
      <c r="D24" s="1" t="s">
        <v>4</v>
      </c>
      <c r="E24" s="0"/>
      <c r="F24" s="0"/>
      <c r="G24" s="0"/>
      <c r="H24" s="0"/>
      <c r="I24" s="0"/>
      <c r="J24" s="0"/>
      <c r="K24" s="0"/>
      <c r="L24" s="1" t="s">
        <v>5</v>
      </c>
      <c r="M24" s="0"/>
      <c r="N24" s="0"/>
      <c r="O24" s="0"/>
      <c r="P24" s="0"/>
      <c r="Q24" s="0"/>
      <c r="R24" s="0"/>
      <c r="T24" s="0"/>
      <c r="U24" s="0"/>
    </row>
    <row r="25" customFormat="false" ht="12.85" hidden="false" customHeight="false" outlineLevel="0" collapsed="false">
      <c r="A25" s="0"/>
      <c r="B25" s="0"/>
      <c r="C25" s="1" t="s">
        <v>3</v>
      </c>
      <c r="D25" s="1" t="n">
        <v>1</v>
      </c>
      <c r="E25" s="1" t="n">
        <v>2</v>
      </c>
      <c r="F25" s="1" t="n">
        <v>5</v>
      </c>
      <c r="G25" s="1" t="n">
        <v>10</v>
      </c>
      <c r="H25" s="1" t="n">
        <v>15</v>
      </c>
      <c r="I25" s="1" t="n">
        <v>25</v>
      </c>
      <c r="J25" s="1" t="n">
        <v>50</v>
      </c>
      <c r="K25" s="0"/>
      <c r="L25" s="1" t="n">
        <v>1</v>
      </c>
      <c r="M25" s="1" t="n">
        <v>2</v>
      </c>
      <c r="N25" s="1" t="n">
        <v>5</v>
      </c>
      <c r="O25" s="1" t="n">
        <v>10</v>
      </c>
      <c r="P25" s="1" t="n">
        <v>15</v>
      </c>
      <c r="Q25" s="1" t="n">
        <v>25</v>
      </c>
      <c r="R25" s="1" t="n">
        <v>50</v>
      </c>
      <c r="T25" s="0"/>
      <c r="U25" s="0"/>
    </row>
    <row r="26" customFormat="false" ht="12.85" hidden="false" customHeight="false" outlineLevel="0" collapsed="false">
      <c r="A26" s="1" t="s">
        <v>7</v>
      </c>
      <c r="B26" s="1" t="s">
        <v>8</v>
      </c>
      <c r="C26" s="0"/>
      <c r="D26" s="1" t="s">
        <v>12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T26" s="0"/>
      <c r="U26" s="0"/>
    </row>
    <row r="27" customFormat="false" ht="12.85" hidden="false" customHeight="false" outlineLevel="0" collapsed="false">
      <c r="A27" s="1" t="n">
        <v>6</v>
      </c>
      <c r="B27" s="1" t="n">
        <f aca="false">(A27*9.9+0.1*25.5)/10</f>
        <v>6.195</v>
      </c>
      <c r="C27" s="0"/>
      <c r="D27" s="2" t="n">
        <v>4.8934</v>
      </c>
      <c r="E27" s="2" t="n">
        <v>4.11101</v>
      </c>
      <c r="F27" s="2" t="n">
        <v>1.48564</v>
      </c>
      <c r="G27" s="2" t="n">
        <v>3.13129</v>
      </c>
      <c r="H27" s="2" t="n">
        <v>0.350738</v>
      </c>
      <c r="I27" s="2" t="n">
        <v>3.64</v>
      </c>
      <c r="J27" s="2" t="n">
        <v>4.8072</v>
      </c>
      <c r="K27" s="2"/>
      <c r="L27" s="2" t="n">
        <v>21.5024</v>
      </c>
      <c r="M27" s="2" t="n">
        <v>25.5958</v>
      </c>
      <c r="N27" s="2" t="n">
        <v>20.1778</v>
      </c>
      <c r="O27" s="2" t="n">
        <v>4.92743</v>
      </c>
      <c r="P27" s="2" t="n">
        <v>26.8247</v>
      </c>
      <c r="Q27" s="2" t="n">
        <v>15.9636</v>
      </c>
      <c r="R27" s="2" t="n">
        <v>15.9009</v>
      </c>
      <c r="T27" s="0"/>
      <c r="U27" s="0"/>
    </row>
    <row r="28" customFormat="false" ht="12.85" hidden="false" customHeight="false" outlineLevel="0" collapsed="false">
      <c r="A28" s="1" t="n">
        <v>13</v>
      </c>
      <c r="B28" s="1" t="n">
        <f aca="false">(A28*9.9+0.1*25.5)/10</f>
        <v>13.125</v>
      </c>
      <c r="C28" s="0"/>
      <c r="D28" s="2" t="n">
        <v>2.93386</v>
      </c>
      <c r="E28" s="2" t="n">
        <v>2.26047</v>
      </c>
      <c r="F28" s="2" t="n">
        <v>5.16188</v>
      </c>
      <c r="G28" s="2" t="n">
        <v>2.76928</v>
      </c>
      <c r="H28" s="2" t="n">
        <v>4.97805</v>
      </c>
      <c r="I28" s="2" t="n">
        <v>0.309092</v>
      </c>
      <c r="J28" s="2" t="n">
        <v>2.87768</v>
      </c>
      <c r="K28" s="2"/>
      <c r="L28" s="2" t="n">
        <v>21.882</v>
      </c>
      <c r="M28" s="2" t="n">
        <v>0.495721</v>
      </c>
      <c r="N28" s="2" t="n">
        <v>22.828</v>
      </c>
      <c r="O28" s="2" t="n">
        <v>23.6609</v>
      </c>
      <c r="P28" s="2" t="n">
        <v>9.69707</v>
      </c>
      <c r="Q28" s="2" t="n">
        <v>20.9592</v>
      </c>
      <c r="R28" s="2" t="n">
        <v>19.993</v>
      </c>
      <c r="T28" s="0"/>
      <c r="U28" s="0"/>
    </row>
    <row r="29" customFormat="false" ht="12.85" hidden="false" customHeight="false" outlineLevel="0" collapsed="false">
      <c r="A29" s="1" t="n">
        <v>26</v>
      </c>
      <c r="B29" s="1" t="n">
        <f aca="false">(A29*9.9+0.1*25.5)/10</f>
        <v>25.995</v>
      </c>
      <c r="C29" s="0"/>
      <c r="D29" s="2" t="n">
        <v>2.26035</v>
      </c>
      <c r="E29" s="2" t="n">
        <v>8.72649</v>
      </c>
      <c r="F29" s="2" t="n">
        <v>11.6427</v>
      </c>
      <c r="G29" s="2" t="n">
        <v>7.8375</v>
      </c>
      <c r="H29" s="2" t="n">
        <v>11.4082</v>
      </c>
      <c r="I29" s="2" t="n">
        <v>5.74774</v>
      </c>
      <c r="J29" s="2" t="n">
        <v>21.4889</v>
      </c>
      <c r="K29" s="2"/>
      <c r="L29" s="2" t="n">
        <v>103.211</v>
      </c>
      <c r="M29" s="2" t="n">
        <v>100.122</v>
      </c>
      <c r="N29" s="2" t="n">
        <v>122.796</v>
      </c>
      <c r="O29" s="2" t="n">
        <v>123.929</v>
      </c>
      <c r="P29" s="2" t="n">
        <v>98.7837</v>
      </c>
      <c r="Q29" s="2" t="n">
        <v>104.149</v>
      </c>
      <c r="R29" s="2" t="n">
        <v>108.163</v>
      </c>
      <c r="T29" s="0"/>
      <c r="U29" s="0"/>
    </row>
    <row r="30" customFormat="false" ht="12.85" hidden="false" customHeight="false" outlineLevel="0" collapsed="false">
      <c r="A30" s="1" t="n">
        <v>29</v>
      </c>
      <c r="B30" s="1" t="n">
        <f aca="false">(A30*9.9+0.1*25.5)/10</f>
        <v>28.965</v>
      </c>
      <c r="C30" s="0"/>
      <c r="D30" s="2" t="n">
        <v>1.56489</v>
      </c>
      <c r="E30" s="2" t="n">
        <v>9.77198</v>
      </c>
      <c r="F30" s="2" t="n">
        <v>14.2175</v>
      </c>
      <c r="G30" s="2" t="n">
        <v>13.8115</v>
      </c>
      <c r="H30" s="2" t="n">
        <v>16.8941</v>
      </c>
      <c r="I30" s="2" t="n">
        <v>7.75673</v>
      </c>
      <c r="J30" s="2" t="n">
        <v>27.5607</v>
      </c>
      <c r="K30" s="2"/>
      <c r="L30" s="2" t="n">
        <v>131.515</v>
      </c>
      <c r="M30" s="2" t="n">
        <v>103.159</v>
      </c>
      <c r="N30" s="2" t="n">
        <v>130.495</v>
      </c>
      <c r="O30" s="2" t="n">
        <v>152.989</v>
      </c>
      <c r="P30" s="2" t="n">
        <v>120.938</v>
      </c>
      <c r="Q30" s="2" t="n">
        <v>132.523</v>
      </c>
      <c r="R30" s="2" t="n">
        <v>134.078</v>
      </c>
      <c r="T30" s="0"/>
      <c r="U30" s="0"/>
    </row>
    <row r="31" customFormat="false" ht="12.85" hidden="false" customHeight="false" outlineLevel="0" collapsed="false">
      <c r="A31" s="1" t="n">
        <v>74</v>
      </c>
      <c r="B31" s="1" t="n">
        <f aca="false">(A31*9.9+0.1*25.5)/10</f>
        <v>73.515</v>
      </c>
      <c r="C31" s="0"/>
      <c r="D31" s="2" t="n">
        <v>10.4741</v>
      </c>
      <c r="E31" s="2" t="n">
        <v>21.8687</v>
      </c>
      <c r="F31" s="2" t="n">
        <v>44.236</v>
      </c>
      <c r="G31" s="2" t="n">
        <v>33.5667</v>
      </c>
      <c r="H31" s="2" t="n">
        <v>45.1396</v>
      </c>
      <c r="I31" s="2" t="n">
        <v>31.7757</v>
      </c>
      <c r="J31" s="2" t="n">
        <v>76.605</v>
      </c>
      <c r="K31" s="2"/>
      <c r="L31" s="2" t="n">
        <v>470.21</v>
      </c>
      <c r="M31" s="2" t="n">
        <v>486.434</v>
      </c>
      <c r="N31" s="2" t="n">
        <v>384.394</v>
      </c>
      <c r="O31" s="2" t="n">
        <v>378.175</v>
      </c>
      <c r="P31" s="2" t="n">
        <v>390.924</v>
      </c>
      <c r="Q31" s="2" t="n">
        <v>432.071</v>
      </c>
      <c r="R31" s="2" t="n">
        <v>441.78</v>
      </c>
      <c r="T31" s="0"/>
      <c r="U31" s="0"/>
    </row>
    <row r="32" customFormat="false" ht="12.85" hidden="false" customHeight="false" outlineLevel="0" collapsed="false">
      <c r="A32" s="1" t="n">
        <v>82</v>
      </c>
      <c r="B32" s="1" t="n">
        <f aca="false">(A32*9.9+0.1*25.5)/10</f>
        <v>81.435</v>
      </c>
      <c r="C32" s="0"/>
      <c r="D32" s="2" t="n">
        <v>2.1953</v>
      </c>
      <c r="E32" s="2" t="n">
        <v>14.862</v>
      </c>
      <c r="F32" s="2" t="n">
        <v>40.5189</v>
      </c>
      <c r="G32" s="2" t="n">
        <v>36.3122</v>
      </c>
      <c r="H32" s="2" t="n">
        <v>52.6522</v>
      </c>
      <c r="I32" s="2" t="n">
        <v>31.7278</v>
      </c>
      <c r="J32" s="2" t="n">
        <v>82.1664</v>
      </c>
      <c r="K32" s="2"/>
      <c r="L32" s="2" t="n">
        <v>404.926</v>
      </c>
      <c r="M32" s="2" t="n">
        <v>479.569</v>
      </c>
      <c r="N32" s="2" t="n">
        <v>441.981</v>
      </c>
      <c r="O32" s="2" t="n">
        <v>444.616</v>
      </c>
      <c r="P32" s="2" t="n">
        <v>338.199</v>
      </c>
      <c r="Q32" s="2" t="n">
        <v>361.535</v>
      </c>
      <c r="R32" s="2" t="n">
        <v>363.482</v>
      </c>
      <c r="T32" s="0"/>
      <c r="U32" s="0"/>
    </row>
    <row r="33" customFormat="false" ht="12.85" hidden="false" customHeight="false" outlineLevel="0" collapsed="false">
      <c r="A33" s="1" t="n">
        <v>7.42</v>
      </c>
      <c r="B33" s="1" t="n">
        <f aca="false">(A33*9.9+0.1*25.5)/10</f>
        <v>7.6008</v>
      </c>
      <c r="C33" s="0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0"/>
      <c r="U33" s="0"/>
    </row>
    <row r="34" customFormat="false" ht="12.85" hidden="false" customHeight="false" outlineLevel="0" collapsed="false">
      <c r="A34" s="1" t="s">
        <v>9</v>
      </c>
      <c r="B34" s="0"/>
      <c r="C34" s="0"/>
      <c r="D34" s="2" t="n">
        <f aca="false">AVERAGE(D27:D32)</f>
        <v>4.05365</v>
      </c>
      <c r="E34" s="2" t="n">
        <f aca="false">AVERAGE(E27:E32)</f>
        <v>10.266775</v>
      </c>
      <c r="F34" s="2" t="n">
        <f aca="false">AVERAGE(F27:F32)</f>
        <v>19.54377</v>
      </c>
      <c r="G34" s="2" t="n">
        <f aca="false">AVERAGE(G27:G32)</f>
        <v>16.2380783333333</v>
      </c>
      <c r="H34" s="2" t="n">
        <f aca="false">AVERAGE(H27:H32)</f>
        <v>21.9038146666667</v>
      </c>
      <c r="I34" s="2" t="n">
        <f aca="false">AVERAGE(I27:I32)</f>
        <v>13.4928436666667</v>
      </c>
      <c r="J34" s="2" t="n">
        <f aca="false">AVERAGE(J27:J32)</f>
        <v>35.9176466666667</v>
      </c>
      <c r="K34" s="2"/>
      <c r="L34" s="2" t="n">
        <f aca="false">AVERAGE(L27:L32)</f>
        <v>192.207733333333</v>
      </c>
      <c r="M34" s="2" t="n">
        <f aca="false">AVERAGE(M27:M32)</f>
        <v>199.2292535</v>
      </c>
      <c r="N34" s="2" t="n">
        <f aca="false">AVERAGE(N27:N32)</f>
        <v>187.111966666667</v>
      </c>
      <c r="O34" s="2" t="n">
        <f aca="false">AVERAGE(O27:O32)</f>
        <v>188.049555</v>
      </c>
      <c r="P34" s="2" t="n">
        <f aca="false">AVERAGE(P27:P32)</f>
        <v>164.227745</v>
      </c>
      <c r="Q34" s="2" t="n">
        <f aca="false">AVERAGE(Q27:Q32)</f>
        <v>177.8668</v>
      </c>
      <c r="R34" s="2" t="n">
        <f aca="false">AVERAGE(R27:R32)</f>
        <v>180.56615</v>
      </c>
      <c r="T34" s="0"/>
      <c r="U34" s="0"/>
    </row>
    <row r="35" customFormat="false" ht="12.8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T35" s="0"/>
      <c r="U35" s="0"/>
    </row>
    <row r="36" customFormat="false" ht="12.85" hidden="false" customHeight="false" outlineLevel="0" collapsed="false">
      <c r="A36" s="0" t="s">
        <v>13</v>
      </c>
      <c r="B36" s="0" t="s">
        <v>14</v>
      </c>
      <c r="C36" s="0"/>
      <c r="D36" s="0"/>
      <c r="E36" s="0"/>
      <c r="F36" s="0"/>
      <c r="G36" s="0"/>
      <c r="H36" s="0"/>
      <c r="I36" s="0"/>
      <c r="J36" s="0"/>
      <c r="K36" s="0"/>
      <c r="L36" s="1" t="s">
        <v>5</v>
      </c>
      <c r="M36" s="1" t="s">
        <v>4</v>
      </c>
      <c r="N36" s="1" t="s">
        <v>15</v>
      </c>
      <c r="O36" s="0"/>
      <c r="P36" s="0"/>
      <c r="Q36" s="0"/>
      <c r="R36" s="0"/>
      <c r="T36" s="0"/>
      <c r="U36" s="0"/>
    </row>
    <row r="37" customFormat="false" ht="12.85" hidden="false" customHeight="false" outlineLevel="0" collapsed="false">
      <c r="A37" s="0"/>
      <c r="B37" s="0" t="s">
        <v>4</v>
      </c>
      <c r="C37" s="0" t="s">
        <v>15</v>
      </c>
      <c r="D37" s="0"/>
      <c r="E37" s="0"/>
      <c r="F37" s="0"/>
      <c r="G37" s="0"/>
      <c r="H37" s="0"/>
      <c r="I37" s="0"/>
      <c r="J37" s="0"/>
      <c r="K37" s="0"/>
      <c r="L37" s="0"/>
      <c r="M37" s="1" t="s">
        <v>16</v>
      </c>
      <c r="N37" s="0"/>
      <c r="O37" s="0"/>
      <c r="P37" s="0"/>
      <c r="Q37" s="0"/>
      <c r="R37" s="0"/>
      <c r="T37" s="0"/>
      <c r="U37" s="0"/>
    </row>
    <row r="38" customFormat="false" ht="12.85" hidden="false" customHeight="false" outlineLevel="0" collapsed="false">
      <c r="A38" s="0" t="n">
        <v>1</v>
      </c>
      <c r="B38" s="2" t="n">
        <v>3.27909</v>
      </c>
      <c r="C38" s="2" t="n">
        <v>0.383101</v>
      </c>
      <c r="D38" s="2"/>
      <c r="E38" s="2"/>
      <c r="F38" s="2"/>
      <c r="G38" s="2"/>
      <c r="H38" s="2"/>
      <c r="I38" s="2"/>
      <c r="J38" s="2"/>
      <c r="K38" s="2"/>
      <c r="L38" s="2" t="n">
        <v>10.3232</v>
      </c>
      <c r="M38" s="2" t="n">
        <f aca="false">(D38-B38)</f>
        <v>-3.27909</v>
      </c>
      <c r="N38" s="2" t="n">
        <f aca="false">(L38-C38)</f>
        <v>9.940099</v>
      </c>
      <c r="O38" s="2"/>
      <c r="P38" s="2"/>
      <c r="Q38" s="0"/>
      <c r="R38" s="0"/>
      <c r="T38" s="0"/>
      <c r="U38" s="1" t="s">
        <v>17</v>
      </c>
    </row>
    <row r="39" customFormat="false" ht="12.85" hidden="false" customHeight="false" outlineLevel="0" collapsed="false">
      <c r="A39" s="0" t="n">
        <v>2</v>
      </c>
      <c r="B39" s="2" t="n">
        <v>5.05358</v>
      </c>
      <c r="C39" s="2" t="n">
        <v>0.248308</v>
      </c>
      <c r="D39" s="2"/>
      <c r="E39" s="2"/>
      <c r="F39" s="2"/>
      <c r="G39" s="2"/>
      <c r="H39" s="2"/>
      <c r="I39" s="2"/>
      <c r="J39" s="2"/>
      <c r="K39" s="2"/>
      <c r="L39" s="2" t="n">
        <v>14.7831</v>
      </c>
      <c r="M39" s="2" t="n">
        <f aca="false">(D39-B39)</f>
        <v>-5.05358</v>
      </c>
      <c r="N39" s="2" t="n">
        <f aca="false">(L39-C39)</f>
        <v>14.534792</v>
      </c>
      <c r="O39" s="2"/>
      <c r="P39" s="2"/>
      <c r="Q39" s="0"/>
      <c r="R39" s="0"/>
      <c r="T39" s="0"/>
      <c r="U39" s="1" t="n">
        <v>1.008</v>
      </c>
    </row>
    <row r="40" customFormat="false" ht="12.85" hidden="false" customHeight="false" outlineLevel="0" collapsed="false">
      <c r="A40" s="0" t="n">
        <v>5</v>
      </c>
      <c r="B40" s="2" t="n">
        <v>1.78226</v>
      </c>
      <c r="C40" s="2" t="n">
        <v>0.310942</v>
      </c>
      <c r="D40" s="2"/>
      <c r="E40" s="2"/>
      <c r="F40" s="2"/>
      <c r="G40" s="2"/>
      <c r="H40" s="2"/>
      <c r="I40" s="2"/>
      <c r="J40" s="2"/>
      <c r="K40" s="2"/>
      <c r="L40" s="2" t="n">
        <v>26.895</v>
      </c>
      <c r="M40" s="2" t="n">
        <f aca="false">(D40-B40)</f>
        <v>-1.78226</v>
      </c>
      <c r="N40" s="2" t="n">
        <f aca="false">(L40-C40)</f>
        <v>26.584058</v>
      </c>
      <c r="O40" s="2"/>
      <c r="P40" s="2"/>
      <c r="Q40" s="0"/>
      <c r="R40" s="0"/>
      <c r="T40" s="0"/>
      <c r="U40" s="1" t="n">
        <v>15.994</v>
      </c>
    </row>
    <row r="41" customFormat="false" ht="12.85" hidden="false" customHeight="false" outlineLevel="0" collapsed="false">
      <c r="A41" s="0" t="n">
        <v>10</v>
      </c>
      <c r="B41" s="2" t="n">
        <v>1.31022</v>
      </c>
      <c r="C41" s="2" t="n">
        <v>0.301235</v>
      </c>
      <c r="D41" s="2"/>
      <c r="E41" s="2"/>
      <c r="F41" s="2"/>
      <c r="G41" s="2"/>
      <c r="H41" s="2"/>
      <c r="I41" s="2"/>
      <c r="J41" s="2"/>
      <c r="K41" s="2"/>
      <c r="L41" s="2" t="n">
        <v>30.2279</v>
      </c>
      <c r="M41" s="2" t="n">
        <f aca="false">(D41-B41)</f>
        <v>-1.31022</v>
      </c>
      <c r="N41" s="2" t="n">
        <f aca="false">(L41-C41)</f>
        <v>29.926665</v>
      </c>
      <c r="O41" s="2"/>
      <c r="P41" s="2"/>
      <c r="Q41" s="0"/>
      <c r="R41" s="0"/>
      <c r="T41" s="1" t="s">
        <v>0</v>
      </c>
      <c r="U41" s="1" t="n">
        <f aca="false">2*U39+U40</f>
        <v>18.01</v>
      </c>
    </row>
    <row r="42" customFormat="false" ht="12.85" hidden="false" customHeight="false" outlineLevel="0" collapsed="false">
      <c r="A42" s="0" t="n">
        <v>15</v>
      </c>
      <c r="B42" s="2" t="n">
        <v>1.23558</v>
      </c>
      <c r="C42" s="2" t="n">
        <v>0.284068</v>
      </c>
      <c r="D42" s="2"/>
      <c r="E42" s="2"/>
      <c r="F42" s="2"/>
      <c r="G42" s="2"/>
      <c r="H42" s="2"/>
      <c r="I42" s="2"/>
      <c r="J42" s="2"/>
      <c r="K42" s="2"/>
      <c r="L42" s="2" t="n">
        <v>77.6028</v>
      </c>
      <c r="M42" s="2" t="n">
        <f aca="false">(D42-B42)</f>
        <v>-1.23558</v>
      </c>
      <c r="N42" s="2" t="n">
        <f aca="false">(L42-C42)</f>
        <v>77.318732</v>
      </c>
      <c r="O42" s="2"/>
      <c r="P42" s="2"/>
      <c r="Q42" s="0"/>
      <c r="R42" s="0"/>
      <c r="T42" s="1" t="s">
        <v>18</v>
      </c>
      <c r="U42" s="1" t="n">
        <f aca="false">2*U39/U41</f>
        <v>0.111937812326485</v>
      </c>
    </row>
    <row r="43" customFormat="false" ht="12.85" hidden="false" customHeight="false" outlineLevel="0" collapsed="false">
      <c r="A43" s="0" t="n">
        <v>25</v>
      </c>
      <c r="B43" s="2" t="n">
        <v>1.43879</v>
      </c>
      <c r="C43" s="2" t="n">
        <v>0.296613</v>
      </c>
      <c r="D43" s="2"/>
      <c r="E43" s="2"/>
      <c r="F43" s="2"/>
      <c r="G43" s="2"/>
      <c r="H43" s="2"/>
      <c r="I43" s="2"/>
      <c r="J43" s="2"/>
      <c r="K43" s="2"/>
      <c r="L43" s="2" t="n">
        <v>82.1038</v>
      </c>
      <c r="M43" s="2" t="n">
        <f aca="false">(D43-B43)</f>
        <v>-1.43879</v>
      </c>
      <c r="N43" s="2" t="n">
        <f aca="false">(L43-C43)</f>
        <v>81.807187</v>
      </c>
      <c r="O43" s="2"/>
      <c r="P43" s="2"/>
      <c r="Q43" s="0"/>
      <c r="R43" s="0"/>
      <c r="T43" s="1" t="s">
        <v>19</v>
      </c>
      <c r="U43" s="1" t="n">
        <f aca="false">U40/U41</f>
        <v>0.888062187673515</v>
      </c>
    </row>
    <row r="44" customFormat="false" ht="12.85" hidden="false" customHeight="false" outlineLevel="0" collapsed="false">
      <c r="A44" s="0" t="n">
        <v>50</v>
      </c>
      <c r="B44" s="2" t="n">
        <v>0.682117</v>
      </c>
      <c r="C44" s="2" t="n">
        <v>0.29249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0"/>
      <c r="R44" s="0"/>
    </row>
    <row r="45" customFormat="false" ht="12.85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1" t="n">
        <f aca="false">SQRT(1/6*(M38^2+M39^2+M40^2+M41^2+M42^2+M43^2))</f>
        <v>2.73194081808153</v>
      </c>
      <c r="N45" s="1" t="n">
        <f aca="false">SQRT(1/6*(N38^2+N39^2+N40^2+N41^2+N42^2+N43^2))</f>
        <v>49.3000766181343</v>
      </c>
      <c r="O45" s="0"/>
      <c r="P45" s="0"/>
      <c r="Q45" s="0"/>
      <c r="R45" s="1" t="n">
        <f aca="false">R21/Q21</f>
        <v>1.04374231655669</v>
      </c>
    </row>
    <row r="46" customFormat="false" ht="12.8" hidden="false" customHeight="true" outlineLevel="0" collapsed="false">
      <c r="A46" s="4" t="s">
        <v>20</v>
      </c>
      <c r="B46" s="4"/>
      <c r="C46" s="4"/>
      <c r="D46" s="0"/>
      <c r="E46" s="0"/>
      <c r="F46" s="0"/>
      <c r="G46" s="0"/>
      <c r="H46" s="0"/>
      <c r="I46" s="0"/>
      <c r="J46" s="0"/>
      <c r="K46" s="0"/>
      <c r="L46" s="0"/>
      <c r="M46" s="1" t="n">
        <f aca="false">AVERAGE(M38:M43)</f>
        <v>-2.34992</v>
      </c>
      <c r="N46" s="1" t="n">
        <f aca="false">AVERAGE(N38:N43)</f>
        <v>40.0185888333333</v>
      </c>
      <c r="O46" s="0"/>
      <c r="P46" s="0"/>
      <c r="Q46" s="0"/>
      <c r="R46" s="0"/>
    </row>
    <row r="47" customFormat="false" ht="12.85" hidden="false" customHeight="false" outlineLevel="0" collapsed="false">
      <c r="A47" s="4"/>
      <c r="B47" s="4"/>
      <c r="C47" s="4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customFormat="false" ht="37.9" hidden="false" customHeight="false" outlineLevel="0" collapsed="false">
      <c r="A48" s="5"/>
      <c r="B48" s="5" t="s">
        <v>21</v>
      </c>
      <c r="C48" s="5" t="s">
        <v>22</v>
      </c>
      <c r="D48" s="1" t="s">
        <v>23</v>
      </c>
      <c r="E48" s="0"/>
      <c r="F48" s="0"/>
      <c r="G48" s="0"/>
      <c r="H48" s="0"/>
      <c r="I48" s="0"/>
      <c r="J48" s="0"/>
      <c r="K48" s="0"/>
      <c r="L48" s="5" t="s">
        <v>24</v>
      </c>
      <c r="M48" s="5" t="s">
        <v>25</v>
      </c>
      <c r="N48" s="5" t="s">
        <v>26</v>
      </c>
      <c r="O48" s="5"/>
      <c r="P48" s="5"/>
      <c r="Q48" s="5" t="s">
        <v>27</v>
      </c>
      <c r="R48" s="5" t="s">
        <v>28</v>
      </c>
    </row>
    <row r="49" customFormat="false" ht="12.85" hidden="false" customHeight="false" outlineLevel="0" collapsed="false">
      <c r="A49" s="1" t="s">
        <v>29</v>
      </c>
      <c r="B49" s="1" t="n">
        <v>0.001</v>
      </c>
      <c r="C49" s="1" t="n">
        <f aca="false">0.1*B49+0.9</f>
        <v>0.9001</v>
      </c>
      <c r="D49" s="1" t="n">
        <f aca="false">0.1*B49</f>
        <v>0.0001</v>
      </c>
      <c r="E49" s="0"/>
      <c r="F49" s="0"/>
      <c r="G49" s="0"/>
      <c r="H49" s="0"/>
      <c r="I49" s="0"/>
      <c r="J49" s="0"/>
      <c r="K49" s="0"/>
      <c r="L49" s="1" t="n">
        <f aca="false">0.1*B49</f>
        <v>0.0001</v>
      </c>
      <c r="M49" s="1" t="n">
        <f aca="false">0.1*$B49</f>
        <v>0.0001</v>
      </c>
      <c r="N49" s="1" t="n">
        <f aca="false">0.1*$B49</f>
        <v>0.0001</v>
      </c>
      <c r="O49" s="0"/>
      <c r="P49" s="0"/>
      <c r="Q49" s="1" t="n">
        <f aca="false">0.1*$B49</f>
        <v>0.0001</v>
      </c>
      <c r="R49" s="1" t="n">
        <f aca="false">0.1*$B49</f>
        <v>0.0001</v>
      </c>
    </row>
    <row r="50" customFormat="false" ht="12.85" hidden="false" customHeight="false" outlineLevel="0" collapsed="false">
      <c r="A50" s="1" t="s">
        <v>30</v>
      </c>
      <c r="B50" s="1" t="n">
        <v>0.007</v>
      </c>
      <c r="C50" s="1" t="n">
        <f aca="false">0.1*B50</f>
        <v>0.0007</v>
      </c>
      <c r="D50" s="1" t="n">
        <f aca="false">0.1*B50</f>
        <v>0.0007</v>
      </c>
      <c r="E50" s="0"/>
      <c r="F50" s="0"/>
      <c r="G50" s="0"/>
      <c r="H50" s="0"/>
      <c r="I50" s="0"/>
      <c r="J50" s="0"/>
      <c r="K50" s="0"/>
      <c r="L50" s="1" t="n">
        <f aca="false">0.1*B50</f>
        <v>0.0007</v>
      </c>
      <c r="M50" s="1" t="n">
        <f aca="false">0.1*$B50</f>
        <v>0.0007</v>
      </c>
      <c r="N50" s="1" t="n">
        <f aca="false">0.1*$B50</f>
        <v>0.0007</v>
      </c>
      <c r="O50" s="0"/>
      <c r="P50" s="0"/>
      <c r="Q50" s="1" t="n">
        <f aca="false">0.1*$B50</f>
        <v>0.0007</v>
      </c>
      <c r="R50" s="1" t="n">
        <f aca="false">0.1*$B50</f>
        <v>0.0007</v>
      </c>
    </row>
    <row r="51" customFormat="false" ht="12.85" hidden="false" customHeight="false" outlineLevel="0" collapsed="false">
      <c r="A51" s="1" t="s">
        <v>31</v>
      </c>
      <c r="B51" s="1" t="n">
        <v>0.18</v>
      </c>
      <c r="C51" s="1" t="n">
        <f aca="false">0.1*B51</f>
        <v>0.018</v>
      </c>
      <c r="D51" s="1" t="n">
        <f aca="false">0.1*B51</f>
        <v>0.018</v>
      </c>
      <c r="E51" s="0"/>
      <c r="F51" s="0"/>
      <c r="G51" s="0"/>
      <c r="H51" s="0"/>
      <c r="I51" s="0"/>
      <c r="J51" s="0"/>
      <c r="K51" s="0"/>
      <c r="L51" s="1" t="n">
        <f aca="false">0.1*B51</f>
        <v>0.018</v>
      </c>
      <c r="M51" s="1" t="n">
        <f aca="false">0.1*$B51</f>
        <v>0.018</v>
      </c>
      <c r="N51" s="1" t="n">
        <f aca="false">0.1*$B51</f>
        <v>0.018</v>
      </c>
      <c r="O51" s="0"/>
      <c r="P51" s="0"/>
      <c r="Q51" s="1" t="n">
        <f aca="false">0.1*$B51</f>
        <v>0.018</v>
      </c>
      <c r="R51" s="1" t="n">
        <f aca="false">0.1*$B51</f>
        <v>0.018</v>
      </c>
    </row>
    <row r="52" customFormat="false" ht="12.85" hidden="false" customHeight="false" outlineLevel="0" collapsed="false">
      <c r="A52" s="1" t="s">
        <v>32</v>
      </c>
      <c r="B52" s="1" t="n">
        <v>0.01</v>
      </c>
      <c r="C52" s="1" t="n">
        <f aca="false">0.1*B52</f>
        <v>0.001</v>
      </c>
      <c r="D52" s="1" t="n">
        <f aca="false">0.1*B52</f>
        <v>0.001</v>
      </c>
      <c r="E52" s="0"/>
      <c r="F52" s="0"/>
      <c r="G52" s="0"/>
      <c r="H52" s="0"/>
      <c r="I52" s="0"/>
      <c r="J52" s="0"/>
      <c r="K52" s="0"/>
      <c r="L52" s="1" t="n">
        <f aca="false">0.1*B52</f>
        <v>0.001</v>
      </c>
      <c r="M52" s="1" t="n">
        <f aca="false">0.1*$B52</f>
        <v>0.001</v>
      </c>
      <c r="N52" s="1" t="n">
        <f aca="false">0.1*$B52</f>
        <v>0.001</v>
      </c>
      <c r="O52" s="0"/>
      <c r="P52" s="0"/>
      <c r="Q52" s="1" t="n">
        <f aca="false">0.1*$B52</f>
        <v>0.001</v>
      </c>
      <c r="R52" s="1" t="n">
        <f aca="false">0.1*$B52</f>
        <v>0.001</v>
      </c>
    </row>
    <row r="53" customFormat="false" ht="12.85" hidden="false" customHeight="false" outlineLevel="0" collapsed="false">
      <c r="A53" s="1" t="s">
        <v>33</v>
      </c>
      <c r="B53" s="1" t="n">
        <v>0.712</v>
      </c>
      <c r="C53" s="1" t="n">
        <f aca="false">0.1*B53</f>
        <v>0.0712</v>
      </c>
      <c r="D53" s="1" t="n">
        <f aca="false">0.1*B53</f>
        <v>0.0712</v>
      </c>
      <c r="E53" s="0"/>
      <c r="F53" s="0"/>
      <c r="G53" s="0"/>
      <c r="H53" s="0"/>
      <c r="I53" s="0"/>
      <c r="J53" s="0"/>
      <c r="K53" s="0"/>
      <c r="L53" s="1" t="n">
        <f aca="false">0.1*B53 + 0.9</f>
        <v>0.9712</v>
      </c>
      <c r="M53" s="1" t="n">
        <f aca="false">0.1*$B53</f>
        <v>0.0712</v>
      </c>
      <c r="N53" s="1" t="n">
        <f aca="false">0.1*$B53</f>
        <v>0.0712</v>
      </c>
      <c r="O53" s="0"/>
      <c r="P53" s="0"/>
      <c r="Q53" s="1" t="n">
        <f aca="false">0.1*$B53</f>
        <v>0.0712</v>
      </c>
      <c r="R53" s="1" t="n">
        <f aca="false">0.1*$B53</f>
        <v>0.0712</v>
      </c>
    </row>
    <row r="54" customFormat="false" ht="12.85" hidden="false" customHeight="false" outlineLevel="0" collapsed="false">
      <c r="A54" s="1" t="s">
        <v>34</v>
      </c>
      <c r="B54" s="1" t="n">
        <v>0.09</v>
      </c>
      <c r="C54" s="1" t="n">
        <f aca="false">0.1*B54</f>
        <v>0.009</v>
      </c>
      <c r="D54" s="1" t="n">
        <f aca="false">0.1*B54</f>
        <v>0.009</v>
      </c>
      <c r="E54" s="0"/>
      <c r="F54" s="0"/>
      <c r="G54" s="0"/>
      <c r="H54" s="0"/>
      <c r="I54" s="0"/>
      <c r="J54" s="0"/>
      <c r="K54" s="0"/>
      <c r="L54" s="1" t="n">
        <f aca="false">0.1*B54</f>
        <v>0.009</v>
      </c>
      <c r="M54" s="1" t="n">
        <f aca="false">0.1*$B54</f>
        <v>0.009</v>
      </c>
      <c r="N54" s="1" t="n">
        <f aca="false">0.1*$B54</f>
        <v>0.009</v>
      </c>
      <c r="O54" s="0"/>
      <c r="P54" s="0"/>
      <c r="Q54" s="1" t="n">
        <f aca="false">0.1*$B54</f>
        <v>0.009</v>
      </c>
      <c r="R54" s="1" t="n">
        <f aca="false">0.1*$B54</f>
        <v>0.009</v>
      </c>
    </row>
    <row r="55" customFormat="false" ht="12.85" hidden="false" customHeight="false" outlineLevel="0" collapsed="false">
      <c r="A55" s="0"/>
      <c r="B55" s="0"/>
      <c r="C55" s="0"/>
      <c r="D55" s="1" t="n">
        <v>0.9</v>
      </c>
      <c r="E55" s="0"/>
      <c r="F55" s="0"/>
      <c r="G55" s="0"/>
      <c r="H55" s="0"/>
      <c r="I55" s="0"/>
      <c r="J55" s="0"/>
      <c r="K55" s="0"/>
      <c r="L55" s="0"/>
      <c r="M55" s="1" t="n">
        <v>0.9</v>
      </c>
      <c r="N55" s="1" t="n">
        <v>0.9</v>
      </c>
      <c r="O55" s="0"/>
      <c r="P55" s="0"/>
      <c r="Q55" s="1" t="n">
        <v>0.9</v>
      </c>
      <c r="R55" s="6" t="n">
        <f aca="false">0.9*U42</f>
        <v>0.100744031093837</v>
      </c>
    </row>
    <row r="56" customFormat="false" ht="12.8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6" t="n">
        <f aca="false">0.9*U43</f>
        <v>0.799255968906163</v>
      </c>
    </row>
    <row r="57" customFormat="false" ht="12.85" hidden="false" customHeight="false" outlineLevel="0" collapsed="false">
      <c r="A57" s="0"/>
      <c r="B57" s="0"/>
      <c r="C57" s="1" t="n">
        <f aca="false">SUM(C49:C54)</f>
        <v>1</v>
      </c>
      <c r="D57" s="1" t="n">
        <f aca="false">SUM(D49:D55)</f>
        <v>1</v>
      </c>
      <c r="E57" s="0"/>
      <c r="F57" s="0"/>
      <c r="G57" s="0"/>
      <c r="H57" s="0"/>
      <c r="I57" s="0"/>
      <c r="J57" s="0"/>
      <c r="K57" s="0"/>
      <c r="L57" s="1" t="n">
        <f aca="false">SUM(L49:L55)</f>
        <v>1</v>
      </c>
      <c r="M57" s="1" t="n">
        <f aca="false">SUM(M49:M55)</f>
        <v>1</v>
      </c>
      <c r="N57" s="1" t="n">
        <f aca="false">SUM(N49:N55)</f>
        <v>1</v>
      </c>
      <c r="O57" s="0"/>
      <c r="P57" s="0"/>
      <c r="Q57" s="1" t="n">
        <f aca="false">SUM(Q49:Q55)</f>
        <v>1</v>
      </c>
      <c r="R57" s="0"/>
    </row>
    <row r="58" customFormat="false" ht="12.85" hidden="false" customHeight="false" outlineLevel="0" collapsed="false">
      <c r="A58" s="1" t="s">
        <v>35</v>
      </c>
      <c r="B58" s="1" t="s">
        <v>36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customFormat="false" ht="12.85" hidden="false" customHeight="false" outlineLevel="0" collapsed="false">
      <c r="A59" s="1" t="n">
        <v>1.25</v>
      </c>
      <c r="B59" s="0"/>
      <c r="C59" s="1" t="n">
        <v>6.469336</v>
      </c>
      <c r="D59" s="1" t="n">
        <v>13.65649</v>
      </c>
      <c r="E59" s="0"/>
      <c r="F59" s="0"/>
      <c r="G59" s="0"/>
      <c r="H59" s="0"/>
      <c r="I59" s="0"/>
      <c r="J59" s="0"/>
      <c r="K59" s="0"/>
      <c r="L59" s="1" t="n">
        <v>25.95228</v>
      </c>
      <c r="M59" s="1" t="n">
        <v>28.60436</v>
      </c>
      <c r="N59" s="1" t="n">
        <v>63.9417</v>
      </c>
      <c r="O59" s="0"/>
      <c r="P59" s="0"/>
      <c r="Q59" s="1" t="n">
        <v>70.13393</v>
      </c>
      <c r="R59" s="1" t="n">
        <v>3.604617</v>
      </c>
    </row>
    <row r="60" customFormat="false" ht="12.85" hidden="false" customHeight="false" outlineLevel="0" collapsed="false">
      <c r="A60" s="1" t="n">
        <v>1.5</v>
      </c>
      <c r="B60" s="0"/>
      <c r="C60" s="1" t="n">
        <v>6.472107</v>
      </c>
      <c r="D60" s="1" t="n">
        <v>13.65543</v>
      </c>
      <c r="E60" s="0"/>
      <c r="F60" s="0"/>
      <c r="G60" s="0"/>
      <c r="H60" s="0"/>
      <c r="I60" s="0"/>
      <c r="J60" s="0"/>
      <c r="K60" s="0"/>
      <c r="L60" s="1" t="n">
        <v>25.95194</v>
      </c>
      <c r="M60" s="1" t="n">
        <v>28.60508</v>
      </c>
      <c r="N60" s="1" t="n">
        <v>63.60518</v>
      </c>
      <c r="O60" s="0"/>
      <c r="P60" s="0"/>
      <c r="Q60" s="1" t="n">
        <v>69.4639</v>
      </c>
      <c r="R60" s="1" t="n">
        <v>3.606808</v>
      </c>
    </row>
    <row r="61" customFormat="false" ht="12.85" hidden="false" customHeight="false" outlineLevel="0" collapsed="false">
      <c r="A61" s="1" t="s">
        <v>4</v>
      </c>
      <c r="B61" s="1" t="n">
        <v>1.43723</v>
      </c>
      <c r="C61" s="6" t="n">
        <f aca="false">C$59*(1.5-$B61)/(1.5-1.25)+C$60*($B61-1.25)/(1.5-1.25)</f>
        <v>6.47141125732</v>
      </c>
      <c r="D61" s="6" t="n">
        <f aca="false">D$59*(1.5-$B61)/(1.5-1.25)+D$60*($B61-1.25)/(1.5-1.25)</f>
        <v>13.6556961448</v>
      </c>
      <c r="E61" s="6"/>
      <c r="F61" s="6"/>
      <c r="G61" s="6"/>
      <c r="H61" s="6"/>
      <c r="I61" s="6"/>
      <c r="J61" s="6"/>
      <c r="K61" s="6"/>
      <c r="L61" s="6" t="n">
        <f aca="false">L$59*(1.5-$B61)/(1.5-1.25)+L$60*($B61-1.25)/(1.5-1.25)</f>
        <v>25.9520253672</v>
      </c>
      <c r="M61" s="6" t="n">
        <f aca="false">M$59*(1.5-$B61)/(1.5-1.25)+M$60*($B61-1.25)/(1.5-1.25)</f>
        <v>28.6048992224</v>
      </c>
      <c r="N61" s="6" t="n">
        <f aca="false">N$59*(1.5-$B61)/(1.5-1.25)+N$60*($B61-1.25)/(1.5-1.25)</f>
        <v>63.6896734416</v>
      </c>
      <c r="O61" s="6"/>
      <c r="P61" s="6"/>
      <c r="Q61" s="6" t="n">
        <f aca="false">Q$59*(1.5-$B61)/(1.5-1.25)+Q$60*($B61-1.25)/(1.5-1.25)</f>
        <v>69.6321311324</v>
      </c>
      <c r="R61" s="6" t="n">
        <f aca="false">R$59*(1.5-$B61)/(1.5-1.25)+R$60*($B61-1.25)/(1.5-1.25)</f>
        <v>3.60625788372</v>
      </c>
    </row>
    <row r="62" customFormat="false" ht="12.85" hidden="false" customHeight="false" outlineLevel="0" collapsed="false">
      <c r="A62" s="1" t="s">
        <v>15</v>
      </c>
      <c r="B62" s="1" t="n">
        <v>1.40805</v>
      </c>
      <c r="C62" s="6" t="n">
        <f aca="false">C$59*(1.5-$B62)/(1.5-1.25)+C$60*($B62-1.25)/(1.5-1.25)</f>
        <v>6.4710878262</v>
      </c>
      <c r="D62" s="6" t="n">
        <f aca="false">D$59*(1.5-$B62)/(1.5-1.25)+D$60*($B62-1.25)/(1.5-1.25)</f>
        <v>13.655819868</v>
      </c>
      <c r="E62" s="6"/>
      <c r="F62" s="6"/>
      <c r="G62" s="6"/>
      <c r="H62" s="6"/>
      <c r="I62" s="6"/>
      <c r="J62" s="6"/>
      <c r="K62" s="6"/>
      <c r="L62" s="6" t="n">
        <f aca="false">L$59*(1.5-$B62)/(1.5-1.25)+L$60*($B62-1.25)/(1.5-1.25)</f>
        <v>25.952065052</v>
      </c>
      <c r="M62" s="6" t="n">
        <f aca="false">M$59*(1.5-$B62)/(1.5-1.25)+M$60*($B62-1.25)/(1.5-1.25)</f>
        <v>28.604815184</v>
      </c>
      <c r="N62" s="6" t="n">
        <f aca="false">N$59*(1.5-$B62)/(1.5-1.25)+N$60*($B62-1.25)/(1.5-1.25)</f>
        <v>63.728952056</v>
      </c>
      <c r="O62" s="6"/>
      <c r="P62" s="6"/>
      <c r="Q62" s="6" t="n">
        <f aca="false">Q$59*(1.5-$B62)/(1.5-1.25)+Q$60*($B62-1.25)/(1.5-1.25)</f>
        <v>69.710337034</v>
      </c>
      <c r="R62" s="6" t="n">
        <f aca="false">R$59*(1.5-$B62)/(1.5-1.25)+R$60*($B62-1.25)/(1.5-1.25)</f>
        <v>3.6060021502</v>
      </c>
    </row>
  </sheetData>
  <mergeCells count="3">
    <mergeCell ref="A21:C21"/>
    <mergeCell ref="A22:C22"/>
    <mergeCell ref="A46:C4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2017-07-10T17:00:15Z</dcterms:created>
  <dc:creator/>
  <dc:description/>
  <dc:language>en-US</dc:language>
  <cp:lastModifiedBy/>
  <dcterms:modified xsi:type="dcterms:W3CDTF">2017-10-20T17:43:50Z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